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cgreur-my.sharepoint.com/personal/petr_farda_agc_com/Documents/"/>
    </mc:Choice>
  </mc:AlternateContent>
  <xr:revisionPtr revIDLastSave="347" documentId="13_ncr:1_{8F30CD6F-A92A-4C16-8863-6715415DF924}" xr6:coauthVersionLast="47" xr6:coauthVersionMax="47" xr10:uidLastSave="{802CA6B7-1C80-4215-ACDE-C6C953799ACC}"/>
  <bookViews>
    <workbookView xWindow="-120" yWindow="-120" windowWidth="29040" windowHeight="15720" tabRatio="816" xr2:uid="{00000000-000D-0000-FFFF-FFFF00000000}"/>
  </bookViews>
  <sheets>
    <sheet name="2025" sheetId="20" r:id="rId1"/>
    <sheet name="2024" sheetId="19" r:id="rId2"/>
    <sheet name="2023" sheetId="18" r:id="rId3"/>
    <sheet name="2022" sheetId="17" r:id="rId4"/>
    <sheet name="2021" sheetId="16" r:id="rId5"/>
    <sheet name="2020" sheetId="15" r:id="rId6"/>
    <sheet name="2019" sheetId="14" r:id="rId7"/>
    <sheet name="2018" sheetId="13" r:id="rId8"/>
    <sheet name="2017" sheetId="12" r:id="rId9"/>
    <sheet name="2016" sheetId="11" r:id="rId10"/>
    <sheet name="2015" sheetId="10" r:id="rId11"/>
    <sheet name="2014" sheetId="7" r:id="rId12"/>
    <sheet name="2013" sheetId="8" r:id="rId13"/>
    <sheet name="2012" sheetId="6" r:id="rId14"/>
    <sheet name="2011" sheetId="5" r:id="rId15"/>
    <sheet name="2010" sheetId="4" r:id="rId16"/>
    <sheet name="2009" sheetId="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36" i="20" l="1"/>
  <c r="AF56" i="20"/>
  <c r="AF11" i="20"/>
  <c r="AF44" i="20"/>
  <c r="AJ59" i="20"/>
  <c r="AI56" i="20"/>
  <c r="AE59" i="20"/>
  <c r="AF59" i="20"/>
  <c r="AG59" i="20"/>
  <c r="AH59" i="20"/>
  <c r="AI59" i="20"/>
  <c r="AI11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J44" i="20"/>
  <c r="I57" i="20"/>
  <c r="H57" i="20"/>
  <c r="F57" i="20"/>
  <c r="D57" i="20"/>
  <c r="C57" i="20" s="1"/>
  <c r="I55" i="20"/>
  <c r="H55" i="20"/>
  <c r="F55" i="20"/>
  <c r="D55" i="20"/>
  <c r="C55" i="20" s="1"/>
  <c r="I53" i="20"/>
  <c r="H53" i="20"/>
  <c r="F53" i="20"/>
  <c r="I51" i="20"/>
  <c r="D51" i="20" s="1"/>
  <c r="C51" i="20" s="1"/>
  <c r="H51" i="20"/>
  <c r="F51" i="20"/>
  <c r="I49" i="20"/>
  <c r="H49" i="20"/>
  <c r="F49" i="20"/>
  <c r="I47" i="20"/>
  <c r="K48" i="20" s="1"/>
  <c r="H47" i="20"/>
  <c r="F47" i="20"/>
  <c r="I45" i="20"/>
  <c r="K46" i="20" s="1"/>
  <c r="H45" i="20"/>
  <c r="F45" i="20"/>
  <c r="I43" i="20"/>
  <c r="K44" i="20" s="1"/>
  <c r="H43" i="20"/>
  <c r="F43" i="20"/>
  <c r="I41" i="20"/>
  <c r="K42" i="20" s="1"/>
  <c r="H41" i="20"/>
  <c r="F41" i="20"/>
  <c r="I39" i="20"/>
  <c r="D39" i="20" s="1"/>
  <c r="C39" i="20" s="1"/>
  <c r="H39" i="20"/>
  <c r="F39" i="20"/>
  <c r="I37" i="20"/>
  <c r="K38" i="20" s="1"/>
  <c r="H37" i="20"/>
  <c r="F37" i="20"/>
  <c r="I35" i="20"/>
  <c r="K36" i="20" s="1"/>
  <c r="H35" i="20"/>
  <c r="F35" i="20"/>
  <c r="I33" i="20"/>
  <c r="H33" i="20"/>
  <c r="F33" i="20"/>
  <c r="D33" i="20"/>
  <c r="C33" i="20" s="1"/>
  <c r="I31" i="20"/>
  <c r="J32" i="20" s="1"/>
  <c r="H31" i="20"/>
  <c r="F31" i="20"/>
  <c r="I29" i="20"/>
  <c r="H29" i="20"/>
  <c r="F29" i="20"/>
  <c r="D29" i="20"/>
  <c r="C29" i="20" s="1"/>
  <c r="I27" i="20"/>
  <c r="H27" i="20"/>
  <c r="F27" i="20"/>
  <c r="D27" i="20"/>
  <c r="C27" i="20" s="1"/>
  <c r="I25" i="20"/>
  <c r="D25" i="20" s="1"/>
  <c r="C25" i="20" s="1"/>
  <c r="H25" i="20"/>
  <c r="F25" i="20"/>
  <c r="I22" i="20"/>
  <c r="H22" i="20"/>
  <c r="F22" i="20"/>
  <c r="D22" i="20"/>
  <c r="C22" i="20" s="1"/>
  <c r="I20" i="20"/>
  <c r="H20" i="20"/>
  <c r="F20" i="20"/>
  <c r="I18" i="20"/>
  <c r="H18" i="20"/>
  <c r="F18" i="20"/>
  <c r="I16" i="20"/>
  <c r="H16" i="20"/>
  <c r="F16" i="20"/>
  <c r="D16" i="20"/>
  <c r="C16" i="20" s="1"/>
  <c r="I14" i="20"/>
  <c r="H14" i="20"/>
  <c r="F14" i="20"/>
  <c r="D14" i="20"/>
  <c r="C14" i="20" s="1"/>
  <c r="G14" i="20" s="1"/>
  <c r="I12" i="20"/>
  <c r="H12" i="20"/>
  <c r="F12" i="20"/>
  <c r="D12" i="20"/>
  <c r="C12" i="20" s="1"/>
  <c r="I10" i="20"/>
  <c r="AL11" i="20" s="1"/>
  <c r="H10" i="20"/>
  <c r="F10" i="20"/>
  <c r="I8" i="20"/>
  <c r="H8" i="20"/>
  <c r="F8" i="20"/>
  <c r="I6" i="20"/>
  <c r="K7" i="20" s="1"/>
  <c r="H6" i="20"/>
  <c r="F6" i="20"/>
  <c r="I4" i="20"/>
  <c r="H4" i="20"/>
  <c r="F4" i="20"/>
  <c r="D4" i="20"/>
  <c r="C4" i="20" s="1"/>
  <c r="I2" i="20"/>
  <c r="H2" i="20"/>
  <c r="F2" i="20"/>
  <c r="D2" i="20"/>
  <c r="C2" i="20" s="1"/>
  <c r="AL63" i="19"/>
  <c r="AK63" i="19"/>
  <c r="AF63" i="19"/>
  <c r="BS63" i="19"/>
  <c r="AE44" i="20" l="1"/>
  <c r="D43" i="20" s="1"/>
  <c r="K32" i="20"/>
  <c r="AE11" i="20"/>
  <c r="G33" i="20"/>
  <c r="J11" i="20"/>
  <c r="AG42" i="20"/>
  <c r="AD42" i="20"/>
  <c r="G51" i="20"/>
  <c r="J36" i="20"/>
  <c r="D35" i="20" s="1"/>
  <c r="AJ11" i="20"/>
  <c r="K11" i="20"/>
  <c r="AD11" i="20"/>
  <c r="J46" i="20"/>
  <c r="AH42" i="20"/>
  <c r="J48" i="20"/>
  <c r="AK42" i="20"/>
  <c r="AL42" i="20"/>
  <c r="J42" i="20"/>
  <c r="J7" i="20"/>
  <c r="G4" i="20"/>
  <c r="AM42" i="20"/>
  <c r="C59" i="20"/>
  <c r="G27" i="20"/>
  <c r="G29" i="20"/>
  <c r="G57" i="20"/>
  <c r="G55" i="20"/>
  <c r="G39" i="20"/>
  <c r="G2" i="20"/>
  <c r="G12" i="20"/>
  <c r="G22" i="20"/>
  <c r="G16" i="20"/>
  <c r="E59" i="20"/>
  <c r="G25" i="20"/>
  <c r="D6" i="20"/>
  <c r="D18" i="20"/>
  <c r="D20" i="20"/>
  <c r="D47" i="20"/>
  <c r="BP63" i="19"/>
  <c r="BQ63" i="19"/>
  <c r="BR63" i="19"/>
  <c r="BT63" i="19"/>
  <c r="BE63" i="19"/>
  <c r="BF63" i="19"/>
  <c r="AP63" i="19"/>
  <c r="AQ63" i="19"/>
  <c r="AR63" i="19"/>
  <c r="AS63" i="19"/>
  <c r="AT63" i="19"/>
  <c r="AU63" i="19"/>
  <c r="AV63" i="19"/>
  <c r="AW63" i="19"/>
  <c r="D10" i="20" l="1"/>
  <c r="D53" i="20"/>
  <c r="D49" i="20"/>
  <c r="D8" i="20"/>
  <c r="C8" i="20" s="1"/>
  <c r="G8" i="20" s="1"/>
  <c r="D31" i="20"/>
  <c r="C31" i="20" s="1"/>
  <c r="G31" i="20" s="1"/>
  <c r="D41" i="20"/>
  <c r="D45" i="20"/>
  <c r="D37" i="20"/>
  <c r="CI63" i="19"/>
  <c r="CH63" i="19"/>
  <c r="CG63" i="19"/>
  <c r="CF63" i="19"/>
  <c r="CE63" i="19"/>
  <c r="CD63" i="19"/>
  <c r="CC63" i="19"/>
  <c r="CB63" i="19"/>
  <c r="CA63" i="19"/>
  <c r="BZ63" i="19"/>
  <c r="BY63" i="19"/>
  <c r="BX63" i="19"/>
  <c r="BW63" i="19"/>
  <c r="BV63" i="19"/>
  <c r="BU63" i="19"/>
  <c r="BO63" i="19"/>
  <c r="BN63" i="19"/>
  <c r="BM63" i="19"/>
  <c r="BL63" i="19"/>
  <c r="BK63" i="19"/>
  <c r="BJ63" i="19"/>
  <c r="BI63" i="19"/>
  <c r="BH63" i="19"/>
  <c r="BG63" i="19"/>
  <c r="BD63" i="19"/>
  <c r="BC63" i="19"/>
  <c r="BB63" i="19"/>
  <c r="BA63" i="19"/>
  <c r="AZ63" i="19"/>
  <c r="AY63" i="19"/>
  <c r="AX63" i="19"/>
  <c r="AO63" i="19"/>
  <c r="AN63" i="19"/>
  <c r="AM63" i="19"/>
  <c r="AJ63" i="19"/>
  <c r="AI63" i="19"/>
  <c r="AH63" i="19"/>
  <c r="AG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I59" i="19"/>
  <c r="H59" i="19"/>
  <c r="F59" i="19"/>
  <c r="D59" i="19"/>
  <c r="C59" i="19" s="1"/>
  <c r="CK63" i="19"/>
  <c r="CJ63" i="19"/>
  <c r="J63" i="19"/>
  <c r="C37" i="20" l="1"/>
  <c r="G37" i="20" s="1"/>
  <c r="C53" i="20"/>
  <c r="G53" i="20" s="1"/>
  <c r="C45" i="20"/>
  <c r="G45" i="20" s="1"/>
  <c r="C18" i="20"/>
  <c r="G18" i="20" s="1"/>
  <c r="C47" i="20"/>
  <c r="G47" i="20" s="1"/>
  <c r="C49" i="20"/>
  <c r="G49" i="20" s="1"/>
  <c r="C41" i="20"/>
  <c r="G41" i="20" s="1"/>
  <c r="C6" i="20"/>
  <c r="G6" i="20" s="1"/>
  <c r="C43" i="20"/>
  <c r="G43" i="20" s="1"/>
  <c r="C10" i="20"/>
  <c r="G10" i="20" s="1"/>
  <c r="C20" i="20"/>
  <c r="G20" i="20" s="1"/>
  <c r="C35" i="20"/>
  <c r="G35" i="20" s="1"/>
  <c r="G59" i="19"/>
  <c r="I39" i="19"/>
  <c r="E41" i="20" l="1"/>
  <c r="E35" i="20"/>
  <c r="E18" i="20"/>
  <c r="E10" i="20"/>
  <c r="E43" i="20"/>
  <c r="E45" i="20"/>
  <c r="E31" i="20"/>
  <c r="E53" i="20"/>
  <c r="E39" i="20"/>
  <c r="E37" i="20"/>
  <c r="E51" i="20"/>
  <c r="E29" i="20"/>
  <c r="E25" i="20"/>
  <c r="E57" i="20"/>
  <c r="E6" i="20"/>
  <c r="E14" i="20"/>
  <c r="E2" i="20"/>
  <c r="E16" i="20"/>
  <c r="E4" i="20"/>
  <c r="E12" i="20"/>
  <c r="E22" i="20"/>
  <c r="E20" i="20"/>
  <c r="E27" i="20"/>
  <c r="E49" i="20"/>
  <c r="E55" i="20"/>
  <c r="E47" i="20"/>
  <c r="E8" i="20"/>
  <c r="E33" i="20"/>
  <c r="BV40" i="19"/>
  <c r="AN40" i="19"/>
  <c r="J40" i="19"/>
  <c r="W40" i="19"/>
  <c r="V40" i="19"/>
  <c r="U40" i="19"/>
  <c r="BU40" i="19"/>
  <c r="O40" i="19"/>
  <c r="P40" i="19"/>
  <c r="Q40" i="19"/>
  <c r="S40" i="19"/>
  <c r="H18" i="19"/>
  <c r="I61" i="19"/>
  <c r="H61" i="19"/>
  <c r="F61" i="19"/>
  <c r="D61" i="19"/>
  <c r="C61" i="19" s="1"/>
  <c r="I57" i="19"/>
  <c r="H57" i="19"/>
  <c r="F57" i="19"/>
  <c r="I55" i="19"/>
  <c r="AN56" i="19" s="1"/>
  <c r="D55" i="19" s="1"/>
  <c r="C55" i="19" s="1"/>
  <c r="H55" i="19"/>
  <c r="F55" i="19"/>
  <c r="I53" i="19"/>
  <c r="AL54" i="19" s="1"/>
  <c r="H53" i="19"/>
  <c r="F53" i="19"/>
  <c r="I51" i="19"/>
  <c r="BV52" i="19" s="1"/>
  <c r="H51" i="19"/>
  <c r="F51" i="19"/>
  <c r="I49" i="19"/>
  <c r="H49" i="19"/>
  <c r="F49" i="19"/>
  <c r="I47" i="19"/>
  <c r="CC48" i="19" s="1"/>
  <c r="H47" i="19"/>
  <c r="F47" i="19"/>
  <c r="I45" i="19"/>
  <c r="AN46" i="19" s="1"/>
  <c r="H45" i="19"/>
  <c r="F45" i="19"/>
  <c r="I43" i="19"/>
  <c r="H43" i="19"/>
  <c r="F43" i="19"/>
  <c r="I41" i="19"/>
  <c r="AN42" i="19" s="1"/>
  <c r="H41" i="19"/>
  <c r="F41" i="19"/>
  <c r="H39" i="19"/>
  <c r="F39" i="19"/>
  <c r="I37" i="19"/>
  <c r="H37" i="19"/>
  <c r="F37" i="19"/>
  <c r="I35" i="19"/>
  <c r="D35" i="19" s="1"/>
  <c r="C35" i="19" s="1"/>
  <c r="H35" i="19"/>
  <c r="F35" i="19"/>
  <c r="I33" i="19"/>
  <c r="AN34" i="19" s="1"/>
  <c r="H33" i="19"/>
  <c r="F33" i="19"/>
  <c r="I31" i="19"/>
  <c r="D31" i="19" s="1"/>
  <c r="C31" i="19" s="1"/>
  <c r="H31" i="19"/>
  <c r="F31" i="19"/>
  <c r="I29" i="19"/>
  <c r="D29" i="19" s="1"/>
  <c r="C29" i="19" s="1"/>
  <c r="H29" i="19"/>
  <c r="F29" i="19"/>
  <c r="I27" i="19"/>
  <c r="H27" i="19"/>
  <c r="F27" i="19"/>
  <c r="I24" i="19"/>
  <c r="H24" i="19"/>
  <c r="F24" i="19"/>
  <c r="D24" i="19"/>
  <c r="C24" i="19" s="1"/>
  <c r="I22" i="19"/>
  <c r="H22" i="19"/>
  <c r="F22" i="19"/>
  <c r="I20" i="19"/>
  <c r="H20" i="19"/>
  <c r="F20" i="19"/>
  <c r="D20" i="19"/>
  <c r="C20" i="19" s="1"/>
  <c r="I18" i="19"/>
  <c r="I16" i="19"/>
  <c r="H16" i="19"/>
  <c r="F16" i="19"/>
  <c r="D16" i="19"/>
  <c r="C16" i="19" s="1"/>
  <c r="I14" i="19"/>
  <c r="H14" i="19"/>
  <c r="F14" i="19"/>
  <c r="D14" i="19"/>
  <c r="C14" i="19" s="1"/>
  <c r="I12" i="19"/>
  <c r="H12" i="19"/>
  <c r="F12" i="19"/>
  <c r="D12" i="19"/>
  <c r="C12" i="19" s="1"/>
  <c r="I10" i="19"/>
  <c r="H10" i="19"/>
  <c r="F10" i="19"/>
  <c r="I8" i="19"/>
  <c r="AP9" i="19" s="1"/>
  <c r="H8" i="19"/>
  <c r="F8" i="19"/>
  <c r="I6" i="19"/>
  <c r="AN7" i="19" s="1"/>
  <c r="H6" i="19"/>
  <c r="F6" i="19"/>
  <c r="I4" i="19"/>
  <c r="H4" i="19"/>
  <c r="F4" i="19"/>
  <c r="D4" i="19"/>
  <c r="C4" i="19" s="1"/>
  <c r="I2" i="19"/>
  <c r="H2" i="19"/>
  <c r="F2" i="19"/>
  <c r="D2" i="19"/>
  <c r="C2" i="19" s="1"/>
  <c r="CD69" i="18"/>
  <c r="CC69" i="18"/>
  <c r="CB69" i="18"/>
  <c r="BH69" i="18"/>
  <c r="BI69" i="18"/>
  <c r="BJ69" i="18"/>
  <c r="BK69" i="18"/>
  <c r="BL69" i="18"/>
  <c r="BM69" i="18"/>
  <c r="BN69" i="18"/>
  <c r="BO69" i="18"/>
  <c r="BP69" i="18"/>
  <c r="BF69" i="18"/>
  <c r="CA69" i="18"/>
  <c r="BZ69" i="18"/>
  <c r="BS69" i="18"/>
  <c r="BT69" i="18"/>
  <c r="BU69" i="18"/>
  <c r="BV69" i="18"/>
  <c r="BW69" i="18"/>
  <c r="BX69" i="18"/>
  <c r="BY69" i="18"/>
  <c r="AF69" i="18"/>
  <c r="BQ69" i="18"/>
  <c r="BG69" i="18"/>
  <c r="BE69" i="18"/>
  <c r="BD69" i="18"/>
  <c r="BC69" i="18"/>
  <c r="BB69" i="18"/>
  <c r="BA69" i="18"/>
  <c r="AZ69" i="18"/>
  <c r="AY69" i="18"/>
  <c r="AX69" i="18"/>
  <c r="AW69" i="18"/>
  <c r="AV69" i="18"/>
  <c r="AU69" i="18"/>
  <c r="AT69" i="18"/>
  <c r="AS69" i="18"/>
  <c r="AR69" i="18"/>
  <c r="AQ69" i="18"/>
  <c r="AP69" i="18"/>
  <c r="AO69" i="18"/>
  <c r="AN69" i="18"/>
  <c r="AM69" i="18"/>
  <c r="AL69" i="18"/>
  <c r="AK69" i="18"/>
  <c r="AJ69" i="18"/>
  <c r="AI69" i="18"/>
  <c r="AH69" i="18"/>
  <c r="BR69" i="18"/>
  <c r="AY38" i="19" l="1"/>
  <c r="AN38" i="19"/>
  <c r="BV19" i="19"/>
  <c r="AN19" i="19"/>
  <c r="BZ58" i="19"/>
  <c r="AN58" i="19"/>
  <c r="AF54" i="19"/>
  <c r="AK54" i="19"/>
  <c r="BV54" i="19"/>
  <c r="BS54" i="19"/>
  <c r="BB7" i="19"/>
  <c r="AU7" i="19"/>
  <c r="M9" i="19"/>
  <c r="AU9" i="19"/>
  <c r="AT9" i="19"/>
  <c r="BQ9" i="19"/>
  <c r="BE9" i="19"/>
  <c r="BV34" i="19"/>
  <c r="BQ34" i="19"/>
  <c r="CG11" i="19"/>
  <c r="CI11" i="19"/>
  <c r="CB11" i="19"/>
  <c r="CF11" i="19"/>
  <c r="BZ11" i="19"/>
  <c r="CA11" i="19"/>
  <c r="BL11" i="19"/>
  <c r="BW11" i="19"/>
  <c r="BH11" i="19"/>
  <c r="BJ11" i="19"/>
  <c r="BC11" i="19"/>
  <c r="BF11" i="19"/>
  <c r="AS11" i="19"/>
  <c r="AY11" i="19"/>
  <c r="BV44" i="19"/>
  <c r="AZ44" i="19"/>
  <c r="BV46" i="19"/>
  <c r="AY46" i="19"/>
  <c r="AO11" i="19"/>
  <c r="AR11" i="19"/>
  <c r="BV58" i="19"/>
  <c r="AR58" i="19"/>
  <c r="BV11" i="19"/>
  <c r="AN11" i="19"/>
  <c r="BV28" i="19"/>
  <c r="D27" i="19" s="1"/>
  <c r="C27" i="19" s="1"/>
  <c r="G27" i="19" s="1"/>
  <c r="R23" i="19"/>
  <c r="BV23" i="19"/>
  <c r="CC38" i="19"/>
  <c r="BV38" i="19"/>
  <c r="V50" i="19"/>
  <c r="BV50" i="19"/>
  <c r="AH44" i="19"/>
  <c r="BO46" i="19"/>
  <c r="CH46" i="19"/>
  <c r="CJ46" i="19"/>
  <c r="CE46" i="19"/>
  <c r="CC46" i="19"/>
  <c r="AH46" i="19"/>
  <c r="CC11" i="19"/>
  <c r="CJ11" i="19"/>
  <c r="CH11" i="19"/>
  <c r="AH11" i="19"/>
  <c r="CD11" i="19"/>
  <c r="AZ46" i="19"/>
  <c r="BB46" i="19"/>
  <c r="G20" i="19"/>
  <c r="G55" i="19"/>
  <c r="BM46" i="19"/>
  <c r="BN46" i="19"/>
  <c r="BD46" i="19"/>
  <c r="BK46" i="19"/>
  <c r="X19" i="19"/>
  <c r="W19" i="19"/>
  <c r="V19" i="19"/>
  <c r="U19" i="19"/>
  <c r="AU44" i="19"/>
  <c r="U44" i="19"/>
  <c r="X11" i="19"/>
  <c r="BX11" i="19"/>
  <c r="W11" i="19"/>
  <c r="U11" i="19"/>
  <c r="V11" i="19"/>
  <c r="T11" i="19"/>
  <c r="BR46" i="19"/>
  <c r="BY46" i="19"/>
  <c r="X46" i="19"/>
  <c r="BX46" i="19"/>
  <c r="V46" i="19"/>
  <c r="W46" i="19"/>
  <c r="U46" i="19"/>
  <c r="T46" i="19"/>
  <c r="X38" i="19"/>
  <c r="W38" i="19"/>
  <c r="V38" i="19"/>
  <c r="U38" i="19"/>
  <c r="X52" i="19"/>
  <c r="V52" i="19"/>
  <c r="U52" i="19"/>
  <c r="W52" i="19"/>
  <c r="BX34" i="19"/>
  <c r="X34" i="19"/>
  <c r="BR48" i="19"/>
  <c r="V48" i="19"/>
  <c r="T48" i="19"/>
  <c r="X48" i="19"/>
  <c r="U58" i="19"/>
  <c r="T58" i="19"/>
  <c r="X58" i="19"/>
  <c r="W58" i="19"/>
  <c r="V58" i="19"/>
  <c r="BR11" i="19"/>
  <c r="BP11" i="19"/>
  <c r="BT11" i="19"/>
  <c r="BU38" i="19"/>
  <c r="Q38" i="19"/>
  <c r="O38" i="19"/>
  <c r="P38" i="19"/>
  <c r="BI38" i="19"/>
  <c r="R38" i="19"/>
  <c r="R52" i="19"/>
  <c r="Q52" i="19"/>
  <c r="P52" i="19"/>
  <c r="S52" i="19"/>
  <c r="R46" i="19"/>
  <c r="Q46" i="19"/>
  <c r="P46" i="19"/>
  <c r="BI46" i="19"/>
  <c r="O34" i="19"/>
  <c r="P34" i="19"/>
  <c r="BU48" i="19"/>
  <c r="BI48" i="19"/>
  <c r="Q48" i="19"/>
  <c r="P48" i="19"/>
  <c r="S58" i="19"/>
  <c r="R58" i="19"/>
  <c r="P58" i="19"/>
  <c r="O58" i="19"/>
  <c r="Q58" i="19"/>
  <c r="AU54" i="19"/>
  <c r="P54" i="19"/>
  <c r="S19" i="19"/>
  <c r="P19" i="19"/>
  <c r="BU19" i="19"/>
  <c r="O19" i="19"/>
  <c r="Q19" i="19"/>
  <c r="BU11" i="19"/>
  <c r="P11" i="19"/>
  <c r="S11" i="19"/>
  <c r="Q11" i="19"/>
  <c r="BI11" i="19"/>
  <c r="O11" i="19"/>
  <c r="Q50" i="19"/>
  <c r="O50" i="19"/>
  <c r="R50" i="19"/>
  <c r="O7" i="19"/>
  <c r="N7" i="19"/>
  <c r="M7" i="19"/>
  <c r="L7" i="19"/>
  <c r="K7" i="19"/>
  <c r="AW50" i="19"/>
  <c r="L50" i="19"/>
  <c r="K50" i="19"/>
  <c r="N50" i="19"/>
  <c r="J34" i="19"/>
  <c r="M34" i="19"/>
  <c r="K34" i="19"/>
  <c r="N34" i="19"/>
  <c r="AU34" i="19"/>
  <c r="L34" i="19"/>
  <c r="AQ46" i="19"/>
  <c r="AX46" i="19"/>
  <c r="K46" i="19"/>
  <c r="AV46" i="19"/>
  <c r="N46" i="19"/>
  <c r="AU46" i="19"/>
  <c r="BG46" i="19"/>
  <c r="L38" i="19"/>
  <c r="K38" i="19"/>
  <c r="AU38" i="19"/>
  <c r="N38" i="19"/>
  <c r="AQ38" i="19"/>
  <c r="M38" i="19"/>
  <c r="K48" i="19"/>
  <c r="M48" i="19"/>
  <c r="AU48" i="19"/>
  <c r="N48" i="19"/>
  <c r="L48" i="19"/>
  <c r="AX19" i="19"/>
  <c r="L19" i="19"/>
  <c r="K40" i="19"/>
  <c r="AU40" i="19"/>
  <c r="AX40" i="19"/>
  <c r="AM11" i="19"/>
  <c r="N11" i="19"/>
  <c r="BA11" i="19"/>
  <c r="M11" i="19"/>
  <c r="L11" i="19"/>
  <c r="AU11" i="19"/>
  <c r="K11" i="19"/>
  <c r="N52" i="19"/>
  <c r="M52" i="19"/>
  <c r="AW52" i="19"/>
  <c r="L52" i="19"/>
  <c r="AU52" i="19"/>
  <c r="J58" i="19"/>
  <c r="N58" i="19"/>
  <c r="M58" i="19"/>
  <c r="L58" i="19"/>
  <c r="K58" i="19"/>
  <c r="J38" i="19"/>
  <c r="AG54" i="19"/>
  <c r="J54" i="19"/>
  <c r="AD11" i="19"/>
  <c r="J11" i="19"/>
  <c r="AD19" i="19"/>
  <c r="J19" i="19"/>
  <c r="AD48" i="19"/>
  <c r="J48" i="19"/>
  <c r="AD40" i="19"/>
  <c r="AE38" i="19"/>
  <c r="AI54" i="19"/>
  <c r="AG11" i="19"/>
  <c r="AI11" i="19"/>
  <c r="AE11" i="19"/>
  <c r="AE48" i="19"/>
  <c r="C63" i="19"/>
  <c r="F18" i="19"/>
  <c r="G12" i="19"/>
  <c r="G16" i="19"/>
  <c r="G14" i="19"/>
  <c r="G31" i="19"/>
  <c r="E63" i="19"/>
  <c r="G35" i="19"/>
  <c r="G4" i="19"/>
  <c r="G24" i="19"/>
  <c r="G2" i="19"/>
  <c r="G29" i="19"/>
  <c r="G61" i="19"/>
  <c r="AD46" i="19"/>
  <c r="AD38" i="19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AG69" i="18"/>
  <c r="CB44" i="17"/>
  <c r="AE69" i="18"/>
  <c r="AD69" i="18"/>
  <c r="CM71" i="17"/>
  <c r="CM56" i="17"/>
  <c r="CA71" i="17"/>
  <c r="CB71" i="17"/>
  <c r="CC71" i="17"/>
  <c r="CD71" i="17"/>
  <c r="CE71" i="17"/>
  <c r="I67" i="18"/>
  <c r="AD68" i="18" s="1"/>
  <c r="H67" i="18"/>
  <c r="F67" i="18"/>
  <c r="I65" i="18"/>
  <c r="H65" i="18"/>
  <c r="F65" i="18"/>
  <c r="I63" i="18"/>
  <c r="H63" i="18"/>
  <c r="F63" i="18"/>
  <c r="I61" i="18"/>
  <c r="H61" i="18"/>
  <c r="F61" i="18"/>
  <c r="D61" i="18"/>
  <c r="C61" i="18" s="1"/>
  <c r="I59" i="18"/>
  <c r="CD60" i="18" s="1"/>
  <c r="H59" i="18"/>
  <c r="F59" i="18"/>
  <c r="I57" i="18"/>
  <c r="H57" i="18"/>
  <c r="F57" i="18"/>
  <c r="I55" i="18"/>
  <c r="H55" i="18"/>
  <c r="F55" i="18"/>
  <c r="I53" i="18"/>
  <c r="H53" i="18"/>
  <c r="F53" i="18"/>
  <c r="I51" i="18"/>
  <c r="AF52" i="18" s="1"/>
  <c r="H51" i="18"/>
  <c r="F51" i="18"/>
  <c r="I49" i="18"/>
  <c r="H49" i="18"/>
  <c r="F49" i="18"/>
  <c r="I47" i="18"/>
  <c r="CA48" i="18" s="1"/>
  <c r="H47" i="18"/>
  <c r="F47" i="18"/>
  <c r="I45" i="18"/>
  <c r="H45" i="18"/>
  <c r="F45" i="18"/>
  <c r="I43" i="18"/>
  <c r="BP44" i="18" s="1"/>
  <c r="H43" i="18"/>
  <c r="F43" i="18"/>
  <c r="I41" i="18"/>
  <c r="H41" i="18"/>
  <c r="F41" i="18"/>
  <c r="D41" i="18"/>
  <c r="C41" i="18" s="1"/>
  <c r="I39" i="18"/>
  <c r="H39" i="18"/>
  <c r="F39" i="18"/>
  <c r="I37" i="18"/>
  <c r="BP38" i="18" s="1"/>
  <c r="D37" i="18" s="1"/>
  <c r="C37" i="18" s="1"/>
  <c r="H37" i="18"/>
  <c r="F37" i="18"/>
  <c r="I35" i="18"/>
  <c r="H35" i="18"/>
  <c r="F35" i="18"/>
  <c r="I33" i="18"/>
  <c r="BT34" i="18" s="1"/>
  <c r="D33" i="18" s="1"/>
  <c r="C33" i="18" s="1"/>
  <c r="H33" i="18"/>
  <c r="F33" i="18"/>
  <c r="I31" i="18"/>
  <c r="H31" i="18"/>
  <c r="F31" i="18"/>
  <c r="I29" i="18"/>
  <c r="H29" i="18"/>
  <c r="F29" i="18"/>
  <c r="I26" i="18"/>
  <c r="H26" i="18"/>
  <c r="F26" i="18"/>
  <c r="D26" i="18"/>
  <c r="C26" i="18" s="1"/>
  <c r="I24" i="18"/>
  <c r="BF25" i="18" s="1"/>
  <c r="H24" i="18"/>
  <c r="F24" i="18"/>
  <c r="I22" i="18"/>
  <c r="H22" i="18"/>
  <c r="F22" i="18"/>
  <c r="D22" i="18"/>
  <c r="C22" i="18" s="1"/>
  <c r="I20" i="18"/>
  <c r="H20" i="18"/>
  <c r="F20" i="18"/>
  <c r="I18" i="18"/>
  <c r="H18" i="18"/>
  <c r="F18" i="18"/>
  <c r="D18" i="18"/>
  <c r="C18" i="18" s="1"/>
  <c r="I16" i="18"/>
  <c r="H16" i="18"/>
  <c r="F16" i="18"/>
  <c r="D16" i="18"/>
  <c r="C16" i="18" s="1"/>
  <c r="I14" i="18"/>
  <c r="H14" i="18"/>
  <c r="F14" i="18"/>
  <c r="D14" i="18"/>
  <c r="C14" i="18" s="1"/>
  <c r="I12" i="18"/>
  <c r="H12" i="18"/>
  <c r="F12" i="18"/>
  <c r="D12" i="18"/>
  <c r="C12" i="18" s="1"/>
  <c r="I10" i="18"/>
  <c r="CC11" i="18" s="1"/>
  <c r="H10" i="18"/>
  <c r="F10" i="18"/>
  <c r="I8" i="18"/>
  <c r="BN9" i="18" s="1"/>
  <c r="H8" i="18"/>
  <c r="F8" i="18"/>
  <c r="I6" i="18"/>
  <c r="AQ7" i="18" s="1"/>
  <c r="H6" i="18"/>
  <c r="F6" i="18"/>
  <c r="I4" i="18"/>
  <c r="H4" i="18"/>
  <c r="F4" i="18"/>
  <c r="D4" i="18"/>
  <c r="C4" i="18" s="1"/>
  <c r="I2" i="18"/>
  <c r="H2" i="18"/>
  <c r="F2" i="18"/>
  <c r="D2" i="18"/>
  <c r="C2" i="18" s="1"/>
  <c r="BH71" i="17"/>
  <c r="CL71" i="17"/>
  <c r="D43" i="19" l="1"/>
  <c r="D6" i="19"/>
  <c r="D51" i="19"/>
  <c r="D41" i="19"/>
  <c r="C41" i="19" s="1"/>
  <c r="G41" i="19" s="1"/>
  <c r="D10" i="19"/>
  <c r="D33" i="19"/>
  <c r="D53" i="19"/>
  <c r="D22" i="19"/>
  <c r="D39" i="19"/>
  <c r="D47" i="19"/>
  <c r="D45" i="19"/>
  <c r="D57" i="19"/>
  <c r="D49" i="19"/>
  <c r="D8" i="19"/>
  <c r="D37" i="19"/>
  <c r="D18" i="19"/>
  <c r="AF54" i="18"/>
  <c r="CB54" i="18"/>
  <c r="AF64" i="18"/>
  <c r="CA64" i="18"/>
  <c r="BM60" i="18"/>
  <c r="BS60" i="18"/>
  <c r="AF11" i="18"/>
  <c r="CA11" i="18"/>
  <c r="BZ11" i="18"/>
  <c r="AF40" i="18"/>
  <c r="CA40" i="18"/>
  <c r="BY50" i="18"/>
  <c r="BS50" i="18"/>
  <c r="AR60" i="18"/>
  <c r="AF60" i="18"/>
  <c r="X58" i="18"/>
  <c r="W58" i="18"/>
  <c r="BV54" i="18"/>
  <c r="W54" i="18"/>
  <c r="V54" i="18"/>
  <c r="BU54" i="18"/>
  <c r="X54" i="18"/>
  <c r="BX11" i="18"/>
  <c r="BW11" i="18"/>
  <c r="BU11" i="18"/>
  <c r="W11" i="18"/>
  <c r="V11" i="18"/>
  <c r="BV11" i="18"/>
  <c r="X11" i="18"/>
  <c r="W40" i="18"/>
  <c r="X40" i="18"/>
  <c r="BV40" i="18"/>
  <c r="BU40" i="18"/>
  <c r="BP56" i="18"/>
  <c r="W56" i="18"/>
  <c r="V64" i="18"/>
  <c r="X64" i="18"/>
  <c r="W64" i="18"/>
  <c r="BP36" i="18"/>
  <c r="X36" i="18"/>
  <c r="W36" i="18"/>
  <c r="V36" i="18"/>
  <c r="BQ52" i="18"/>
  <c r="BJ52" i="18"/>
  <c r="BP46" i="18"/>
  <c r="BQ46" i="18"/>
  <c r="BP32" i="18"/>
  <c r="D31" i="18" s="1"/>
  <c r="C31" i="18" s="1"/>
  <c r="G31" i="18" s="1"/>
  <c r="AH48" i="18"/>
  <c r="BP48" i="18"/>
  <c r="BP30" i="18"/>
  <c r="D29" i="18" s="1"/>
  <c r="C29" i="18" s="1"/>
  <c r="G29" i="18" s="1"/>
  <c r="T21" i="18"/>
  <c r="BP21" i="18"/>
  <c r="BR11" i="18"/>
  <c r="BP11" i="18"/>
  <c r="U54" i="18"/>
  <c r="BP54" i="18"/>
  <c r="BK54" i="18"/>
  <c r="BO64" i="18"/>
  <c r="U64" i="18"/>
  <c r="T25" i="18"/>
  <c r="BP25" i="18"/>
  <c r="U40" i="18"/>
  <c r="BP40" i="18"/>
  <c r="J50" i="18"/>
  <c r="BP50" i="18"/>
  <c r="BE52" i="18"/>
  <c r="BP52" i="18"/>
  <c r="BK52" i="18"/>
  <c r="BR36" i="18"/>
  <c r="U36" i="18"/>
  <c r="T56" i="18"/>
  <c r="D55" i="18" s="1"/>
  <c r="U56" i="18"/>
  <c r="AR58" i="18"/>
  <c r="U58" i="18"/>
  <c r="BN11" i="18"/>
  <c r="U11" i="18"/>
  <c r="BL36" i="18"/>
  <c r="BN36" i="18"/>
  <c r="AK52" i="18"/>
  <c r="BN52" i="18"/>
  <c r="AW46" i="18"/>
  <c r="BL46" i="18"/>
  <c r="S40" i="18"/>
  <c r="BL40" i="18"/>
  <c r="BO11" i="18"/>
  <c r="BL11" i="18"/>
  <c r="AV44" i="18"/>
  <c r="BO44" i="18"/>
  <c r="AH54" i="18"/>
  <c r="BO54" i="18"/>
  <c r="BH52" i="18"/>
  <c r="AX52" i="18"/>
  <c r="BD52" i="18"/>
  <c r="AW52" i="18"/>
  <c r="T44" i="18"/>
  <c r="G14" i="18"/>
  <c r="G18" i="18"/>
  <c r="BG52" i="18"/>
  <c r="AH52" i="18"/>
  <c r="BI36" i="18"/>
  <c r="AQ36" i="18"/>
  <c r="BI9" i="18"/>
  <c r="AQ9" i="18"/>
  <c r="G22" i="18"/>
  <c r="AR9" i="18"/>
  <c r="AL9" i="18"/>
  <c r="T64" i="18"/>
  <c r="S64" i="18"/>
  <c r="AT58" i="18"/>
  <c r="AG7" i="18"/>
  <c r="N7" i="18"/>
  <c r="L7" i="18"/>
  <c r="Q60" i="18"/>
  <c r="S36" i="18"/>
  <c r="T36" i="18"/>
  <c r="AO9" i="18"/>
  <c r="AD52" i="18"/>
  <c r="BA52" i="18"/>
  <c r="R52" i="18"/>
  <c r="N52" i="18"/>
  <c r="L52" i="18"/>
  <c r="P52" i="18"/>
  <c r="O52" i="18"/>
  <c r="M52" i="18"/>
  <c r="BC52" i="18"/>
  <c r="AN46" i="18"/>
  <c r="AR50" i="18"/>
  <c r="T11" i="18"/>
  <c r="S11" i="18"/>
  <c r="T54" i="18"/>
  <c r="S54" i="18"/>
  <c r="M25" i="18"/>
  <c r="N25" i="18"/>
  <c r="O25" i="18"/>
  <c r="J21" i="18"/>
  <c r="L21" i="18"/>
  <c r="M21" i="18"/>
  <c r="K44" i="18"/>
  <c r="Q44" i="18"/>
  <c r="P44" i="18"/>
  <c r="O44" i="18"/>
  <c r="N44" i="18"/>
  <c r="M44" i="18"/>
  <c r="L44" i="18"/>
  <c r="AG36" i="18"/>
  <c r="R36" i="18"/>
  <c r="N36" i="18"/>
  <c r="L36" i="18"/>
  <c r="O36" i="18"/>
  <c r="M36" i="18"/>
  <c r="AD40" i="18"/>
  <c r="R40" i="18"/>
  <c r="Q40" i="18"/>
  <c r="P40" i="18"/>
  <c r="O40" i="18"/>
  <c r="N40" i="18"/>
  <c r="M40" i="18"/>
  <c r="L40" i="18"/>
  <c r="BC40" i="18"/>
  <c r="AE11" i="18"/>
  <c r="N11" i="18"/>
  <c r="BB11" i="18"/>
  <c r="BC11" i="18"/>
  <c r="M11" i="18"/>
  <c r="L11" i="18"/>
  <c r="R11" i="18"/>
  <c r="O11" i="18"/>
  <c r="Q11" i="18"/>
  <c r="P11" i="18"/>
  <c r="AE54" i="18"/>
  <c r="Q54" i="18"/>
  <c r="P54" i="18"/>
  <c r="O54" i="18"/>
  <c r="N54" i="18"/>
  <c r="M54" i="18"/>
  <c r="L54" i="18"/>
  <c r="R54" i="18"/>
  <c r="AE64" i="18"/>
  <c r="O64" i="18"/>
  <c r="N64" i="18"/>
  <c r="M64" i="18"/>
  <c r="L64" i="18"/>
  <c r="R64" i="18"/>
  <c r="Q64" i="18"/>
  <c r="P64" i="18"/>
  <c r="AN44" i="18"/>
  <c r="AN36" i="18"/>
  <c r="K36" i="18"/>
  <c r="AR36" i="18"/>
  <c r="AO7" i="18"/>
  <c r="AR21" i="18"/>
  <c r="AO21" i="18"/>
  <c r="AS52" i="18"/>
  <c r="AN52" i="18"/>
  <c r="AY52" i="18"/>
  <c r="AR52" i="18"/>
  <c r="AN40" i="18"/>
  <c r="K40" i="18"/>
  <c r="AS40" i="18"/>
  <c r="AR40" i="18"/>
  <c r="AR44" i="18"/>
  <c r="AZ11" i="18"/>
  <c r="AN11" i="18"/>
  <c r="AR11" i="18"/>
  <c r="AR54" i="18"/>
  <c r="J64" i="18"/>
  <c r="K7" i="18"/>
  <c r="K11" i="18"/>
  <c r="K64" i="18"/>
  <c r="J40" i="18"/>
  <c r="J36" i="18"/>
  <c r="K52" i="18"/>
  <c r="J7" i="18"/>
  <c r="K21" i="18"/>
  <c r="K54" i="18"/>
  <c r="AP52" i="18"/>
  <c r="AP11" i="18"/>
  <c r="J52" i="18"/>
  <c r="AM11" i="18"/>
  <c r="J11" i="18"/>
  <c r="AI11" i="18"/>
  <c r="J54" i="18"/>
  <c r="AI36" i="18"/>
  <c r="AI7" i="18"/>
  <c r="AG11" i="18"/>
  <c r="G12" i="18"/>
  <c r="G33" i="18"/>
  <c r="AJ11" i="18"/>
  <c r="G2" i="18"/>
  <c r="G16" i="18"/>
  <c r="G4" i="18"/>
  <c r="G37" i="18"/>
  <c r="C69" i="18"/>
  <c r="G26" i="18"/>
  <c r="G61" i="18"/>
  <c r="G41" i="18"/>
  <c r="E69" i="18"/>
  <c r="D65" i="18"/>
  <c r="C65" i="18" s="1"/>
  <c r="G65" i="18" s="1"/>
  <c r="D47" i="18"/>
  <c r="AK71" i="17"/>
  <c r="AL71" i="17"/>
  <c r="BM71" i="17"/>
  <c r="BN71" i="17"/>
  <c r="CF71" i="17"/>
  <c r="CG71" i="17"/>
  <c r="CH71" i="17"/>
  <c r="CI71" i="17"/>
  <c r="CJ71" i="17"/>
  <c r="CK71" i="17"/>
  <c r="BZ71" i="17"/>
  <c r="BO71" i="17"/>
  <c r="AT71" i="17"/>
  <c r="AU71" i="17"/>
  <c r="BU71" i="17"/>
  <c r="BR71" i="17"/>
  <c r="BD71" i="17"/>
  <c r="AZ71" i="17"/>
  <c r="C8" i="19" l="1"/>
  <c r="G8" i="19" s="1"/>
  <c r="C39" i="19"/>
  <c r="G39" i="19" s="1"/>
  <c r="C43" i="19"/>
  <c r="G43" i="19" s="1"/>
  <c r="C18" i="19"/>
  <c r="G18" i="19" s="1"/>
  <c r="C57" i="19"/>
  <c r="G57" i="19" s="1"/>
  <c r="C6" i="19"/>
  <c r="G6" i="19" s="1"/>
  <c r="C22" i="19"/>
  <c r="G22" i="19" s="1"/>
  <c r="C37" i="19"/>
  <c r="G37" i="19" s="1"/>
  <c r="C53" i="19"/>
  <c r="G53" i="19" s="1"/>
  <c r="C49" i="19"/>
  <c r="G49" i="19" s="1"/>
  <c r="C10" i="19"/>
  <c r="G10" i="19" s="1"/>
  <c r="C51" i="19"/>
  <c r="G51" i="19" s="1"/>
  <c r="C45" i="19"/>
  <c r="G45" i="19" s="1"/>
  <c r="C33" i="19"/>
  <c r="G33" i="19" s="1"/>
  <c r="C47" i="19"/>
  <c r="G47" i="19" s="1"/>
  <c r="D45" i="18"/>
  <c r="C45" i="18" s="1"/>
  <c r="G45" i="18" s="1"/>
  <c r="D57" i="18"/>
  <c r="D59" i="18"/>
  <c r="D6" i="18"/>
  <c r="D43" i="18"/>
  <c r="D35" i="18"/>
  <c r="D10" i="18"/>
  <c r="C10" i="18" s="1"/>
  <c r="G10" i="18" s="1"/>
  <c r="D63" i="18"/>
  <c r="D24" i="18"/>
  <c r="D8" i="18"/>
  <c r="C8" i="18" s="1"/>
  <c r="G8" i="18" s="1"/>
  <c r="D20" i="18"/>
  <c r="D49" i="18"/>
  <c r="D39" i="18"/>
  <c r="D51" i="18"/>
  <c r="D67" i="18"/>
  <c r="C67" i="18" s="1"/>
  <c r="G67" i="18" s="1"/>
  <c r="D53" i="18"/>
  <c r="BQ71" i="17"/>
  <c r="AX71" i="17"/>
  <c r="AY71" i="17"/>
  <c r="BB71" i="17"/>
  <c r="E59" i="19" l="1"/>
  <c r="E10" i="19"/>
  <c r="E18" i="19"/>
  <c r="E45" i="19"/>
  <c r="E47" i="19"/>
  <c r="E37" i="19"/>
  <c r="E22" i="19"/>
  <c r="E51" i="19"/>
  <c r="E8" i="19"/>
  <c r="E49" i="19"/>
  <c r="E53" i="19"/>
  <c r="E39" i="19"/>
  <c r="E33" i="19"/>
  <c r="E27" i="19"/>
  <c r="E43" i="19"/>
  <c r="E31" i="19"/>
  <c r="E61" i="19"/>
  <c r="E55" i="19"/>
  <c r="E35" i="19"/>
  <c r="E29" i="19"/>
  <c r="E41" i="19"/>
  <c r="E6" i="19"/>
  <c r="E16" i="19"/>
  <c r="E4" i="19"/>
  <c r="E14" i="19"/>
  <c r="E2" i="19"/>
  <c r="E20" i="19"/>
  <c r="E24" i="19"/>
  <c r="E12" i="19"/>
  <c r="E57" i="19"/>
  <c r="C57" i="18"/>
  <c r="G57" i="18" s="1"/>
  <c r="C59" i="18"/>
  <c r="G59" i="18" s="1"/>
  <c r="C20" i="18"/>
  <c r="G20" i="18" s="1"/>
  <c r="C6" i="18"/>
  <c r="G6" i="18" s="1"/>
  <c r="C63" i="18"/>
  <c r="G63" i="18" s="1"/>
  <c r="C24" i="18"/>
  <c r="G24" i="18" s="1"/>
  <c r="C53" i="18"/>
  <c r="G53" i="18" s="1"/>
  <c r="C39" i="18"/>
  <c r="G39" i="18" s="1"/>
  <c r="C47" i="18"/>
  <c r="G47" i="18" s="1"/>
  <c r="C43" i="18"/>
  <c r="G43" i="18" s="1"/>
  <c r="C49" i="18"/>
  <c r="G49" i="18" s="1"/>
  <c r="C51" i="18"/>
  <c r="G51" i="18" s="1"/>
  <c r="C55" i="18"/>
  <c r="G55" i="18" s="1"/>
  <c r="C35" i="18"/>
  <c r="G35" i="18" s="1"/>
  <c r="AR71" i="17"/>
  <c r="AJ71" i="17"/>
  <c r="AM71" i="17"/>
  <c r="AN71" i="17"/>
  <c r="AO71" i="17"/>
  <c r="AP71" i="17"/>
  <c r="AQ71" i="17"/>
  <c r="BY71" i="17"/>
  <c r="BX71" i="17"/>
  <c r="BW71" i="17"/>
  <c r="BV71" i="17"/>
  <c r="BT71" i="17"/>
  <c r="BS71" i="17"/>
  <c r="BP71" i="17"/>
  <c r="BL71" i="17"/>
  <c r="BK71" i="17"/>
  <c r="BJ71" i="17"/>
  <c r="BI71" i="17"/>
  <c r="BG71" i="17"/>
  <c r="BF71" i="17"/>
  <c r="BE71" i="17"/>
  <c r="BC71" i="17"/>
  <c r="BA71" i="17"/>
  <c r="AW71" i="17"/>
  <c r="AV71" i="17"/>
  <c r="AS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H59" i="17"/>
  <c r="I69" i="17"/>
  <c r="H69" i="17"/>
  <c r="F69" i="17"/>
  <c r="I67" i="17"/>
  <c r="H67" i="17"/>
  <c r="F67" i="17"/>
  <c r="I65" i="17"/>
  <c r="CJ66" i="17" s="1"/>
  <c r="H65" i="17"/>
  <c r="F65" i="17"/>
  <c r="I63" i="17"/>
  <c r="H63" i="17"/>
  <c r="F63" i="17"/>
  <c r="D63" i="17"/>
  <c r="I61" i="17"/>
  <c r="H61" i="17"/>
  <c r="F61" i="17"/>
  <c r="I59" i="17"/>
  <c r="CL60" i="17" s="1"/>
  <c r="F59" i="17"/>
  <c r="I57" i="17"/>
  <c r="H57" i="17"/>
  <c r="F57" i="17"/>
  <c r="I55" i="17"/>
  <c r="H55" i="17"/>
  <c r="F55" i="17"/>
  <c r="I53" i="17"/>
  <c r="H53" i="17"/>
  <c r="F53" i="17"/>
  <c r="I51" i="17"/>
  <c r="H51" i="17"/>
  <c r="F51" i="17"/>
  <c r="I49" i="17"/>
  <c r="AU50" i="17" s="1"/>
  <c r="H49" i="17"/>
  <c r="F49" i="17"/>
  <c r="I47" i="17"/>
  <c r="AU48" i="17" s="1"/>
  <c r="H47" i="17"/>
  <c r="F47" i="17"/>
  <c r="I45" i="17"/>
  <c r="H45" i="17"/>
  <c r="F45" i="17"/>
  <c r="I43" i="17"/>
  <c r="CF44" i="17" s="1"/>
  <c r="H43" i="17"/>
  <c r="F43" i="17"/>
  <c r="I41" i="17"/>
  <c r="H41" i="17"/>
  <c r="F41" i="17"/>
  <c r="D41" i="17"/>
  <c r="I39" i="17"/>
  <c r="H39" i="17"/>
  <c r="F39" i="17"/>
  <c r="I37" i="17"/>
  <c r="H37" i="17"/>
  <c r="F37" i="17"/>
  <c r="D37" i="17"/>
  <c r="I35" i="17"/>
  <c r="H35" i="17"/>
  <c r="F35" i="17"/>
  <c r="I33" i="17"/>
  <c r="H33" i="17"/>
  <c r="F33" i="17"/>
  <c r="D33" i="17"/>
  <c r="I31" i="17"/>
  <c r="AZ32" i="17" s="1"/>
  <c r="H31" i="17"/>
  <c r="F31" i="17"/>
  <c r="I29" i="17"/>
  <c r="H29" i="17"/>
  <c r="F29" i="17"/>
  <c r="I26" i="17"/>
  <c r="H26" i="17"/>
  <c r="F26" i="17"/>
  <c r="I24" i="17"/>
  <c r="AZ25" i="17" s="1"/>
  <c r="H24" i="17"/>
  <c r="F24" i="17"/>
  <c r="I22" i="17"/>
  <c r="H22" i="17"/>
  <c r="F22" i="17"/>
  <c r="D22" i="17"/>
  <c r="I20" i="17"/>
  <c r="CB21" i="17" s="1"/>
  <c r="H20" i="17"/>
  <c r="F20" i="17"/>
  <c r="I18" i="17"/>
  <c r="H18" i="17"/>
  <c r="F18" i="17"/>
  <c r="D18" i="17"/>
  <c r="I16" i="17"/>
  <c r="H16" i="17"/>
  <c r="F16" i="17"/>
  <c r="D16" i="17"/>
  <c r="I14" i="17"/>
  <c r="H14" i="17"/>
  <c r="F14" i="17"/>
  <c r="D14" i="17"/>
  <c r="I12" i="17"/>
  <c r="H12" i="17"/>
  <c r="F12" i="17"/>
  <c r="D12" i="17"/>
  <c r="I10" i="17"/>
  <c r="H10" i="17"/>
  <c r="F10" i="17"/>
  <c r="I8" i="17"/>
  <c r="H8" i="17"/>
  <c r="F8" i="17"/>
  <c r="I6" i="17"/>
  <c r="H6" i="17"/>
  <c r="F6" i="17"/>
  <c r="D6" i="17"/>
  <c r="I4" i="17"/>
  <c r="D4" i="17" s="1"/>
  <c r="H4" i="17"/>
  <c r="F4" i="17"/>
  <c r="I2" i="17"/>
  <c r="H2" i="17"/>
  <c r="F2" i="17"/>
  <c r="BZ66" i="16"/>
  <c r="BZ60" i="16"/>
  <c r="BZ56" i="16"/>
  <c r="BN83" i="16"/>
  <c r="AK29" i="16"/>
  <c r="BX11" i="16"/>
  <c r="BM83" i="16"/>
  <c r="BL83" i="16"/>
  <c r="BK83" i="16"/>
  <c r="BJ83" i="16"/>
  <c r="BI83" i="16"/>
  <c r="BH83" i="16"/>
  <c r="BG83" i="16"/>
  <c r="BF83" i="16"/>
  <c r="BE83" i="16"/>
  <c r="BD83" i="16"/>
  <c r="BC83" i="16"/>
  <c r="BB83" i="16"/>
  <c r="BA83" i="16"/>
  <c r="AZ83" i="16"/>
  <c r="AY83" i="16"/>
  <c r="AX83" i="16"/>
  <c r="AW83" i="16"/>
  <c r="AV83" i="16"/>
  <c r="AU83" i="16"/>
  <c r="AT83" i="16"/>
  <c r="AS83" i="16"/>
  <c r="AR83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BX83" i="16"/>
  <c r="BY83" i="16"/>
  <c r="BT83" i="16"/>
  <c r="BT5" i="16"/>
  <c r="BN5" i="16"/>
  <c r="BB5" i="16"/>
  <c r="AK13" i="16"/>
  <c r="AK44" i="16"/>
  <c r="AK56" i="16"/>
  <c r="AK78" i="16"/>
  <c r="AL11" i="16"/>
  <c r="BZ83" i="16"/>
  <c r="U13" i="16"/>
  <c r="U11" i="16"/>
  <c r="U40" i="16"/>
  <c r="U44" i="16"/>
  <c r="U66" i="16"/>
  <c r="U72" i="16"/>
  <c r="BY60" i="16"/>
  <c r="BR83" i="16"/>
  <c r="BD82" i="16"/>
  <c r="BD50" i="16"/>
  <c r="BD23" i="16"/>
  <c r="BR56" i="16"/>
  <c r="BS83" i="16"/>
  <c r="BU83" i="16"/>
  <c r="BV83" i="16"/>
  <c r="BW83" i="16"/>
  <c r="BS82" i="16"/>
  <c r="BS60" i="16"/>
  <c r="BA82" i="16"/>
  <c r="BA50" i="16"/>
  <c r="BA23" i="16"/>
  <c r="AR82" i="16"/>
  <c r="AR23" i="16"/>
  <c r="AR50" i="16"/>
  <c r="BP83" i="16"/>
  <c r="BQ83" i="16"/>
  <c r="E20" i="18" l="1"/>
  <c r="CC11" i="17"/>
  <c r="AZ11" i="17"/>
  <c r="AH54" i="17"/>
  <c r="BT54" i="17"/>
  <c r="E51" i="18"/>
  <c r="E10" i="18"/>
  <c r="E8" i="18"/>
  <c r="E53" i="18"/>
  <c r="E16" i="18"/>
  <c r="E39" i="18"/>
  <c r="E12" i="18"/>
  <c r="E6" i="18"/>
  <c r="E24" i="18"/>
  <c r="E26" i="18"/>
  <c r="E14" i="18"/>
  <c r="E4" i="18"/>
  <c r="E18" i="18"/>
  <c r="E2" i="18"/>
  <c r="E22" i="18"/>
  <c r="E55" i="18"/>
  <c r="E35" i="18"/>
  <c r="E29" i="18"/>
  <c r="E59" i="18"/>
  <c r="E37" i="18"/>
  <c r="E31" i="18"/>
  <c r="E57" i="18"/>
  <c r="E33" i="18"/>
  <c r="E45" i="18"/>
  <c r="E41" i="18"/>
  <c r="E61" i="18"/>
  <c r="E65" i="18"/>
  <c r="E63" i="18"/>
  <c r="E49" i="18"/>
  <c r="E43" i="18"/>
  <c r="E67" i="18"/>
  <c r="E47" i="18"/>
  <c r="X11" i="17"/>
  <c r="CJ11" i="17"/>
  <c r="CE11" i="17"/>
  <c r="X36" i="17"/>
  <c r="CE36" i="17"/>
  <c r="X56" i="17"/>
  <c r="CE56" i="17"/>
  <c r="X40" i="17"/>
  <c r="CJ40" i="17"/>
  <c r="CJ52" i="17"/>
  <c r="CI52" i="17"/>
  <c r="CL52" i="17"/>
  <c r="BY58" i="17"/>
  <c r="CK58" i="17"/>
  <c r="AU21" i="17"/>
  <c r="CF21" i="17"/>
  <c r="CG52" i="17"/>
  <c r="CA52" i="17"/>
  <c r="BO9" i="17"/>
  <c r="X9" i="17"/>
  <c r="BR66" i="17"/>
  <c r="V66" i="17"/>
  <c r="W66" i="17"/>
  <c r="X66" i="17"/>
  <c r="AU11" i="17"/>
  <c r="CF11" i="17"/>
  <c r="CD11" i="17"/>
  <c r="AU56" i="17"/>
  <c r="CF56" i="17"/>
  <c r="CD56" i="17"/>
  <c r="AU52" i="17"/>
  <c r="BU52" i="17"/>
  <c r="BT52" i="17"/>
  <c r="AT36" i="17"/>
  <c r="BZ36" i="17"/>
  <c r="AZ40" i="17"/>
  <c r="AU40" i="17"/>
  <c r="AT9" i="17"/>
  <c r="AU9" i="17"/>
  <c r="BR44" i="17"/>
  <c r="AU44" i="17"/>
  <c r="AZ21" i="17"/>
  <c r="BR21" i="17"/>
  <c r="BM52" i="17"/>
  <c r="BR52" i="17"/>
  <c r="AI68" i="17"/>
  <c r="BX68" i="17"/>
  <c r="AZ9" i="17"/>
  <c r="BY9" i="17"/>
  <c r="BY11" i="17"/>
  <c r="BX11" i="17"/>
  <c r="BW36" i="17"/>
  <c r="BY36" i="17"/>
  <c r="BR56" i="17"/>
  <c r="BY56" i="17"/>
  <c r="BH52" i="17"/>
  <c r="BC52" i="17"/>
  <c r="BT44" i="17"/>
  <c r="AZ44" i="17"/>
  <c r="W36" i="17"/>
  <c r="V36" i="17"/>
  <c r="U36" i="17"/>
  <c r="T36" i="17"/>
  <c r="BT25" i="17"/>
  <c r="W25" i="17"/>
  <c r="T25" i="17"/>
  <c r="BT56" i="17"/>
  <c r="V56" i="17"/>
  <c r="U56" i="17"/>
  <c r="BQ52" i="17"/>
  <c r="T52" i="17"/>
  <c r="W52" i="17"/>
  <c r="V52" i="17"/>
  <c r="U52" i="17"/>
  <c r="W9" i="17"/>
  <c r="V9" i="17"/>
  <c r="S11" i="17"/>
  <c r="W11" i="17"/>
  <c r="U11" i="17"/>
  <c r="V11" i="17"/>
  <c r="T11" i="17"/>
  <c r="W40" i="17"/>
  <c r="V40" i="17"/>
  <c r="U40" i="17"/>
  <c r="BQ66" i="17"/>
  <c r="U66" i="17"/>
  <c r="BV70" i="17"/>
  <c r="BQ70" i="17"/>
  <c r="BV11" i="17"/>
  <c r="BQ11" i="17"/>
  <c r="BQ40" i="17"/>
  <c r="BV40" i="17"/>
  <c r="BQ36" i="17"/>
  <c r="BV36" i="17"/>
  <c r="BT36" i="17"/>
  <c r="BS52" i="17"/>
  <c r="BP52" i="17"/>
  <c r="BT46" i="17"/>
  <c r="D45" i="17" s="1"/>
  <c r="BB9" i="17"/>
  <c r="BT9" i="17"/>
  <c r="BP9" i="17"/>
  <c r="AF58" i="17"/>
  <c r="BT58" i="17"/>
  <c r="S48" i="17"/>
  <c r="BS48" i="17"/>
  <c r="BT48" i="17"/>
  <c r="AF60" i="17"/>
  <c r="BT60" i="17"/>
  <c r="BT11" i="17"/>
  <c r="BP11" i="17"/>
  <c r="BE11" i="17"/>
  <c r="BD11" i="17"/>
  <c r="BT30" i="17"/>
  <c r="D29" i="17" s="1"/>
  <c r="BS40" i="17"/>
  <c r="BT40" i="17"/>
  <c r="AE50" i="17"/>
  <c r="BT50" i="17"/>
  <c r="BP36" i="17"/>
  <c r="BB52" i="17"/>
  <c r="BN52" i="17"/>
  <c r="BJ52" i="17"/>
  <c r="BE52" i="17"/>
  <c r="AX52" i="17"/>
  <c r="BI52" i="17"/>
  <c r="BF52" i="17"/>
  <c r="BG21" i="17"/>
  <c r="AY21" i="17"/>
  <c r="AF70" i="17"/>
  <c r="BB70" i="17"/>
  <c r="BL11" i="17"/>
  <c r="BK11" i="17"/>
  <c r="BF11" i="17"/>
  <c r="BB11" i="17"/>
  <c r="BF44" i="17"/>
  <c r="AY44" i="17"/>
  <c r="AH66" i="17"/>
  <c r="S66" i="17"/>
  <c r="BF40" i="17"/>
  <c r="BB40" i="17"/>
  <c r="S40" i="17"/>
  <c r="BG25" i="17"/>
  <c r="BB25" i="17"/>
  <c r="BN56" i="17"/>
  <c r="S56" i="17"/>
  <c r="BF56" i="17"/>
  <c r="BB56" i="17"/>
  <c r="AI48" i="17"/>
  <c r="AX48" i="17"/>
  <c r="AE40" i="17"/>
  <c r="R40" i="17"/>
  <c r="P40" i="17"/>
  <c r="O40" i="17"/>
  <c r="N40" i="17"/>
  <c r="AH11" i="17"/>
  <c r="N11" i="17"/>
  <c r="P11" i="17"/>
  <c r="R11" i="17"/>
  <c r="Q11" i="17"/>
  <c r="J44" i="17"/>
  <c r="R44" i="17"/>
  <c r="O44" i="17"/>
  <c r="N44" i="17"/>
  <c r="J25" i="17"/>
  <c r="O25" i="17"/>
  <c r="Q25" i="17"/>
  <c r="P25" i="17"/>
  <c r="N25" i="17"/>
  <c r="J36" i="17"/>
  <c r="N36" i="17"/>
  <c r="O36" i="17"/>
  <c r="P36" i="17"/>
  <c r="R36" i="17"/>
  <c r="Q36" i="17"/>
  <c r="AG56" i="17"/>
  <c r="O56" i="17"/>
  <c r="Q56" i="17"/>
  <c r="R56" i="17"/>
  <c r="P56" i="17"/>
  <c r="N56" i="17"/>
  <c r="AN50" i="17"/>
  <c r="AE21" i="17"/>
  <c r="P21" i="17"/>
  <c r="O21" i="17"/>
  <c r="N21" i="17"/>
  <c r="J58" i="17"/>
  <c r="AE52" i="17"/>
  <c r="R52" i="17"/>
  <c r="Q52" i="17"/>
  <c r="N52" i="17"/>
  <c r="O52" i="17"/>
  <c r="P52" i="17"/>
  <c r="K50" i="17"/>
  <c r="L9" i="17"/>
  <c r="P9" i="17"/>
  <c r="N9" i="17"/>
  <c r="O9" i="17"/>
  <c r="AS70" i="17"/>
  <c r="M44" i="17"/>
  <c r="M56" i="17"/>
  <c r="M21" i="17"/>
  <c r="BA21" i="17"/>
  <c r="K40" i="17"/>
  <c r="M36" i="17"/>
  <c r="M52" i="17"/>
  <c r="AV52" i="17"/>
  <c r="BA52" i="17"/>
  <c r="BA44" i="17"/>
  <c r="AR11" i="17"/>
  <c r="AW11" i="17"/>
  <c r="M11" i="17"/>
  <c r="M66" i="17"/>
  <c r="K44" i="17"/>
  <c r="AR36" i="17"/>
  <c r="K36" i="17"/>
  <c r="AQ52" i="17"/>
  <c r="K52" i="17"/>
  <c r="J52" i="17"/>
  <c r="AS52" i="17"/>
  <c r="AR52" i="17"/>
  <c r="K11" i="17"/>
  <c r="AS11" i="17"/>
  <c r="K56" i="17"/>
  <c r="AR66" i="17"/>
  <c r="K66" i="17"/>
  <c r="L36" i="17"/>
  <c r="AE44" i="17"/>
  <c r="J11" i="17"/>
  <c r="J56" i="17"/>
  <c r="J66" i="17"/>
  <c r="L40" i="17"/>
  <c r="AJ52" i="17"/>
  <c r="L52" i="17"/>
  <c r="L44" i="17"/>
  <c r="L11" i="17"/>
  <c r="L56" i="17"/>
  <c r="L66" i="17"/>
  <c r="AK40" i="17"/>
  <c r="AK52" i="17"/>
  <c r="AM52" i="17"/>
  <c r="AP11" i="17"/>
  <c r="AO11" i="17"/>
  <c r="AK11" i="17"/>
  <c r="AK56" i="17"/>
  <c r="AI40" i="17"/>
  <c r="AL48" i="17"/>
  <c r="AL52" i="17"/>
  <c r="C71" i="17"/>
  <c r="AI11" i="17"/>
  <c r="AH50" i="17"/>
  <c r="AI66" i="17"/>
  <c r="AI56" i="17"/>
  <c r="AD50" i="17"/>
  <c r="AG52" i="17"/>
  <c r="AF52" i="17"/>
  <c r="AF40" i="17"/>
  <c r="AE56" i="17"/>
  <c r="E71" i="17"/>
  <c r="D26" i="17"/>
  <c r="D31" i="17"/>
  <c r="BO83" i="16"/>
  <c r="D67" i="17" l="1"/>
  <c r="D59" i="17"/>
  <c r="D53" i="17"/>
  <c r="D61" i="17"/>
  <c r="D2" i="17"/>
  <c r="C26" i="17" s="1"/>
  <c r="G26" i="17" s="1"/>
  <c r="D47" i="17"/>
  <c r="D35" i="17"/>
  <c r="C37" i="17" s="1"/>
  <c r="G37" i="17" s="1"/>
  <c r="D51" i="17"/>
  <c r="D10" i="17"/>
  <c r="D49" i="17"/>
  <c r="D8" i="17"/>
  <c r="D55" i="17"/>
  <c r="D69" i="17"/>
  <c r="D20" i="17"/>
  <c r="D39" i="17"/>
  <c r="D65" i="17"/>
  <c r="D43" i="17"/>
  <c r="D57" i="17"/>
  <c r="D24" i="17"/>
  <c r="D79" i="16"/>
  <c r="C79" i="16" s="1"/>
  <c r="F79" i="16"/>
  <c r="H79" i="16"/>
  <c r="I79" i="16"/>
  <c r="D63" i="16"/>
  <c r="C63" i="16" s="1"/>
  <c r="F63" i="16"/>
  <c r="H63" i="16"/>
  <c r="I63" i="16"/>
  <c r="C43" i="17" l="1"/>
  <c r="G43" i="17" s="1"/>
  <c r="C35" i="17"/>
  <c r="G35" i="17" s="1"/>
  <c r="C45" i="17"/>
  <c r="G45" i="17" s="1"/>
  <c r="C41" i="17"/>
  <c r="G41" i="17" s="1"/>
  <c r="C67" i="17"/>
  <c r="G67" i="17" s="1"/>
  <c r="C47" i="17"/>
  <c r="G47" i="17" s="1"/>
  <c r="C53" i="17"/>
  <c r="G53" i="17" s="1"/>
  <c r="C59" i="17"/>
  <c r="G59" i="17" s="1"/>
  <c r="C61" i="17"/>
  <c r="G61" i="17" s="1"/>
  <c r="C63" i="17"/>
  <c r="G63" i="17" s="1"/>
  <c r="C24" i="17"/>
  <c r="G24" i="17" s="1"/>
  <c r="C29" i="17"/>
  <c r="G29" i="17" s="1"/>
  <c r="C31" i="17"/>
  <c r="G31" i="17" s="1"/>
  <c r="C2" i="17"/>
  <c r="G2" i="17" s="1"/>
  <c r="C22" i="17"/>
  <c r="G22" i="17" s="1"/>
  <c r="C12" i="17"/>
  <c r="G12" i="17" s="1"/>
  <c r="C14" i="17"/>
  <c r="G14" i="17" s="1"/>
  <c r="C16" i="17"/>
  <c r="G16" i="17" s="1"/>
  <c r="C6" i="17"/>
  <c r="G6" i="17" s="1"/>
  <c r="C18" i="17"/>
  <c r="G18" i="17" s="1"/>
  <c r="C4" i="17"/>
  <c r="G4" i="17" s="1"/>
  <c r="C57" i="17"/>
  <c r="G57" i="17" s="1"/>
  <c r="C33" i="17"/>
  <c r="G33" i="17" s="1"/>
  <c r="C39" i="17"/>
  <c r="G39" i="17" s="1"/>
  <c r="C20" i="17"/>
  <c r="G20" i="17" s="1"/>
  <c r="C8" i="17"/>
  <c r="G8" i="17" s="1"/>
  <c r="C69" i="17"/>
  <c r="G69" i="17" s="1"/>
  <c r="C49" i="17"/>
  <c r="G49" i="17" s="1"/>
  <c r="C65" i="17"/>
  <c r="G65" i="17" s="1"/>
  <c r="C10" i="17"/>
  <c r="G10" i="17" s="1"/>
  <c r="C51" i="17"/>
  <c r="G51" i="17" s="1"/>
  <c r="C55" i="17"/>
  <c r="G55" i="17" s="1"/>
  <c r="G63" i="16"/>
  <c r="G79" i="16"/>
  <c r="E43" i="17" l="1"/>
  <c r="E55" i="17"/>
  <c r="E51" i="17"/>
  <c r="E20" i="17"/>
  <c r="E10" i="17"/>
  <c r="E63" i="17"/>
  <c r="E65" i="17"/>
  <c r="E24" i="17"/>
  <c r="E29" i="17"/>
  <c r="E67" i="17"/>
  <c r="E31" i="17"/>
  <c r="E41" i="17"/>
  <c r="E49" i="17"/>
  <c r="E69" i="17"/>
  <c r="E47" i="17"/>
  <c r="E45" i="17"/>
  <c r="E8" i="17"/>
  <c r="E26" i="17"/>
  <c r="E6" i="17"/>
  <c r="E14" i="17"/>
  <c r="E4" i="17"/>
  <c r="E22" i="17"/>
  <c r="E2" i="17"/>
  <c r="E18" i="17"/>
  <c r="E12" i="17"/>
  <c r="E16" i="17"/>
  <c r="E37" i="17"/>
  <c r="E33" i="17"/>
  <c r="E53" i="17"/>
  <c r="E57" i="17"/>
  <c r="E39" i="17"/>
  <c r="E59" i="17"/>
  <c r="E61" i="17"/>
  <c r="E35" i="17"/>
  <c r="J83" i="16"/>
  <c r="I81" i="16"/>
  <c r="AI82" i="16" s="1"/>
  <c r="H81" i="16"/>
  <c r="F81" i="16"/>
  <c r="I77" i="16"/>
  <c r="H77" i="16"/>
  <c r="F77" i="16"/>
  <c r="I75" i="16"/>
  <c r="AL76" i="16" s="1"/>
  <c r="H75" i="16"/>
  <c r="F75" i="16"/>
  <c r="I73" i="16"/>
  <c r="H73" i="16"/>
  <c r="F73" i="16"/>
  <c r="D73" i="16"/>
  <c r="C73" i="16" s="1"/>
  <c r="I71" i="16"/>
  <c r="H71" i="16"/>
  <c r="F71" i="16"/>
  <c r="I69" i="16"/>
  <c r="BO70" i="16" s="1"/>
  <c r="H69" i="16"/>
  <c r="F69" i="16"/>
  <c r="I67" i="16"/>
  <c r="BW68" i="16" s="1"/>
  <c r="H67" i="16"/>
  <c r="F67" i="16"/>
  <c r="I65" i="16"/>
  <c r="BA66" i="16" s="1"/>
  <c r="H65" i="16"/>
  <c r="F65" i="16"/>
  <c r="I61" i="16"/>
  <c r="D61" i="16" s="1"/>
  <c r="C61" i="16" s="1"/>
  <c r="H61" i="16"/>
  <c r="F61" i="16"/>
  <c r="I59" i="16"/>
  <c r="H59" i="16"/>
  <c r="F59" i="16"/>
  <c r="I57" i="16"/>
  <c r="AL58" i="16" s="1"/>
  <c r="H57" i="16"/>
  <c r="F57" i="16"/>
  <c r="I55" i="16"/>
  <c r="BO56" i="16" s="1"/>
  <c r="H55" i="16"/>
  <c r="F55" i="16"/>
  <c r="I53" i="16"/>
  <c r="D53" i="16" s="1"/>
  <c r="C53" i="16" s="1"/>
  <c r="H53" i="16"/>
  <c r="F53" i="16"/>
  <c r="I51" i="16"/>
  <c r="BO52" i="16" s="1"/>
  <c r="H51" i="16"/>
  <c r="F51" i="16"/>
  <c r="I49" i="16"/>
  <c r="H49" i="16"/>
  <c r="F49" i="16"/>
  <c r="I47" i="16"/>
  <c r="H47" i="16"/>
  <c r="F47" i="16"/>
  <c r="D47" i="16"/>
  <c r="C47" i="16" s="1"/>
  <c r="I45" i="16"/>
  <c r="H45" i="16"/>
  <c r="F45" i="16"/>
  <c r="I43" i="16"/>
  <c r="H43" i="16"/>
  <c r="F43" i="16"/>
  <c r="I41" i="16"/>
  <c r="H41" i="16"/>
  <c r="F41" i="16"/>
  <c r="D41" i="16"/>
  <c r="C41" i="16" s="1"/>
  <c r="I39" i="16"/>
  <c r="H39" i="16"/>
  <c r="F39" i="16"/>
  <c r="I37" i="16"/>
  <c r="H37" i="16"/>
  <c r="F37" i="16"/>
  <c r="D37" i="16"/>
  <c r="C37" i="16" s="1"/>
  <c r="I35" i="16"/>
  <c r="H35" i="16"/>
  <c r="F35" i="16"/>
  <c r="I33" i="16"/>
  <c r="H33" i="16"/>
  <c r="F33" i="16"/>
  <c r="I30" i="16"/>
  <c r="H30" i="16"/>
  <c r="F30" i="16"/>
  <c r="I28" i="16"/>
  <c r="AS29" i="16" s="1"/>
  <c r="D28" i="16" s="1"/>
  <c r="C28" i="16" s="1"/>
  <c r="H28" i="16"/>
  <c r="F28" i="16"/>
  <c r="I26" i="16"/>
  <c r="BW27" i="16" s="1"/>
  <c r="H26" i="16"/>
  <c r="F26" i="16"/>
  <c r="I24" i="16"/>
  <c r="H24" i="16"/>
  <c r="F24" i="16"/>
  <c r="D24" i="16"/>
  <c r="C24" i="16" s="1"/>
  <c r="I22" i="16"/>
  <c r="H22" i="16"/>
  <c r="F22" i="16"/>
  <c r="I20" i="16"/>
  <c r="H20" i="16"/>
  <c r="F20" i="16"/>
  <c r="I18" i="16"/>
  <c r="H18" i="16"/>
  <c r="F18" i="16"/>
  <c r="D18" i="16"/>
  <c r="C18" i="16" s="1"/>
  <c r="I16" i="16"/>
  <c r="H16" i="16"/>
  <c r="F16" i="16"/>
  <c r="D16" i="16"/>
  <c r="C16" i="16" s="1"/>
  <c r="I14" i="16"/>
  <c r="H14" i="16"/>
  <c r="F14" i="16"/>
  <c r="D14" i="16"/>
  <c r="C14" i="16" s="1"/>
  <c r="I12" i="16"/>
  <c r="H12" i="16"/>
  <c r="F12" i="16"/>
  <c r="I10" i="16"/>
  <c r="H10" i="16"/>
  <c r="F10" i="16"/>
  <c r="I8" i="16"/>
  <c r="H8" i="16"/>
  <c r="F8" i="16"/>
  <c r="I6" i="16"/>
  <c r="BO7" i="16" s="1"/>
  <c r="H6" i="16"/>
  <c r="F6" i="16"/>
  <c r="I4" i="16"/>
  <c r="H4" i="16"/>
  <c r="F4" i="16"/>
  <c r="I2" i="16"/>
  <c r="H2" i="16"/>
  <c r="F2" i="16"/>
  <c r="D2" i="16"/>
  <c r="C2" i="16" s="1"/>
  <c r="AG11" i="15"/>
  <c r="AR56" i="15"/>
  <c r="AR60" i="15"/>
  <c r="AR66" i="15"/>
  <c r="BM70" i="15"/>
  <c r="AD83" i="15"/>
  <c r="AE83" i="15"/>
  <c r="AF83" i="15"/>
  <c r="AG83" i="15"/>
  <c r="AH83" i="15"/>
  <c r="AI83" i="15"/>
  <c r="AJ83" i="15"/>
  <c r="AK83" i="15"/>
  <c r="AL83" i="15"/>
  <c r="AM83" i="15"/>
  <c r="AN83" i="15"/>
  <c r="AO83" i="15"/>
  <c r="AP83" i="15"/>
  <c r="AQ83" i="15"/>
  <c r="AR83" i="15"/>
  <c r="AS83" i="15"/>
  <c r="AT83" i="15"/>
  <c r="AU83" i="15"/>
  <c r="AV83" i="15"/>
  <c r="AW83" i="15"/>
  <c r="AX83" i="15"/>
  <c r="AY83" i="15"/>
  <c r="AZ83" i="15"/>
  <c r="BA83" i="15"/>
  <c r="BB83" i="15"/>
  <c r="BC83" i="15"/>
  <c r="BD83" i="15"/>
  <c r="BE83" i="15"/>
  <c r="BF83" i="15"/>
  <c r="BG83" i="15"/>
  <c r="BH83" i="15"/>
  <c r="BI83" i="15"/>
  <c r="BJ83" i="15"/>
  <c r="BK83" i="15"/>
  <c r="BL83" i="15"/>
  <c r="BM83" i="15"/>
  <c r="BN83" i="15"/>
  <c r="BO83" i="15"/>
  <c r="BP83" i="15"/>
  <c r="BQ83" i="15"/>
  <c r="BR83" i="15"/>
  <c r="BS83" i="15"/>
  <c r="BT83" i="15"/>
  <c r="BR13" i="16" l="1"/>
  <c r="BS13" i="16"/>
  <c r="AR13" i="16"/>
  <c r="BA13" i="16"/>
  <c r="BD13" i="16"/>
  <c r="BV40" i="16"/>
  <c r="BO40" i="16"/>
  <c r="BQ60" i="16"/>
  <c r="BV60" i="16"/>
  <c r="BM60" i="16"/>
  <c r="BU60" i="16"/>
  <c r="AS36" i="16"/>
  <c r="BO36" i="16"/>
  <c r="BV50" i="16"/>
  <c r="AO50" i="16"/>
  <c r="S11" i="16"/>
  <c r="BV11" i="16"/>
  <c r="BU13" i="16"/>
  <c r="BV13" i="16"/>
  <c r="AI13" i="16"/>
  <c r="AM13" i="16"/>
  <c r="AN13" i="16"/>
  <c r="AL13" i="16"/>
  <c r="BW13" i="16"/>
  <c r="AP13" i="16"/>
  <c r="BV23" i="16"/>
  <c r="AO23" i="16"/>
  <c r="D33" i="16"/>
  <c r="C33" i="16" s="1"/>
  <c r="G33" i="16" s="1"/>
  <c r="BO34" i="16"/>
  <c r="AM66" i="16"/>
  <c r="AN66" i="16"/>
  <c r="BV66" i="16"/>
  <c r="BW66" i="16"/>
  <c r="BW44" i="16"/>
  <c r="BO44" i="16"/>
  <c r="BP44" i="16"/>
  <c r="R60" i="16"/>
  <c r="T60" i="16"/>
  <c r="Q82" i="16"/>
  <c r="R82" i="16"/>
  <c r="S82" i="16"/>
  <c r="R27" i="16"/>
  <c r="S27" i="16"/>
  <c r="BO68" i="16"/>
  <c r="S68" i="16"/>
  <c r="R13" i="16"/>
  <c r="Q13" i="16"/>
  <c r="S13" i="16"/>
  <c r="T13" i="16"/>
  <c r="S40" i="16"/>
  <c r="R40" i="16"/>
  <c r="T40" i="16"/>
  <c r="Q40" i="16"/>
  <c r="R66" i="16"/>
  <c r="Q66" i="16"/>
  <c r="T66" i="16"/>
  <c r="S76" i="16"/>
  <c r="R76" i="16"/>
  <c r="T76" i="16"/>
  <c r="Q76" i="16"/>
  <c r="L44" i="16"/>
  <c r="T44" i="16"/>
  <c r="R44" i="16"/>
  <c r="BO11" i="16"/>
  <c r="AS11" i="16"/>
  <c r="AQ11" i="16"/>
  <c r="BO27" i="16"/>
  <c r="AS27" i="16"/>
  <c r="L40" i="16"/>
  <c r="M40" i="16"/>
  <c r="BG60" i="16"/>
  <c r="L60" i="16"/>
  <c r="BC60" i="16"/>
  <c r="M60" i="16"/>
  <c r="BK60" i="16"/>
  <c r="N60" i="16"/>
  <c r="BO60" i="16"/>
  <c r="L82" i="16"/>
  <c r="M82" i="16"/>
  <c r="BO82" i="16"/>
  <c r="N82" i="16"/>
  <c r="BC23" i="16"/>
  <c r="BG23" i="16"/>
  <c r="BO23" i="16"/>
  <c r="BK23" i="16"/>
  <c r="AW23" i="16"/>
  <c r="J23" i="16"/>
  <c r="BO50" i="16"/>
  <c r="BC50" i="16"/>
  <c r="BG50" i="16"/>
  <c r="BK50" i="16"/>
  <c r="P50" i="16"/>
  <c r="BO58" i="16"/>
  <c r="J58" i="16"/>
  <c r="BH78" i="16"/>
  <c r="AS78" i="16"/>
  <c r="AQ78" i="16"/>
  <c r="BC66" i="16"/>
  <c r="L66" i="16"/>
  <c r="M66" i="16"/>
  <c r="BL66" i="16"/>
  <c r="BO66" i="16"/>
  <c r="N66" i="16"/>
  <c r="BL76" i="16"/>
  <c r="L76" i="16"/>
  <c r="BO76" i="16"/>
  <c r="BO5" i="16"/>
  <c r="D4" i="16" s="1"/>
  <c r="C4" i="16" s="1"/>
  <c r="G4" i="16" s="1"/>
  <c r="N13" i="16"/>
  <c r="BC13" i="16"/>
  <c r="BO13" i="16"/>
  <c r="BK13" i="16"/>
  <c r="L13" i="16"/>
  <c r="M13" i="16"/>
  <c r="AS72" i="16"/>
  <c r="AQ72" i="16"/>
  <c r="K40" i="16"/>
  <c r="P40" i="16"/>
  <c r="BI60" i="16"/>
  <c r="P60" i="16"/>
  <c r="BJ60" i="16"/>
  <c r="O60" i="16"/>
  <c r="K44" i="16"/>
  <c r="BI44" i="16"/>
  <c r="O44" i="16"/>
  <c r="P44" i="16"/>
  <c r="P13" i="16"/>
  <c r="BJ13" i="16"/>
  <c r="O13" i="16"/>
  <c r="K82" i="16"/>
  <c r="P82" i="16"/>
  <c r="BJ82" i="16"/>
  <c r="K76" i="16"/>
  <c r="P76" i="16"/>
  <c r="O76" i="16"/>
  <c r="BJ66" i="16"/>
  <c r="P66" i="16"/>
  <c r="O66" i="16"/>
  <c r="J50" i="16"/>
  <c r="AW50" i="16"/>
  <c r="K50" i="16"/>
  <c r="AF60" i="16"/>
  <c r="BE60" i="16"/>
  <c r="AZ60" i="16"/>
  <c r="BH60" i="16"/>
  <c r="AX60" i="16"/>
  <c r="AV60" i="16"/>
  <c r="AT60" i="16"/>
  <c r="J60" i="16"/>
  <c r="AY13" i="16"/>
  <c r="K13" i="16"/>
  <c r="J66" i="16"/>
  <c r="BF66" i="16"/>
  <c r="AZ66" i="16"/>
  <c r="BH66" i="16"/>
  <c r="K66" i="16"/>
  <c r="AS40" i="16"/>
  <c r="J40" i="16"/>
  <c r="AS44" i="16"/>
  <c r="J44" i="16"/>
  <c r="AU13" i="16"/>
  <c r="J13" i="16"/>
  <c r="AU82" i="16"/>
  <c r="J82" i="16"/>
  <c r="AU76" i="16"/>
  <c r="J76" i="16"/>
  <c r="AS23" i="16"/>
  <c r="AP23" i="16"/>
  <c r="AU58" i="16"/>
  <c r="AQ58" i="16"/>
  <c r="AP58" i="16"/>
  <c r="AJ58" i="16"/>
  <c r="AS50" i="16"/>
  <c r="AP50" i="16"/>
  <c r="AQ50" i="16"/>
  <c r="AS13" i="16"/>
  <c r="AQ13" i="16"/>
  <c r="AJ13" i="16"/>
  <c r="AQ82" i="16"/>
  <c r="AP82" i="16"/>
  <c r="AJ82" i="16"/>
  <c r="AP66" i="16"/>
  <c r="AQ66" i="16"/>
  <c r="AJ66" i="16"/>
  <c r="AE23" i="16"/>
  <c r="AH23" i="16"/>
  <c r="AF23" i="16"/>
  <c r="AG23" i="16"/>
  <c r="AF58" i="16"/>
  <c r="AG58" i="16"/>
  <c r="AH58" i="16"/>
  <c r="AE58" i="16"/>
  <c r="G24" i="16"/>
  <c r="AG66" i="16"/>
  <c r="AE66" i="16"/>
  <c r="AF66" i="16"/>
  <c r="AH13" i="16"/>
  <c r="AG13" i="16"/>
  <c r="AF13" i="16"/>
  <c r="AE13" i="16"/>
  <c r="AE50" i="16"/>
  <c r="AH50" i="16"/>
  <c r="AG50" i="16"/>
  <c r="AF50" i="16"/>
  <c r="AG82" i="16"/>
  <c r="AE82" i="16"/>
  <c r="AH82" i="16"/>
  <c r="AD13" i="16"/>
  <c r="G73" i="16"/>
  <c r="G41" i="16"/>
  <c r="G53" i="16"/>
  <c r="G61" i="16"/>
  <c r="G37" i="16"/>
  <c r="G2" i="16"/>
  <c r="AD46" i="16"/>
  <c r="D45" i="16" s="1"/>
  <c r="C45" i="16" s="1"/>
  <c r="G45" i="16" s="1"/>
  <c r="D69" i="16"/>
  <c r="C69" i="16" s="1"/>
  <c r="G69" i="16" s="1"/>
  <c r="D30" i="16"/>
  <c r="C30" i="16" s="1"/>
  <c r="G30" i="16" s="1"/>
  <c r="G14" i="16"/>
  <c r="G47" i="16"/>
  <c r="D51" i="16"/>
  <c r="C51" i="16" s="1"/>
  <c r="G51" i="16" s="1"/>
  <c r="E83" i="16"/>
  <c r="G16" i="16"/>
  <c r="D6" i="16"/>
  <c r="C6" i="16" s="1"/>
  <c r="G6" i="16" s="1"/>
  <c r="D20" i="16"/>
  <c r="G28" i="16"/>
  <c r="D67" i="16"/>
  <c r="D8" i="16"/>
  <c r="G18" i="16"/>
  <c r="D35" i="16"/>
  <c r="C35" i="16" s="1"/>
  <c r="G35" i="16" s="1"/>
  <c r="C83" i="16"/>
  <c r="BV83" i="15"/>
  <c r="BU83" i="15"/>
  <c r="X83" i="15"/>
  <c r="D71" i="16" l="1"/>
  <c r="D26" i="16"/>
  <c r="D65" i="16"/>
  <c r="D10" i="16"/>
  <c r="D57" i="16"/>
  <c r="D77" i="16"/>
  <c r="D81" i="16"/>
  <c r="D43" i="16"/>
  <c r="D49" i="16"/>
  <c r="D75" i="16"/>
  <c r="D12" i="16"/>
  <c r="D55" i="16"/>
  <c r="C55" i="16" s="1"/>
  <c r="G55" i="16" s="1"/>
  <c r="D39" i="16"/>
  <c r="C20" i="16"/>
  <c r="G20" i="16" s="1"/>
  <c r="D59" i="16"/>
  <c r="D22" i="16"/>
  <c r="I61" i="15"/>
  <c r="H61" i="15"/>
  <c r="F61" i="15"/>
  <c r="C71" i="16" l="1"/>
  <c r="G71" i="16" s="1"/>
  <c r="C22" i="16"/>
  <c r="G22" i="16" s="1"/>
  <c r="C49" i="16"/>
  <c r="G49" i="16" s="1"/>
  <c r="C10" i="16"/>
  <c r="G10" i="16" s="1"/>
  <c r="C67" i="16"/>
  <c r="G67" i="16" s="1"/>
  <c r="C39" i="16"/>
  <c r="G39" i="16" s="1"/>
  <c r="C12" i="16"/>
  <c r="G12" i="16" s="1"/>
  <c r="C43" i="16"/>
  <c r="G43" i="16" s="1"/>
  <c r="C65" i="16"/>
  <c r="G65" i="16" s="1"/>
  <c r="C75" i="16"/>
  <c r="G75" i="16" s="1"/>
  <c r="C81" i="16"/>
  <c r="G81" i="16" s="1"/>
  <c r="C57" i="16"/>
  <c r="G57" i="16" s="1"/>
  <c r="C59" i="16"/>
  <c r="G59" i="16" s="1"/>
  <c r="C26" i="16"/>
  <c r="G26" i="16" s="1"/>
  <c r="C8" i="16"/>
  <c r="G8" i="16" s="1"/>
  <c r="C77" i="16"/>
  <c r="G77" i="16" s="1"/>
  <c r="BS62" i="15"/>
  <c r="D61" i="15" s="1"/>
  <c r="C61" i="15" s="1"/>
  <c r="G61" i="15" s="1"/>
  <c r="E63" i="16" l="1"/>
  <c r="E79" i="16"/>
  <c r="E22" i="16"/>
  <c r="E59" i="16"/>
  <c r="E43" i="16"/>
  <c r="E12" i="16"/>
  <c r="E49" i="16"/>
  <c r="E26" i="16"/>
  <c r="E77" i="16"/>
  <c r="E20" i="16"/>
  <c r="E75" i="16"/>
  <c r="E8" i="16"/>
  <c r="E4" i="16"/>
  <c r="E30" i="16"/>
  <c r="E24" i="16"/>
  <c r="E14" i="16"/>
  <c r="E28" i="16"/>
  <c r="E2" i="16"/>
  <c r="E18" i="16"/>
  <c r="E6" i="16"/>
  <c r="E16" i="16"/>
  <c r="E71" i="16"/>
  <c r="E55" i="16"/>
  <c r="E39" i="16"/>
  <c r="E37" i="16"/>
  <c r="E41" i="16"/>
  <c r="E53" i="16"/>
  <c r="E51" i="16"/>
  <c r="E61" i="16"/>
  <c r="E33" i="16"/>
  <c r="E69" i="16"/>
  <c r="E45" i="16"/>
  <c r="E73" i="16"/>
  <c r="E35" i="16"/>
  <c r="E47" i="16"/>
  <c r="E57" i="16"/>
  <c r="E65" i="16"/>
  <c r="E67" i="16"/>
  <c r="E81" i="16"/>
  <c r="E10" i="16"/>
  <c r="I77" i="15"/>
  <c r="AC83" i="15"/>
  <c r="AB83" i="15"/>
  <c r="AA83" i="15"/>
  <c r="Z83" i="15"/>
  <c r="Y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1" i="15"/>
  <c r="H81" i="15"/>
  <c r="F81" i="15"/>
  <c r="I79" i="15"/>
  <c r="AT80" i="15" s="1"/>
  <c r="H79" i="15"/>
  <c r="F79" i="15"/>
  <c r="H77" i="15"/>
  <c r="F77" i="15"/>
  <c r="I75" i="15"/>
  <c r="H75" i="15"/>
  <c r="F75" i="15"/>
  <c r="I73" i="15"/>
  <c r="D73" i="15" s="1"/>
  <c r="C73" i="15" s="1"/>
  <c r="H73" i="15"/>
  <c r="F73" i="15"/>
  <c r="I71" i="15"/>
  <c r="H71" i="15"/>
  <c r="F71" i="15"/>
  <c r="I69" i="15"/>
  <c r="H69" i="15"/>
  <c r="F69" i="15"/>
  <c r="I67" i="15"/>
  <c r="H67" i="15"/>
  <c r="F67" i="15"/>
  <c r="I65" i="15"/>
  <c r="H65" i="15"/>
  <c r="F65" i="15"/>
  <c r="I63" i="15"/>
  <c r="H63" i="15"/>
  <c r="F63" i="15"/>
  <c r="D63" i="15"/>
  <c r="C63" i="15" s="1"/>
  <c r="I59" i="15"/>
  <c r="H59" i="15"/>
  <c r="F59" i="15"/>
  <c r="I57" i="15"/>
  <c r="H57" i="15"/>
  <c r="F57" i="15"/>
  <c r="I55" i="15"/>
  <c r="H55" i="15"/>
  <c r="F55" i="15"/>
  <c r="I53" i="15"/>
  <c r="AF54" i="15" s="1"/>
  <c r="H53" i="15"/>
  <c r="F53" i="15"/>
  <c r="I51" i="15"/>
  <c r="H51" i="15"/>
  <c r="F51" i="15"/>
  <c r="I49" i="15"/>
  <c r="H49" i="15"/>
  <c r="F49" i="15"/>
  <c r="I47" i="15"/>
  <c r="H47" i="15"/>
  <c r="F47" i="15"/>
  <c r="I45" i="15"/>
  <c r="H45" i="15"/>
  <c r="F45" i="15"/>
  <c r="I43" i="15"/>
  <c r="H43" i="15"/>
  <c r="F43" i="15"/>
  <c r="I41" i="15"/>
  <c r="H41" i="15"/>
  <c r="F41" i="15"/>
  <c r="I39" i="15"/>
  <c r="H39" i="15"/>
  <c r="F39" i="15"/>
  <c r="I37" i="15"/>
  <c r="H37" i="15"/>
  <c r="F37" i="15"/>
  <c r="I35" i="15"/>
  <c r="H35" i="15"/>
  <c r="F35" i="15"/>
  <c r="I33" i="15"/>
  <c r="BR34" i="15" s="1"/>
  <c r="H33" i="15"/>
  <c r="F33" i="15"/>
  <c r="I30" i="15"/>
  <c r="H30" i="15"/>
  <c r="F30" i="15"/>
  <c r="I28" i="15"/>
  <c r="H28" i="15"/>
  <c r="F28" i="15"/>
  <c r="I26" i="15"/>
  <c r="H26" i="15"/>
  <c r="F26" i="15"/>
  <c r="I24" i="15"/>
  <c r="H24" i="15"/>
  <c r="F24" i="15"/>
  <c r="I22" i="15"/>
  <c r="H22" i="15"/>
  <c r="F22" i="15"/>
  <c r="I20" i="15"/>
  <c r="H20" i="15"/>
  <c r="F20" i="15"/>
  <c r="I18" i="15"/>
  <c r="H18" i="15"/>
  <c r="F18" i="15"/>
  <c r="D18" i="15"/>
  <c r="C18" i="15" s="1"/>
  <c r="I16" i="15"/>
  <c r="H16" i="15"/>
  <c r="F16" i="15"/>
  <c r="D16" i="15"/>
  <c r="C16" i="15" s="1"/>
  <c r="I14" i="15"/>
  <c r="H14" i="15"/>
  <c r="F14" i="15"/>
  <c r="D14" i="15"/>
  <c r="C14" i="15" s="1"/>
  <c r="I12" i="15"/>
  <c r="H12" i="15"/>
  <c r="F12" i="15"/>
  <c r="I10" i="15"/>
  <c r="H10" i="15"/>
  <c r="F10" i="15"/>
  <c r="I8" i="15"/>
  <c r="H8" i="15"/>
  <c r="F8" i="15"/>
  <c r="I6" i="15"/>
  <c r="H6" i="15"/>
  <c r="F6" i="15"/>
  <c r="I4" i="15"/>
  <c r="BR5" i="15" s="1"/>
  <c r="H4" i="15"/>
  <c r="F4" i="15"/>
  <c r="D2" i="15"/>
  <c r="C2" i="15" s="1"/>
  <c r="I2" i="15"/>
  <c r="H2" i="15"/>
  <c r="F2" i="15"/>
  <c r="AF7" i="15" l="1"/>
  <c r="BR7" i="15"/>
  <c r="AL66" i="15"/>
  <c r="BJ66" i="15"/>
  <c r="AE66" i="15"/>
  <c r="BR66" i="15"/>
  <c r="BK66" i="15"/>
  <c r="AT66" i="15"/>
  <c r="BO66" i="15"/>
  <c r="AU66" i="15"/>
  <c r="AG13" i="15"/>
  <c r="AQ13" i="15"/>
  <c r="AV13" i="15"/>
  <c r="BG13" i="15"/>
  <c r="BU13" i="15"/>
  <c r="AE13" i="15"/>
  <c r="AP13" i="15"/>
  <c r="AU13" i="15"/>
  <c r="BF13" i="15"/>
  <c r="BR13" i="15"/>
  <c r="AK13" i="15"/>
  <c r="AS13" i="15"/>
  <c r="AX13" i="15"/>
  <c r="BK13" i="15"/>
  <c r="BV13" i="15"/>
  <c r="AM13" i="15"/>
  <c r="AT13" i="15"/>
  <c r="BA13" i="15"/>
  <c r="BL13" i="15"/>
  <c r="BH27" i="15"/>
  <c r="BR27" i="15"/>
  <c r="AL27" i="15"/>
  <c r="AU27" i="15"/>
  <c r="AT36" i="15"/>
  <c r="BH36" i="15"/>
  <c r="BR36" i="15"/>
  <c r="D35" i="15" s="1"/>
  <c r="C35" i="15" s="1"/>
  <c r="G35" i="15" s="1"/>
  <c r="AE44" i="15"/>
  <c r="BA44" i="15"/>
  <c r="AU44" i="15"/>
  <c r="AL44" i="15"/>
  <c r="BK44" i="15"/>
  <c r="AT44" i="15"/>
  <c r="BR44" i="15"/>
  <c r="AT52" i="15"/>
  <c r="BP52" i="15"/>
  <c r="BR52" i="15"/>
  <c r="AH60" i="15"/>
  <c r="AT60" i="15"/>
  <c r="AZ60" i="15"/>
  <c r="BD60" i="15"/>
  <c r="BJ60" i="15"/>
  <c r="BR60" i="15"/>
  <c r="AS60" i="15"/>
  <c r="BC60" i="15"/>
  <c r="AM60" i="15"/>
  <c r="AU60" i="15"/>
  <c r="BA60" i="15"/>
  <c r="BE60" i="15"/>
  <c r="BN60" i="15"/>
  <c r="BS60" i="15"/>
  <c r="AE60" i="15"/>
  <c r="AW60" i="15"/>
  <c r="BB60" i="15"/>
  <c r="BG60" i="15"/>
  <c r="BO60" i="15"/>
  <c r="AG60" i="15"/>
  <c r="AY60" i="15"/>
  <c r="BI60" i="15"/>
  <c r="BQ60" i="15"/>
  <c r="P72" i="15"/>
  <c r="AV72" i="15"/>
  <c r="BR72" i="15"/>
  <c r="AJ72" i="15"/>
  <c r="AT72" i="15"/>
  <c r="P21" i="15"/>
  <c r="AT21" i="15"/>
  <c r="AU21" i="15"/>
  <c r="BT46" i="15"/>
  <c r="AL46" i="15"/>
  <c r="Q11" i="15"/>
  <c r="BL11" i="15"/>
  <c r="BO11" i="15"/>
  <c r="BR11" i="15"/>
  <c r="AT11" i="15"/>
  <c r="AM50" i="15"/>
  <c r="BL50" i="15"/>
  <c r="AK50" i="15"/>
  <c r="BS50" i="15"/>
  <c r="AE50" i="15"/>
  <c r="AT50" i="15"/>
  <c r="BO50" i="15"/>
  <c r="AH50" i="15"/>
  <c r="AU50" i="15"/>
  <c r="BR50" i="15"/>
  <c r="BH50" i="15"/>
  <c r="P58" i="15"/>
  <c r="AD58" i="15"/>
  <c r="AO58" i="15"/>
  <c r="AE58" i="15"/>
  <c r="BR58" i="15"/>
  <c r="AK58" i="15"/>
  <c r="AI58" i="15"/>
  <c r="BR70" i="15"/>
  <c r="AU70" i="15"/>
  <c r="AG70" i="15"/>
  <c r="P9" i="15"/>
  <c r="AM9" i="15"/>
  <c r="AG9" i="15"/>
  <c r="BR9" i="15"/>
  <c r="AK23" i="15"/>
  <c r="BR23" i="15"/>
  <c r="AH23" i="15"/>
  <c r="BO23" i="15"/>
  <c r="AT23" i="15"/>
  <c r="BS23" i="15"/>
  <c r="AE23" i="15"/>
  <c r="BL23" i="15"/>
  <c r="BT31" i="15"/>
  <c r="AL31" i="15"/>
  <c r="AG40" i="15"/>
  <c r="BR40" i="15"/>
  <c r="AT40" i="15"/>
  <c r="BL40" i="15"/>
  <c r="AE56" i="15"/>
  <c r="BR56" i="15"/>
  <c r="AN56" i="15"/>
  <c r="AF68" i="15"/>
  <c r="BR68" i="15"/>
  <c r="AT76" i="15"/>
  <c r="AM76" i="15"/>
  <c r="AE76" i="15"/>
  <c r="BK82" i="15"/>
  <c r="AT82" i="15"/>
  <c r="BJ78" i="15"/>
  <c r="AS78" i="15"/>
  <c r="BS78" i="15"/>
  <c r="AW78" i="15"/>
  <c r="AT78" i="15"/>
  <c r="P27" i="15"/>
  <c r="Q27" i="15"/>
  <c r="S27" i="15"/>
  <c r="P13" i="15"/>
  <c r="T13" i="15"/>
  <c r="U13" i="15"/>
  <c r="Q13" i="15"/>
  <c r="R13" i="15"/>
  <c r="V13" i="15"/>
  <c r="S13" i="15"/>
  <c r="W13" i="15"/>
  <c r="P23" i="15"/>
  <c r="Q23" i="15"/>
  <c r="W23" i="15"/>
  <c r="R44" i="15"/>
  <c r="W44" i="15"/>
  <c r="S44" i="15"/>
  <c r="P44" i="15"/>
  <c r="T44" i="15"/>
  <c r="Q44" i="15"/>
  <c r="V44" i="15"/>
  <c r="P60" i="15"/>
  <c r="R60" i="15"/>
  <c r="S60" i="15"/>
  <c r="U60" i="15"/>
  <c r="P66" i="15"/>
  <c r="W66" i="15"/>
  <c r="T66" i="15"/>
  <c r="U66" i="15"/>
  <c r="V66" i="15"/>
  <c r="Q50" i="15"/>
  <c r="W50" i="15"/>
  <c r="P40" i="15"/>
  <c r="Q40" i="15"/>
  <c r="Q68" i="15"/>
  <c r="S68" i="15"/>
  <c r="P76" i="15"/>
  <c r="T76" i="15"/>
  <c r="Q76" i="15"/>
  <c r="U76" i="15"/>
  <c r="R76" i="15"/>
  <c r="V76" i="15"/>
  <c r="S76" i="15"/>
  <c r="W76" i="15"/>
  <c r="R82" i="15"/>
  <c r="W82" i="15"/>
  <c r="S82" i="15"/>
  <c r="BU82" i="15"/>
  <c r="P82" i="15"/>
  <c r="T82" i="15"/>
  <c r="BV82" i="15"/>
  <c r="Q82" i="15"/>
  <c r="U82" i="15"/>
  <c r="P78" i="15"/>
  <c r="R78" i="15"/>
  <c r="D53" i="15"/>
  <c r="C53" i="15" s="1"/>
  <c r="G53" i="15" s="1"/>
  <c r="G73" i="15"/>
  <c r="G2" i="15"/>
  <c r="G14" i="15"/>
  <c r="G16" i="15"/>
  <c r="G63" i="15"/>
  <c r="D37" i="15"/>
  <c r="G18" i="15"/>
  <c r="D45" i="15"/>
  <c r="C45" i="15" s="1"/>
  <c r="G45" i="15" s="1"/>
  <c r="E83" i="15"/>
  <c r="D6" i="15"/>
  <c r="D79" i="15"/>
  <c r="C79" i="15" s="1"/>
  <c r="G79" i="15" s="1"/>
  <c r="C83" i="15"/>
  <c r="D69" i="15" l="1"/>
  <c r="C69" i="15" s="1"/>
  <c r="G69" i="15" s="1"/>
  <c r="D67" i="15"/>
  <c r="D71" i="15"/>
  <c r="D39" i="15"/>
  <c r="D28" i="15"/>
  <c r="D30" i="15"/>
  <c r="C30" i="15" s="1"/>
  <c r="G30" i="15" s="1"/>
  <c r="D12" i="15"/>
  <c r="D41" i="15"/>
  <c r="D55" i="15"/>
  <c r="D26" i="15"/>
  <c r="D10" i="15"/>
  <c r="D33" i="15"/>
  <c r="C33" i="15" s="1"/>
  <c r="G33" i="15" s="1"/>
  <c r="D4" i="15"/>
  <c r="C4" i="15" s="1"/>
  <c r="G4" i="15" s="1"/>
  <c r="D22" i="15"/>
  <c r="D20" i="15"/>
  <c r="D77" i="15"/>
  <c r="D59" i="15"/>
  <c r="D43" i="15"/>
  <c r="D75" i="15"/>
  <c r="D81" i="15"/>
  <c r="D57" i="15"/>
  <c r="D65" i="15"/>
  <c r="D47" i="15"/>
  <c r="C47" i="15" s="1"/>
  <c r="G47" i="15" s="1"/>
  <c r="D49" i="15"/>
  <c r="D51" i="15"/>
  <c r="C51" i="15" s="1"/>
  <c r="G51" i="15" s="1"/>
  <c r="D8" i="15"/>
  <c r="D24" i="15"/>
  <c r="EX81" i="14"/>
  <c r="EW81" i="14"/>
  <c r="EV81" i="14"/>
  <c r="EU81" i="14"/>
  <c r="ET81" i="14"/>
  <c r="ES81" i="14"/>
  <c r="ER81" i="14"/>
  <c r="EQ81" i="14"/>
  <c r="EP81" i="14"/>
  <c r="EO81" i="14"/>
  <c r="EN81" i="14"/>
  <c r="EM81" i="14"/>
  <c r="EL81" i="14"/>
  <c r="EK81" i="14"/>
  <c r="EJ81" i="14"/>
  <c r="EI81" i="14"/>
  <c r="EH81" i="14"/>
  <c r="EG81" i="14"/>
  <c r="EF81" i="14"/>
  <c r="EE81" i="14"/>
  <c r="ED81" i="14"/>
  <c r="EC81" i="14"/>
  <c r="EB81" i="14"/>
  <c r="EA81" i="14"/>
  <c r="DZ81" i="14"/>
  <c r="DY81" i="14"/>
  <c r="DX81" i="14"/>
  <c r="DW81" i="14"/>
  <c r="DV81" i="14"/>
  <c r="DU81" i="14"/>
  <c r="DT81" i="14"/>
  <c r="DS81" i="14"/>
  <c r="DR81" i="14"/>
  <c r="DQ81" i="14"/>
  <c r="DP81" i="14"/>
  <c r="DO81" i="14"/>
  <c r="DN81" i="14"/>
  <c r="DM81" i="14"/>
  <c r="DL81" i="14"/>
  <c r="DK81" i="14"/>
  <c r="DJ81" i="14"/>
  <c r="DI81" i="14"/>
  <c r="DH81" i="14"/>
  <c r="DG81" i="14"/>
  <c r="DF81" i="14"/>
  <c r="DE81" i="14"/>
  <c r="DD81" i="14"/>
  <c r="DC81" i="14"/>
  <c r="DB81" i="14"/>
  <c r="DA81" i="14"/>
  <c r="CZ81" i="14"/>
  <c r="CY81" i="14"/>
  <c r="CX81" i="14"/>
  <c r="CW81" i="14"/>
  <c r="CV81" i="14"/>
  <c r="CU81" i="14"/>
  <c r="CT81" i="14"/>
  <c r="CS81" i="14"/>
  <c r="CR81" i="14"/>
  <c r="CQ81" i="14"/>
  <c r="CP81" i="14"/>
  <c r="CO81" i="14"/>
  <c r="CN81" i="14"/>
  <c r="CM81" i="14"/>
  <c r="CL81" i="14"/>
  <c r="CK81" i="14"/>
  <c r="CJ81" i="14"/>
  <c r="CI81" i="14"/>
  <c r="CH81" i="14"/>
  <c r="CG81" i="14"/>
  <c r="CF81" i="14"/>
  <c r="CE81" i="14"/>
  <c r="CD81" i="14"/>
  <c r="CC81" i="14"/>
  <c r="CB81" i="14"/>
  <c r="CA81" i="14"/>
  <c r="BZ81" i="14"/>
  <c r="BY81" i="14"/>
  <c r="BX81" i="14"/>
  <c r="BW81" i="14"/>
  <c r="BV81" i="14"/>
  <c r="BU81" i="14"/>
  <c r="BT81" i="14"/>
  <c r="BS81" i="14"/>
  <c r="BR81" i="14"/>
  <c r="BQ81" i="14"/>
  <c r="BP81" i="14"/>
  <c r="BO81" i="14"/>
  <c r="BN81" i="14"/>
  <c r="BM81" i="14"/>
  <c r="BL81" i="14"/>
  <c r="BK81" i="14"/>
  <c r="BJ81" i="14"/>
  <c r="BI81" i="14"/>
  <c r="BH81" i="14"/>
  <c r="BG81" i="14"/>
  <c r="BF81" i="14"/>
  <c r="BE81" i="14"/>
  <c r="BD81" i="14"/>
  <c r="BC81" i="14"/>
  <c r="BB81" i="14"/>
  <c r="BA81" i="14"/>
  <c r="AZ81" i="14"/>
  <c r="AY81" i="14"/>
  <c r="AX81" i="14"/>
  <c r="AW81" i="14"/>
  <c r="AV81" i="14"/>
  <c r="AU81" i="14"/>
  <c r="AT81" i="14"/>
  <c r="AS81" i="14"/>
  <c r="AR81" i="14"/>
  <c r="AQ81" i="14"/>
  <c r="AP81" i="14"/>
  <c r="AO81" i="14"/>
  <c r="AN81" i="14"/>
  <c r="AM81" i="14"/>
  <c r="AL81" i="14"/>
  <c r="AK81" i="14"/>
  <c r="AJ81" i="14"/>
  <c r="AI81" i="14"/>
  <c r="AH81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C20" i="15" l="1"/>
  <c r="G20" i="15" s="1"/>
  <c r="C57" i="15"/>
  <c r="G57" i="15" s="1"/>
  <c r="C71" i="15"/>
  <c r="G71" i="15" s="1"/>
  <c r="C55" i="15"/>
  <c r="G55" i="15" s="1"/>
  <c r="C49" i="15"/>
  <c r="G49" i="15" s="1"/>
  <c r="C28" i="15"/>
  <c r="G28" i="15" s="1"/>
  <c r="C22" i="15"/>
  <c r="G22" i="15" s="1"/>
  <c r="C67" i="15"/>
  <c r="G67" i="15" s="1"/>
  <c r="C43" i="15"/>
  <c r="G43" i="15" s="1"/>
  <c r="C41" i="15"/>
  <c r="G41" i="15" s="1"/>
  <c r="C24" i="15"/>
  <c r="G24" i="15" s="1"/>
  <c r="C81" i="15"/>
  <c r="G81" i="15" s="1"/>
  <c r="C59" i="15"/>
  <c r="G59" i="15" s="1"/>
  <c r="C8" i="15"/>
  <c r="G8" i="15" s="1"/>
  <c r="C10" i="15"/>
  <c r="G10" i="15" s="1"/>
  <c r="C75" i="15"/>
  <c r="G75" i="15" s="1"/>
  <c r="C65" i="15"/>
  <c r="G65" i="15" s="1"/>
  <c r="C37" i="15"/>
  <c r="G37" i="15" s="1"/>
  <c r="C77" i="15"/>
  <c r="G77" i="15" s="1"/>
  <c r="C6" i="15"/>
  <c r="G6" i="15" s="1"/>
  <c r="C39" i="15"/>
  <c r="G39" i="15" s="1"/>
  <c r="C26" i="15"/>
  <c r="G26" i="15" s="1"/>
  <c r="C12" i="15"/>
  <c r="G12" i="15" s="1"/>
  <c r="E61" i="15" l="1"/>
  <c r="E12" i="15"/>
  <c r="E22" i="15"/>
  <c r="E26" i="15"/>
  <c r="E57" i="15"/>
  <c r="E65" i="15"/>
  <c r="E59" i="15"/>
  <c r="E81" i="15"/>
  <c r="E55" i="15"/>
  <c r="E39" i="15"/>
  <c r="E47" i="15"/>
  <c r="E24" i="15"/>
  <c r="E67" i="15"/>
  <c r="E10" i="15"/>
  <c r="E6" i="15"/>
  <c r="E18" i="15"/>
  <c r="E2" i="15"/>
  <c r="E30" i="15"/>
  <c r="E4" i="15"/>
  <c r="E14" i="15"/>
  <c r="E16" i="15"/>
  <c r="E75" i="15"/>
  <c r="E8" i="15"/>
  <c r="E41" i="15"/>
  <c r="E20" i="15"/>
  <c r="E37" i="15"/>
  <c r="E63" i="15"/>
  <c r="E73" i="15"/>
  <c r="E79" i="15"/>
  <c r="E53" i="15"/>
  <c r="E45" i="15"/>
  <c r="E33" i="15"/>
  <c r="E35" i="15"/>
  <c r="E69" i="15"/>
  <c r="E49" i="15"/>
  <c r="E77" i="15"/>
  <c r="E51" i="15"/>
  <c r="E43" i="15"/>
  <c r="E28" i="15"/>
  <c r="E71" i="15"/>
  <c r="I67" i="14" l="1"/>
  <c r="AC68" i="14" l="1"/>
  <c r="AB68" i="14"/>
  <c r="AA68" i="14"/>
  <c r="Z68" i="14"/>
  <c r="Y68" i="14"/>
  <c r="DY68" i="14"/>
  <c r="J81" i="14" l="1"/>
  <c r="I26" i="14" l="1"/>
  <c r="X27" i="14" l="1"/>
  <c r="EG27" i="14"/>
  <c r="EB27" i="14"/>
  <c r="EC27" i="14"/>
  <c r="W27" i="14"/>
  <c r="CP27" i="14"/>
  <c r="U27" i="14"/>
  <c r="DU27" i="14"/>
  <c r="V27" i="14"/>
  <c r="S27" i="14"/>
  <c r="I73" i="14" l="1"/>
  <c r="H73" i="14"/>
  <c r="F73" i="14"/>
  <c r="ES74" i="14" l="1"/>
  <c r="EO74" i="14"/>
  <c r="DX74" i="14"/>
  <c r="EB74" i="14"/>
  <c r="W74" i="14"/>
  <c r="V74" i="14"/>
  <c r="X74" i="14"/>
  <c r="S74" i="14"/>
  <c r="U74" i="14"/>
  <c r="P74" i="14"/>
  <c r="R74" i="14"/>
  <c r="Q74" i="14"/>
  <c r="CN74" i="14"/>
  <c r="CM74" i="14"/>
  <c r="BZ74" i="14"/>
  <c r="CL74" i="14"/>
  <c r="D73" i="14" l="1"/>
  <c r="I8" i="14" l="1"/>
  <c r="H8" i="14"/>
  <c r="F8" i="14"/>
  <c r="EG9" i="14" l="1"/>
  <c r="W9" i="14"/>
  <c r="V9" i="14"/>
  <c r="X9" i="14"/>
  <c r="K9" i="14"/>
  <c r="I41" i="14"/>
  <c r="H41" i="14"/>
  <c r="F41" i="14"/>
  <c r="EB42" i="14" l="1"/>
  <c r="X42" i="14"/>
  <c r="U42" i="14"/>
  <c r="DT42" i="14"/>
  <c r="DL42" i="14"/>
  <c r="S42" i="14"/>
  <c r="CV42" i="14"/>
  <c r="R42" i="14"/>
  <c r="BY42" i="14"/>
  <c r="O42" i="14"/>
  <c r="L42" i="14"/>
  <c r="BO42" i="14"/>
  <c r="N42" i="14"/>
  <c r="D8" i="14"/>
  <c r="D41" i="14" l="1"/>
  <c r="F2" i="14" l="1"/>
  <c r="H2" i="14"/>
  <c r="I2" i="14"/>
  <c r="BG3" i="14" s="1"/>
  <c r="D2" i="14" s="1"/>
  <c r="C2" i="14" s="1"/>
  <c r="I79" i="14"/>
  <c r="H79" i="14"/>
  <c r="F79" i="14"/>
  <c r="I77" i="14"/>
  <c r="H77" i="14"/>
  <c r="F77" i="14"/>
  <c r="I75" i="14"/>
  <c r="H75" i="14"/>
  <c r="F75" i="14"/>
  <c r="I71" i="14"/>
  <c r="DX72" i="14" s="1"/>
  <c r="H71" i="14"/>
  <c r="F71" i="14"/>
  <c r="D71" i="14"/>
  <c r="C71" i="14" s="1"/>
  <c r="I69" i="14"/>
  <c r="H69" i="14"/>
  <c r="F69" i="14"/>
  <c r="BO68" i="14"/>
  <c r="H67" i="14"/>
  <c r="F67" i="14"/>
  <c r="I65" i="14"/>
  <c r="H65" i="14"/>
  <c r="F65" i="14"/>
  <c r="I63" i="14"/>
  <c r="H63" i="14"/>
  <c r="F63" i="14"/>
  <c r="I61" i="14"/>
  <c r="H61" i="14"/>
  <c r="F61" i="14"/>
  <c r="I59" i="14"/>
  <c r="H59" i="14"/>
  <c r="F59" i="14"/>
  <c r="I57" i="14"/>
  <c r="H57" i="14"/>
  <c r="F57" i="14"/>
  <c r="I55" i="14"/>
  <c r="H55" i="14"/>
  <c r="F55" i="14"/>
  <c r="I53" i="14"/>
  <c r="EB54" i="14" s="1"/>
  <c r="H53" i="14"/>
  <c r="F53" i="14"/>
  <c r="D53" i="14"/>
  <c r="C53" i="14" s="1"/>
  <c r="I51" i="14"/>
  <c r="H51" i="14"/>
  <c r="F51" i="14"/>
  <c r="I49" i="14"/>
  <c r="H49" i="14"/>
  <c r="F49" i="14"/>
  <c r="I47" i="14"/>
  <c r="H47" i="14"/>
  <c r="F47" i="14"/>
  <c r="I45" i="14"/>
  <c r="H45" i="14"/>
  <c r="F45" i="14"/>
  <c r="I43" i="14"/>
  <c r="H43" i="14"/>
  <c r="F43" i="14"/>
  <c r="I39" i="14"/>
  <c r="H39" i="14"/>
  <c r="F39" i="14"/>
  <c r="I37" i="14"/>
  <c r="EB38" i="14" s="1"/>
  <c r="H37" i="14"/>
  <c r="F37" i="14"/>
  <c r="I35" i="14"/>
  <c r="H35" i="14"/>
  <c r="F35" i="14"/>
  <c r="I33" i="14"/>
  <c r="H33" i="14"/>
  <c r="F33" i="14"/>
  <c r="I30" i="14"/>
  <c r="H30" i="14"/>
  <c r="F30" i="14"/>
  <c r="I28" i="14"/>
  <c r="EC29" i="14" s="1"/>
  <c r="H28" i="14"/>
  <c r="F28" i="14"/>
  <c r="T27" i="14"/>
  <c r="H26" i="14"/>
  <c r="F26" i="14"/>
  <c r="I24" i="14"/>
  <c r="EA25" i="14" s="1"/>
  <c r="H24" i="14"/>
  <c r="F24" i="14"/>
  <c r="I22" i="14"/>
  <c r="H22" i="14"/>
  <c r="F22" i="14"/>
  <c r="I20" i="14"/>
  <c r="H20" i="14"/>
  <c r="F20" i="14"/>
  <c r="I18" i="14"/>
  <c r="H18" i="14"/>
  <c r="F18" i="14"/>
  <c r="D18" i="14"/>
  <c r="C18" i="14" s="1"/>
  <c r="I16" i="14"/>
  <c r="H16" i="14"/>
  <c r="F16" i="14"/>
  <c r="D16" i="14"/>
  <c r="C16" i="14" s="1"/>
  <c r="I14" i="14"/>
  <c r="H14" i="14"/>
  <c r="F14" i="14"/>
  <c r="I12" i="14"/>
  <c r="H12" i="14"/>
  <c r="F12" i="14"/>
  <c r="I10" i="14"/>
  <c r="H10" i="14"/>
  <c r="F10" i="14"/>
  <c r="I6" i="14"/>
  <c r="H6" i="14"/>
  <c r="F6" i="14"/>
  <c r="I4" i="14"/>
  <c r="H4" i="14"/>
  <c r="F4" i="14"/>
  <c r="BO48" i="14" l="1"/>
  <c r="EB48" i="14"/>
  <c r="EU58" i="14"/>
  <c r="EE60" i="14"/>
  <c r="EJ58" i="14"/>
  <c r="EG58" i="14"/>
  <c r="EB58" i="14"/>
  <c r="DU58" i="14"/>
  <c r="X66" i="14"/>
  <c r="EP66" i="14"/>
  <c r="EB66" i="14"/>
  <c r="DY66" i="14"/>
  <c r="W66" i="14"/>
  <c r="AO78" i="14"/>
  <c r="DX78" i="14"/>
  <c r="X7" i="14"/>
  <c r="EB7" i="14"/>
  <c r="W7" i="14"/>
  <c r="W21" i="14"/>
  <c r="BD21" i="14"/>
  <c r="EO40" i="14"/>
  <c r="EG40" i="14"/>
  <c r="EB40" i="14"/>
  <c r="X40" i="14"/>
  <c r="EO50" i="14"/>
  <c r="EB50" i="14"/>
  <c r="BD50" i="14"/>
  <c r="EC50" i="14"/>
  <c r="X50" i="14"/>
  <c r="U60" i="14"/>
  <c r="ES60" i="14"/>
  <c r="EM60" i="14"/>
  <c r="EA60" i="14"/>
  <c r="EC60" i="14"/>
  <c r="CP60" i="14"/>
  <c r="DX60" i="14"/>
  <c r="DV60" i="14"/>
  <c r="DT60" i="14"/>
  <c r="EQ5" i="14"/>
  <c r="CO5" i="14"/>
  <c r="DA5" i="14"/>
  <c r="EF5" i="14"/>
  <c r="BW5" i="14"/>
  <c r="DK5" i="14"/>
  <c r="BC5" i="14"/>
  <c r="AU5" i="14"/>
  <c r="EB5" i="14"/>
  <c r="X13" i="14"/>
  <c r="EO13" i="14"/>
  <c r="EU13" i="14"/>
  <c r="EP13" i="14"/>
  <c r="EJ13" i="14"/>
  <c r="EG13" i="14"/>
  <c r="EB13" i="14"/>
  <c r="CP13" i="14"/>
  <c r="BB13" i="14"/>
  <c r="AR13" i="14"/>
  <c r="W13" i="14"/>
  <c r="CK13" i="14"/>
  <c r="AJ13" i="14"/>
  <c r="BS13" i="14"/>
  <c r="BD13" i="14"/>
  <c r="BF36" i="14"/>
  <c r="EJ36" i="14"/>
  <c r="EB46" i="14"/>
  <c r="CP46" i="14"/>
  <c r="EC46" i="14"/>
  <c r="EI56" i="14"/>
  <c r="ER56" i="14"/>
  <c r="ET56" i="14"/>
  <c r="EB56" i="14"/>
  <c r="DZ56" i="14"/>
  <c r="DW56" i="14"/>
  <c r="DR56" i="14"/>
  <c r="X64" i="14"/>
  <c r="ES64" i="14"/>
  <c r="EO64" i="14"/>
  <c r="EP64" i="14"/>
  <c r="EH64" i="14"/>
  <c r="EB64" i="14"/>
  <c r="W64" i="14"/>
  <c r="EB76" i="14"/>
  <c r="EC76" i="14"/>
  <c r="DS76" i="14"/>
  <c r="DU76" i="14"/>
  <c r="EO80" i="14"/>
  <c r="EB80" i="14"/>
  <c r="DX80" i="14"/>
  <c r="X11" i="14"/>
  <c r="CQ11" i="14"/>
  <c r="EG11" i="14"/>
  <c r="EB11" i="14"/>
  <c r="W11" i="14"/>
  <c r="EO23" i="14"/>
  <c r="EB23" i="14"/>
  <c r="BD23" i="14"/>
  <c r="EC23" i="14"/>
  <c r="DX23" i="14"/>
  <c r="DU23" i="14"/>
  <c r="V23" i="14"/>
  <c r="EB31" i="14"/>
  <c r="CP31" i="14"/>
  <c r="EC31" i="14"/>
  <c r="EB34" i="14"/>
  <c r="DU34" i="14"/>
  <c r="EN44" i="14"/>
  <c r="EG44" i="14"/>
  <c r="EB44" i="14"/>
  <c r="CP44" i="14"/>
  <c r="ED44" i="14"/>
  <c r="X44" i="14"/>
  <c r="O52" i="14"/>
  <c r="D51" i="14" s="1"/>
  <c r="EB52" i="14"/>
  <c r="DZ52" i="14"/>
  <c r="X70" i="14"/>
  <c r="EB70" i="14"/>
  <c r="W70" i="14"/>
  <c r="ED70" i="14"/>
  <c r="V21" i="14"/>
  <c r="X21" i="14"/>
  <c r="U40" i="14"/>
  <c r="DU40" i="14"/>
  <c r="DT40" i="14"/>
  <c r="V7" i="14"/>
  <c r="DU7" i="14"/>
  <c r="DT7" i="14"/>
  <c r="DX50" i="14"/>
  <c r="DU50" i="14"/>
  <c r="V50" i="14"/>
  <c r="R70" i="14"/>
  <c r="DE70" i="14"/>
  <c r="DQ70" i="14"/>
  <c r="DX13" i="14"/>
  <c r="DT13" i="14"/>
  <c r="DU13" i="14"/>
  <c r="V13" i="14"/>
  <c r="DT11" i="14"/>
  <c r="DU11" i="14"/>
  <c r="V11" i="14"/>
  <c r="DS44" i="14"/>
  <c r="DT44" i="14"/>
  <c r="V44" i="14"/>
  <c r="DX64" i="14"/>
  <c r="DT64" i="14"/>
  <c r="CG29" i="14"/>
  <c r="DP29" i="14"/>
  <c r="DO29" i="14"/>
  <c r="DJ29" i="14"/>
  <c r="DF56" i="14"/>
  <c r="DC56" i="14"/>
  <c r="BK56" i="14"/>
  <c r="DH56" i="14"/>
  <c r="DG56" i="14"/>
  <c r="DO58" i="14"/>
  <c r="T58" i="14"/>
  <c r="R64" i="14"/>
  <c r="DN64" i="14"/>
  <c r="S64" i="14"/>
  <c r="T66" i="14"/>
  <c r="S66" i="14"/>
  <c r="S80" i="14"/>
  <c r="U80" i="14"/>
  <c r="R76" i="14"/>
  <c r="DO76" i="14"/>
  <c r="DM76" i="14"/>
  <c r="DI76" i="14"/>
  <c r="S50" i="14"/>
  <c r="U50" i="14"/>
  <c r="T7" i="14"/>
  <c r="U7" i="14"/>
  <c r="S21" i="14"/>
  <c r="U21" i="14"/>
  <c r="S23" i="14"/>
  <c r="U23" i="14"/>
  <c r="S13" i="14"/>
  <c r="U13" i="14"/>
  <c r="DD11" i="14"/>
  <c r="U11" i="14"/>
  <c r="S44" i="14"/>
  <c r="U44" i="14"/>
  <c r="P40" i="14"/>
  <c r="T40" i="14"/>
  <c r="DO60" i="14"/>
  <c r="DI60" i="14"/>
  <c r="DB60" i="14"/>
  <c r="R21" i="14"/>
  <c r="T21" i="14"/>
  <c r="DJ23" i="14"/>
  <c r="T23" i="14"/>
  <c r="DJ50" i="14"/>
  <c r="T50" i="14"/>
  <c r="R80" i="14"/>
  <c r="T80" i="14"/>
  <c r="R13" i="14"/>
  <c r="T13" i="14"/>
  <c r="R44" i="14"/>
  <c r="DL44" i="14"/>
  <c r="P11" i="14"/>
  <c r="CT11" i="14"/>
  <c r="BN23" i="14"/>
  <c r="CX23" i="14"/>
  <c r="CJ23" i="14"/>
  <c r="CU23" i="14"/>
  <c r="BY31" i="14"/>
  <c r="CG31" i="14"/>
  <c r="CJ31" i="14"/>
  <c r="BY46" i="14"/>
  <c r="CI46" i="14"/>
  <c r="Q66" i="14"/>
  <c r="R66" i="14"/>
  <c r="AD56" i="14"/>
  <c r="CC56" i="14"/>
  <c r="CH56" i="14"/>
  <c r="BJ56" i="14"/>
  <c r="CA56" i="14"/>
  <c r="CZ60" i="14"/>
  <c r="CS60" i="14"/>
  <c r="CY60" i="14"/>
  <c r="CV60" i="14"/>
  <c r="CU27" i="14"/>
  <c r="R27" i="14"/>
  <c r="CX50" i="14"/>
  <c r="BN50" i="14"/>
  <c r="CD50" i="14"/>
  <c r="CC50" i="14"/>
  <c r="CJ50" i="14"/>
  <c r="CU50" i="14"/>
  <c r="CU76" i="14"/>
  <c r="CG76" i="14"/>
  <c r="AW70" i="14"/>
  <c r="AL70" i="14"/>
  <c r="P64" i="14"/>
  <c r="CH64" i="14"/>
  <c r="CW44" i="14"/>
  <c r="P44" i="14"/>
  <c r="CF60" i="14"/>
  <c r="CL60" i="14"/>
  <c r="CB60" i="14"/>
  <c r="BT60" i="14"/>
  <c r="BO60" i="14"/>
  <c r="BL60" i="14"/>
  <c r="BM60" i="14"/>
  <c r="K60" i="14"/>
  <c r="CL13" i="14"/>
  <c r="P13" i="14"/>
  <c r="BG25" i="14"/>
  <c r="L25" i="14"/>
  <c r="BO25" i="14"/>
  <c r="CL58" i="14"/>
  <c r="BR58" i="14"/>
  <c r="BU58" i="14"/>
  <c r="BO58" i="14"/>
  <c r="N58" i="14"/>
  <c r="Q80" i="14"/>
  <c r="BZ80" i="14"/>
  <c r="P80" i="14"/>
  <c r="AH48" i="14"/>
  <c r="CL38" i="14"/>
  <c r="P38" i="14"/>
  <c r="CW76" i="14"/>
  <c r="CL76" i="14"/>
  <c r="Q76" i="14"/>
  <c r="AH46" i="14"/>
  <c r="BY23" i="14"/>
  <c r="L23" i="14"/>
  <c r="O23" i="14"/>
  <c r="CB7" i="14"/>
  <c r="K7" i="14"/>
  <c r="Q21" i="14"/>
  <c r="P21" i="14"/>
  <c r="BQ29" i="14"/>
  <c r="O29" i="14"/>
  <c r="BY50" i="14"/>
  <c r="BO50" i="14"/>
  <c r="BQ50" i="14"/>
  <c r="N50" i="14"/>
  <c r="L70" i="14"/>
  <c r="BY70" i="14"/>
  <c r="BO70" i="14"/>
  <c r="N70" i="14"/>
  <c r="M70" i="14"/>
  <c r="BM5" i="14"/>
  <c r="BG5" i="14"/>
  <c r="Q27" i="14"/>
  <c r="P27" i="14"/>
  <c r="AH68" i="14"/>
  <c r="AH31" i="14"/>
  <c r="CB13" i="14"/>
  <c r="L13" i="14"/>
  <c r="O13" i="14"/>
  <c r="J11" i="14"/>
  <c r="CB11" i="14"/>
  <c r="BV11" i="14"/>
  <c r="BM11" i="14"/>
  <c r="BH11" i="14"/>
  <c r="BE11" i="14"/>
  <c r="K11" i="14"/>
  <c r="BF11" i="14"/>
  <c r="AZ11" i="14"/>
  <c r="CB40" i="14"/>
  <c r="BV40" i="14"/>
  <c r="O40" i="14"/>
  <c r="BO38" i="14"/>
  <c r="AZ38" i="14"/>
  <c r="K38" i="14"/>
  <c r="BF38" i="14"/>
  <c r="AJ64" i="14"/>
  <c r="CB64" i="14"/>
  <c r="BY64" i="14"/>
  <c r="BO64" i="14"/>
  <c r="M64" i="14"/>
  <c r="CE44" i="14"/>
  <c r="CB44" i="14"/>
  <c r="BX44" i="14"/>
  <c r="BY44" i="14"/>
  <c r="O44" i="14"/>
  <c r="CB27" i="14"/>
  <c r="L27" i="14"/>
  <c r="O27" i="14"/>
  <c r="BY21" i="14"/>
  <c r="L21" i="14"/>
  <c r="O21" i="14"/>
  <c r="CB66" i="14"/>
  <c r="O66" i="14"/>
  <c r="BY76" i="14"/>
  <c r="O76" i="14"/>
  <c r="CB80" i="14"/>
  <c r="O80" i="14"/>
  <c r="M21" i="14"/>
  <c r="N21" i="14"/>
  <c r="K27" i="14"/>
  <c r="BQ27" i="14"/>
  <c r="M27" i="14"/>
  <c r="N27" i="14"/>
  <c r="L66" i="14"/>
  <c r="N66" i="14"/>
  <c r="M40" i="14"/>
  <c r="N40" i="14"/>
  <c r="BO23" i="14"/>
  <c r="M23" i="14"/>
  <c r="N23" i="14"/>
  <c r="L80" i="14"/>
  <c r="N80" i="14"/>
  <c r="L76" i="14"/>
  <c r="N76" i="14"/>
  <c r="M76" i="14"/>
  <c r="BO13" i="14"/>
  <c r="N13" i="14"/>
  <c r="M13" i="14"/>
  <c r="BO44" i="14"/>
  <c r="BP44" i="14"/>
  <c r="N44" i="14"/>
  <c r="N56" i="14"/>
  <c r="AF56" i="14"/>
  <c r="AH66" i="14"/>
  <c r="BA56" i="14"/>
  <c r="AT56" i="14"/>
  <c r="AO56" i="14"/>
  <c r="AF58" i="14"/>
  <c r="L58" i="14"/>
  <c r="L44" i="14"/>
  <c r="K44" i="14"/>
  <c r="AQ50" i="14"/>
  <c r="L50" i="14"/>
  <c r="AX40" i="14"/>
  <c r="BF40" i="14"/>
  <c r="J40" i="14"/>
  <c r="AN70" i="14"/>
  <c r="AI64" i="14"/>
  <c r="BF64" i="14"/>
  <c r="J64" i="14"/>
  <c r="AG66" i="14"/>
  <c r="J66" i="14"/>
  <c r="J21" i="14"/>
  <c r="K21" i="14"/>
  <c r="AX23" i="14"/>
  <c r="BF23" i="14"/>
  <c r="K23" i="14"/>
  <c r="AF23" i="14"/>
  <c r="AJ76" i="14"/>
  <c r="J76" i="14"/>
  <c r="AE58" i="14"/>
  <c r="J13" i="14"/>
  <c r="K13" i="14"/>
  <c r="BF13" i="14"/>
  <c r="K80" i="14"/>
  <c r="AO80" i="14"/>
  <c r="BF50" i="14"/>
  <c r="AX50" i="14"/>
  <c r="AJ50" i="14"/>
  <c r="AF50" i="14"/>
  <c r="AS44" i="14"/>
  <c r="BI44" i="14"/>
  <c r="AZ44" i="14"/>
  <c r="AN44" i="14"/>
  <c r="AY7" i="14"/>
  <c r="AP7" i="14"/>
  <c r="AH27" i="14"/>
  <c r="J27" i="14"/>
  <c r="AN27" i="14"/>
  <c r="AQ23" i="14"/>
  <c r="AJ23" i="14"/>
  <c r="AJ60" i="14"/>
  <c r="J60" i="14"/>
  <c r="AS80" i="14"/>
  <c r="J80" i="14"/>
  <c r="AF44" i="14"/>
  <c r="AJ44" i="14"/>
  <c r="AM44" i="14"/>
  <c r="AX38" i="14"/>
  <c r="AV38" i="14"/>
  <c r="AQ27" i="14"/>
  <c r="AG27" i="14"/>
  <c r="AF40" i="14"/>
  <c r="AX60" i="14"/>
  <c r="AV60" i="14"/>
  <c r="AS60" i="14"/>
  <c r="AH60" i="14"/>
  <c r="AF60" i="14"/>
  <c r="AQ60" i="14"/>
  <c r="AN60" i="14"/>
  <c r="AX13" i="14"/>
  <c r="AV13" i="14"/>
  <c r="AS13" i="14"/>
  <c r="AE13" i="14"/>
  <c r="AM13" i="14"/>
  <c r="AK80" i="14"/>
  <c r="AY11" i="14"/>
  <c r="AV11" i="14"/>
  <c r="AP11" i="14"/>
  <c r="AN76" i="14"/>
  <c r="AN64" i="14"/>
  <c r="AF64" i="14"/>
  <c r="E81" i="14"/>
  <c r="G16" i="14"/>
  <c r="G18" i="14"/>
  <c r="G71" i="14"/>
  <c r="G53" i="14"/>
  <c r="C81" i="14"/>
  <c r="G2" i="14"/>
  <c r="D61" i="14"/>
  <c r="C61" i="14" s="1"/>
  <c r="DR77" i="13"/>
  <c r="D77" i="14" l="1"/>
  <c r="C77" i="14" s="1"/>
  <c r="G77" i="14" s="1"/>
  <c r="D47" i="14"/>
  <c r="C47" i="14" s="1"/>
  <c r="G47" i="14" s="1"/>
  <c r="D35" i="14"/>
  <c r="C35" i="14" s="1"/>
  <c r="G35" i="14" s="1"/>
  <c r="D33" i="14"/>
  <c r="C33" i="14" s="1"/>
  <c r="G33" i="14" s="1"/>
  <c r="D4" i="14"/>
  <c r="D45" i="14"/>
  <c r="C45" i="14" s="1"/>
  <c r="G45" i="14" s="1"/>
  <c r="D55" i="14"/>
  <c r="D30" i="14"/>
  <c r="C30" i="14" s="1"/>
  <c r="G30" i="14" s="1"/>
  <c r="D10" i="14"/>
  <c r="D57" i="14"/>
  <c r="D69" i="14"/>
  <c r="D6" i="14"/>
  <c r="D28" i="14"/>
  <c r="D65" i="14"/>
  <c r="D22" i="14"/>
  <c r="D39" i="14"/>
  <c r="D75" i="14"/>
  <c r="D26" i="14"/>
  <c r="D12" i="14"/>
  <c r="D79" i="14"/>
  <c r="D59" i="14"/>
  <c r="D63" i="14"/>
  <c r="D24" i="14"/>
  <c r="D37" i="14"/>
  <c r="D67" i="14"/>
  <c r="C67" i="14" s="1"/>
  <c r="D43" i="14"/>
  <c r="D14" i="14"/>
  <c r="C14" i="14" s="1"/>
  <c r="G14" i="14" s="1"/>
  <c r="D20" i="14"/>
  <c r="D49" i="14"/>
  <c r="CR77" i="13"/>
  <c r="C28" i="14" l="1"/>
  <c r="G28" i="14" s="1"/>
  <c r="C73" i="14"/>
  <c r="G73" i="14" s="1"/>
  <c r="C51" i="14"/>
  <c r="G51" i="14" s="1"/>
  <c r="C43" i="14"/>
  <c r="G43" i="14" s="1"/>
  <c r="C49" i="14"/>
  <c r="G49" i="14" s="1"/>
  <c r="C8" i="14"/>
  <c r="G8" i="14" s="1"/>
  <c r="C41" i="14"/>
  <c r="G41" i="14" s="1"/>
  <c r="C57" i="14"/>
  <c r="G57" i="14" s="1"/>
  <c r="C12" i="14"/>
  <c r="G12" i="14" s="1"/>
  <c r="C65" i="14"/>
  <c r="G65" i="14" s="1"/>
  <c r="C39" i="14"/>
  <c r="G39" i="14" s="1"/>
  <c r="C75" i="14"/>
  <c r="G75" i="14" s="1"/>
  <c r="C79" i="14"/>
  <c r="G79" i="14" s="1"/>
  <c r="C63" i="14"/>
  <c r="G63" i="14" s="1"/>
  <c r="C37" i="14"/>
  <c r="G37" i="14" s="1"/>
  <c r="C55" i="14"/>
  <c r="G55" i="14" s="1"/>
  <c r="C69" i="14"/>
  <c r="G69" i="14" s="1"/>
  <c r="C59" i="14"/>
  <c r="G59" i="14" s="1"/>
  <c r="C22" i="14"/>
  <c r="G22" i="14" s="1"/>
  <c r="G61" i="14"/>
  <c r="C24" i="14"/>
  <c r="G24" i="14" s="1"/>
  <c r="C6" i="14"/>
  <c r="G6" i="14" s="1"/>
  <c r="C26" i="14"/>
  <c r="G26" i="14" s="1"/>
  <c r="C20" i="14"/>
  <c r="G20" i="14" s="1"/>
  <c r="G67" i="14"/>
  <c r="C4" i="14"/>
  <c r="G4" i="14" s="1"/>
  <c r="C10" i="14"/>
  <c r="G10" i="14" s="1"/>
  <c r="DU77" i="13"/>
  <c r="DT77" i="13"/>
  <c r="DS77" i="13"/>
  <c r="DQ77" i="13"/>
  <c r="DP77" i="13"/>
  <c r="DO77" i="13"/>
  <c r="DN77" i="13"/>
  <c r="DM77" i="13"/>
  <c r="DL77" i="13"/>
  <c r="DK77" i="13"/>
  <c r="DJ77" i="13"/>
  <c r="DI77" i="13"/>
  <c r="DH77" i="13"/>
  <c r="DG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Q77" i="13"/>
  <c r="CP77" i="13"/>
  <c r="CO77" i="13"/>
  <c r="CN77" i="13"/>
  <c r="CM77" i="13"/>
  <c r="CL77" i="13"/>
  <c r="CK77" i="13"/>
  <c r="CJ77" i="13"/>
  <c r="CI77" i="13"/>
  <c r="CH77" i="13"/>
  <c r="CG77" i="13"/>
  <c r="CF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S77" i="13"/>
  <c r="AR77" i="13"/>
  <c r="AQ77" i="13"/>
  <c r="AP77" i="13"/>
  <c r="AO77" i="13"/>
  <c r="AN77" i="13"/>
  <c r="AM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E73" i="14" l="1"/>
  <c r="E8" i="14"/>
  <c r="E41" i="14"/>
  <c r="E43" i="14"/>
  <c r="E63" i="14"/>
  <c r="E67" i="14"/>
  <c r="E75" i="14"/>
  <c r="E10" i="14"/>
  <c r="E22" i="14"/>
  <c r="E2" i="14"/>
  <c r="E6" i="14"/>
  <c r="E14" i="14"/>
  <c r="E20" i="14"/>
  <c r="E24" i="14"/>
  <c r="E59" i="14"/>
  <c r="E4" i="14"/>
  <c r="E26" i="14"/>
  <c r="E18" i="14"/>
  <c r="E16" i="14"/>
  <c r="E28" i="14"/>
  <c r="E12" i="14"/>
  <c r="E30" i="14"/>
  <c r="E61" i="14"/>
  <c r="E69" i="14"/>
  <c r="E65" i="14"/>
  <c r="E49" i="14"/>
  <c r="E55" i="14"/>
  <c r="E37" i="14"/>
  <c r="E77" i="14"/>
  <c r="E39" i="14"/>
  <c r="E35" i="14"/>
  <c r="E71" i="14"/>
  <c r="E57" i="14"/>
  <c r="E51" i="14"/>
  <c r="E47" i="14"/>
  <c r="E79" i="14"/>
  <c r="E33" i="14"/>
  <c r="E53" i="14"/>
  <c r="E45" i="14"/>
  <c r="I24" i="13"/>
  <c r="N25" i="13" s="1"/>
  <c r="F24" i="13"/>
  <c r="I10" i="13"/>
  <c r="H10" i="13"/>
  <c r="F10" i="13"/>
  <c r="D10" i="13"/>
  <c r="C10" i="13" s="1"/>
  <c r="I73" i="13"/>
  <c r="DM74" i="13" s="1"/>
  <c r="H73" i="13"/>
  <c r="F73" i="13"/>
  <c r="U25" i="13" l="1"/>
  <c r="DU74" i="13"/>
  <c r="D73" i="13" s="1"/>
  <c r="C73" i="13" s="1"/>
  <c r="Q25" i="13"/>
  <c r="D24" i="13" s="1"/>
  <c r="H24" i="13"/>
  <c r="H37" i="13" l="1"/>
  <c r="I37" i="13"/>
  <c r="F37" i="13"/>
  <c r="CY38" i="13" l="1"/>
  <c r="DB38" i="13"/>
  <c r="DE38" i="13"/>
  <c r="D37" i="13" l="1"/>
  <c r="C37" i="13" s="1"/>
  <c r="F71" i="13" l="1"/>
  <c r="H71" i="13"/>
  <c r="I71" i="13"/>
  <c r="DO72" i="13" l="1"/>
  <c r="CY72" i="13"/>
  <c r="CB72" i="13"/>
  <c r="DE72" i="13"/>
  <c r="DB72" i="13"/>
  <c r="S72" i="13"/>
  <c r="U72" i="13"/>
  <c r="R72" i="13"/>
  <c r="BY72" i="13"/>
  <c r="P72" i="13"/>
  <c r="O72" i="13"/>
  <c r="N72" i="13"/>
  <c r="BF72" i="13"/>
  <c r="AR72" i="13"/>
  <c r="L72" i="13"/>
  <c r="J72" i="13"/>
  <c r="D71" i="13" l="1"/>
  <c r="I31" i="12"/>
  <c r="I33" i="12"/>
  <c r="K69" i="12" l="1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BE69" i="12"/>
  <c r="BF69" i="12"/>
  <c r="BG69" i="12"/>
  <c r="BH69" i="12"/>
  <c r="BI69" i="12"/>
  <c r="BJ69" i="12"/>
  <c r="BK69" i="12"/>
  <c r="BL69" i="12"/>
  <c r="BM69" i="12"/>
  <c r="BN69" i="12"/>
  <c r="BO69" i="12"/>
  <c r="BP69" i="12"/>
  <c r="BQ69" i="12"/>
  <c r="BR69" i="12"/>
  <c r="BS69" i="12"/>
  <c r="BT69" i="12"/>
  <c r="BU69" i="12"/>
  <c r="BV69" i="12"/>
  <c r="BW69" i="12"/>
  <c r="BX69" i="12"/>
  <c r="BY69" i="12"/>
  <c r="BZ69" i="12"/>
  <c r="CA69" i="12"/>
  <c r="CB69" i="12"/>
  <c r="CC69" i="12"/>
  <c r="CD69" i="12"/>
  <c r="CE69" i="12"/>
  <c r="CF69" i="12"/>
  <c r="CG69" i="12"/>
  <c r="CH69" i="12"/>
  <c r="CI69" i="12"/>
  <c r="CJ69" i="12"/>
  <c r="CK69" i="12"/>
  <c r="CL69" i="12"/>
  <c r="CM69" i="12"/>
  <c r="CN69" i="12"/>
  <c r="CO69" i="12"/>
  <c r="CP69" i="12"/>
  <c r="CQ69" i="12"/>
  <c r="CR69" i="12"/>
  <c r="CS69" i="12"/>
  <c r="CT69" i="12"/>
  <c r="CU69" i="12"/>
  <c r="CV69" i="12"/>
  <c r="J69" i="12"/>
  <c r="I75" i="13" l="1"/>
  <c r="CW76" i="13" s="1"/>
  <c r="D75" i="13" s="1"/>
  <c r="C75" i="13" s="1"/>
  <c r="H75" i="13"/>
  <c r="F75" i="13"/>
  <c r="I69" i="13"/>
  <c r="H69" i="13"/>
  <c r="F69" i="13"/>
  <c r="I67" i="13"/>
  <c r="H67" i="13"/>
  <c r="F67" i="13"/>
  <c r="I65" i="13"/>
  <c r="H65" i="13"/>
  <c r="F65" i="13"/>
  <c r="I63" i="13"/>
  <c r="H63" i="13"/>
  <c r="F63" i="13"/>
  <c r="I61" i="13"/>
  <c r="DQ62" i="13" s="1"/>
  <c r="H61" i="13"/>
  <c r="F61" i="13"/>
  <c r="I59" i="13"/>
  <c r="H59" i="13"/>
  <c r="F59" i="13"/>
  <c r="I57" i="13"/>
  <c r="CB58" i="13" s="1"/>
  <c r="H57" i="13"/>
  <c r="F57" i="13"/>
  <c r="I55" i="13"/>
  <c r="H55" i="13"/>
  <c r="F55" i="13"/>
  <c r="I53" i="13"/>
  <c r="DR54" i="13" s="1"/>
  <c r="H53" i="13"/>
  <c r="F53" i="13"/>
  <c r="I51" i="13"/>
  <c r="H51" i="13"/>
  <c r="F51" i="13"/>
  <c r="I49" i="13"/>
  <c r="H49" i="13"/>
  <c r="F49" i="13"/>
  <c r="I47" i="13"/>
  <c r="DM48" i="13" s="1"/>
  <c r="H47" i="13"/>
  <c r="F47" i="13"/>
  <c r="I45" i="13"/>
  <c r="CW46" i="13" s="1"/>
  <c r="H45" i="13"/>
  <c r="F45" i="13"/>
  <c r="I43" i="13"/>
  <c r="H43" i="13"/>
  <c r="F43" i="13"/>
  <c r="I41" i="13"/>
  <c r="DU42" i="13" s="1"/>
  <c r="H41" i="13"/>
  <c r="F41" i="13"/>
  <c r="I39" i="13"/>
  <c r="H39" i="13"/>
  <c r="F39" i="13"/>
  <c r="I35" i="13"/>
  <c r="DM36" i="13" s="1"/>
  <c r="H35" i="13"/>
  <c r="F35" i="13"/>
  <c r="D33" i="13"/>
  <c r="C33" i="13" s="1"/>
  <c r="I33" i="13"/>
  <c r="H33" i="13"/>
  <c r="F33" i="13"/>
  <c r="I31" i="13"/>
  <c r="DB32" i="13" s="1"/>
  <c r="D31" i="13" s="1"/>
  <c r="C31" i="13" s="1"/>
  <c r="H31" i="13"/>
  <c r="F31" i="13"/>
  <c r="I28" i="13"/>
  <c r="H28" i="13"/>
  <c r="F28" i="13"/>
  <c r="I26" i="13"/>
  <c r="H26" i="13"/>
  <c r="F26" i="13"/>
  <c r="I22" i="13"/>
  <c r="H22" i="13"/>
  <c r="F22" i="13"/>
  <c r="I20" i="13"/>
  <c r="DM21" i="13" s="1"/>
  <c r="H20" i="13"/>
  <c r="F20" i="13"/>
  <c r="I18" i="13"/>
  <c r="H18" i="13"/>
  <c r="F18" i="13"/>
  <c r="I16" i="13"/>
  <c r="H16" i="13"/>
  <c r="F16" i="13"/>
  <c r="D16" i="13"/>
  <c r="I14" i="13"/>
  <c r="H14" i="13"/>
  <c r="F14" i="13"/>
  <c r="D14" i="13"/>
  <c r="I12" i="13"/>
  <c r="H12" i="13"/>
  <c r="F12" i="13"/>
  <c r="I8" i="13"/>
  <c r="DM9" i="13" s="1"/>
  <c r="H8" i="13"/>
  <c r="F8" i="13"/>
  <c r="I6" i="13"/>
  <c r="H6" i="13"/>
  <c r="F6" i="13"/>
  <c r="I4" i="13"/>
  <c r="H4" i="13"/>
  <c r="F4" i="13"/>
  <c r="I2" i="13"/>
  <c r="BM3" i="13" s="1"/>
  <c r="H2" i="13"/>
  <c r="F2" i="13"/>
  <c r="DM66" i="13" l="1"/>
  <c r="CB66" i="13"/>
  <c r="AN13" i="13"/>
  <c r="BU13" i="13"/>
  <c r="CB13" i="13"/>
  <c r="BQ13" i="13"/>
  <c r="DP13" i="13"/>
  <c r="AE13" i="13"/>
  <c r="AI13" i="13"/>
  <c r="CW13" i="13"/>
  <c r="DJ54" i="13"/>
  <c r="DL54" i="13"/>
  <c r="DS54" i="13"/>
  <c r="DT54" i="13"/>
  <c r="DI54" i="13"/>
  <c r="DM13" i="13"/>
  <c r="DN13" i="13"/>
  <c r="DM62" i="13"/>
  <c r="DN62" i="13"/>
  <c r="W13" i="13"/>
  <c r="V13" i="13"/>
  <c r="X13" i="13"/>
  <c r="DE13" i="13"/>
  <c r="W42" i="13"/>
  <c r="V42" i="13"/>
  <c r="DE52" i="13"/>
  <c r="DB52" i="13"/>
  <c r="DK60" i="13"/>
  <c r="V60" i="13"/>
  <c r="CK60" i="13"/>
  <c r="DE60" i="13"/>
  <c r="V68" i="13"/>
  <c r="D67" i="13" s="1"/>
  <c r="DH9" i="13"/>
  <c r="V9" i="13"/>
  <c r="W9" i="13"/>
  <c r="X9" i="13"/>
  <c r="DE23" i="13"/>
  <c r="V23" i="13"/>
  <c r="X23" i="13"/>
  <c r="W23" i="13"/>
  <c r="CG50" i="13"/>
  <c r="DB50" i="13"/>
  <c r="CF58" i="13"/>
  <c r="DE58" i="13"/>
  <c r="DA66" i="13"/>
  <c r="CU66" i="13"/>
  <c r="DG66" i="13"/>
  <c r="DB66" i="13"/>
  <c r="DB7" i="13"/>
  <c r="CP7" i="13"/>
  <c r="BA7" i="13"/>
  <c r="BI7" i="13"/>
  <c r="DD7" i="13"/>
  <c r="AL7" i="13"/>
  <c r="DH7" i="13"/>
  <c r="BS7" i="13"/>
  <c r="CT7" i="13"/>
  <c r="V7" i="13"/>
  <c r="V21" i="13"/>
  <c r="DE21" i="13"/>
  <c r="X21" i="13"/>
  <c r="W21" i="13"/>
  <c r="DH36" i="13"/>
  <c r="W36" i="13"/>
  <c r="X36" i="13"/>
  <c r="V36" i="13"/>
  <c r="DE48" i="13"/>
  <c r="V48" i="13"/>
  <c r="W48" i="13"/>
  <c r="X48" i="13"/>
  <c r="X64" i="13"/>
  <c r="V64" i="13"/>
  <c r="BM29" i="13"/>
  <c r="DE29" i="13"/>
  <c r="DB29" i="13"/>
  <c r="BM44" i="13"/>
  <c r="DE44" i="13"/>
  <c r="DB44" i="13"/>
  <c r="BF46" i="13"/>
  <c r="DB46" i="13"/>
  <c r="DE62" i="13"/>
  <c r="W62" i="13"/>
  <c r="V62" i="13"/>
  <c r="S54" i="13"/>
  <c r="DF54" i="13"/>
  <c r="CV54" i="13"/>
  <c r="CX54" i="13"/>
  <c r="DC54" i="13"/>
  <c r="DB54" i="13"/>
  <c r="DB9" i="13"/>
  <c r="DG9" i="13"/>
  <c r="CZ9" i="13"/>
  <c r="U23" i="13"/>
  <c r="CZ23" i="13"/>
  <c r="DB23" i="13"/>
  <c r="DG23" i="13"/>
  <c r="U64" i="13"/>
  <c r="DB64" i="13"/>
  <c r="CT21" i="13"/>
  <c r="DB21" i="13"/>
  <c r="CZ21" i="13"/>
  <c r="CY21" i="13"/>
  <c r="U36" i="13"/>
  <c r="DB36" i="13"/>
  <c r="CZ36" i="13"/>
  <c r="DG36" i="13"/>
  <c r="DG13" i="13"/>
  <c r="CY13" i="13"/>
  <c r="CZ13" i="13"/>
  <c r="DB13" i="13"/>
  <c r="CL60" i="13"/>
  <c r="CV60" i="13"/>
  <c r="CC60" i="13"/>
  <c r="CT60" i="13"/>
  <c r="DB60" i="13"/>
  <c r="BR60" i="13"/>
  <c r="CY60" i="13"/>
  <c r="U42" i="13"/>
  <c r="DB42" i="13"/>
  <c r="CV42" i="13"/>
  <c r="CZ48" i="13"/>
  <c r="CY48" i="13"/>
  <c r="DB48" i="13"/>
  <c r="CT48" i="13"/>
  <c r="CD62" i="13"/>
  <c r="DB62" i="13"/>
  <c r="CY62" i="13"/>
  <c r="CL66" i="13"/>
  <c r="CA66" i="13"/>
  <c r="CM66" i="13"/>
  <c r="S13" i="13"/>
  <c r="U13" i="13"/>
  <c r="CS60" i="13"/>
  <c r="CO60" i="13"/>
  <c r="S9" i="13"/>
  <c r="U9" i="13"/>
  <c r="T21" i="13"/>
  <c r="S21" i="13"/>
  <c r="S62" i="13"/>
  <c r="U62" i="13"/>
  <c r="P23" i="13"/>
  <c r="T23" i="13"/>
  <c r="S23" i="13"/>
  <c r="R64" i="13"/>
  <c r="T64" i="13"/>
  <c r="T36" i="13"/>
  <c r="S36" i="13"/>
  <c r="S42" i="13"/>
  <c r="T42" i="13"/>
  <c r="CG54" i="13"/>
  <c r="CI54" i="13"/>
  <c r="CQ62" i="13"/>
  <c r="CS62" i="13"/>
  <c r="BE9" i="13"/>
  <c r="AZ9" i="13"/>
  <c r="CE9" i="13"/>
  <c r="CE13" i="13"/>
  <c r="CG13" i="13"/>
  <c r="AW7" i="13"/>
  <c r="AZ7" i="13"/>
  <c r="D6" i="13" s="1"/>
  <c r="BN21" i="13"/>
  <c r="BH21" i="13"/>
  <c r="BM21" i="13"/>
  <c r="Z21" i="13"/>
  <c r="BC21" i="13"/>
  <c r="AY21" i="13"/>
  <c r="AY36" i="13"/>
  <c r="CE36" i="13"/>
  <c r="BE36" i="13"/>
  <c r="CJ48" i="13"/>
  <c r="BM48" i="13"/>
  <c r="Z48" i="13"/>
  <c r="BH48" i="13"/>
  <c r="BN48" i="13"/>
  <c r="BC48" i="13"/>
  <c r="AY48" i="13"/>
  <c r="BC60" i="13"/>
  <c r="CN60" i="13"/>
  <c r="CH62" i="13"/>
  <c r="AV62" i="13"/>
  <c r="Q42" i="13"/>
  <c r="R42" i="13"/>
  <c r="O42" i="13"/>
  <c r="BY42" i="13"/>
  <c r="BY60" i="13"/>
  <c r="BU60" i="13"/>
  <c r="BJ60" i="13"/>
  <c r="BW60" i="13"/>
  <c r="BF60" i="13"/>
  <c r="AW60" i="13"/>
  <c r="AG60" i="13"/>
  <c r="AD60" i="13"/>
  <c r="AT60" i="13"/>
  <c r="AH60" i="13"/>
  <c r="AF60" i="13"/>
  <c r="AQ60" i="13"/>
  <c r="AR60" i="13"/>
  <c r="AC60" i="13"/>
  <c r="Z60" i="13"/>
  <c r="P9" i="13"/>
  <c r="Q9" i="13"/>
  <c r="R9" i="13"/>
  <c r="BY23" i="13"/>
  <c r="Q23" i="13"/>
  <c r="R23" i="13"/>
  <c r="BL58" i="13"/>
  <c r="BU58" i="13"/>
  <c r="BF58" i="13"/>
  <c r="AW58" i="13"/>
  <c r="K58" i="13"/>
  <c r="Q66" i="13"/>
  <c r="R66" i="13"/>
  <c r="P66" i="13"/>
  <c r="BY66" i="13"/>
  <c r="BY13" i="13"/>
  <c r="O13" i="13"/>
  <c r="P13" i="13"/>
  <c r="R13" i="13"/>
  <c r="N13" i="13"/>
  <c r="Q13" i="13"/>
  <c r="Q21" i="13"/>
  <c r="P21" i="13"/>
  <c r="O21" i="13"/>
  <c r="P36" i="13"/>
  <c r="Q36" i="13"/>
  <c r="O36" i="13"/>
  <c r="R36" i="13"/>
  <c r="Q48" i="13"/>
  <c r="P48" i="13"/>
  <c r="O48" i="13"/>
  <c r="BY5" i="13"/>
  <c r="BF5" i="13"/>
  <c r="N5" i="13"/>
  <c r="O19" i="13"/>
  <c r="P19" i="13"/>
  <c r="BY29" i="13"/>
  <c r="BU29" i="13"/>
  <c r="AF29" i="13"/>
  <c r="BY44" i="13"/>
  <c r="BU44" i="13"/>
  <c r="AF44" i="13"/>
  <c r="BO54" i="13"/>
  <c r="BT54" i="13"/>
  <c r="BG54" i="13"/>
  <c r="BP54" i="13"/>
  <c r="BB54" i="13"/>
  <c r="BV54" i="13"/>
  <c r="BD54" i="13"/>
  <c r="N54" i="13"/>
  <c r="BF54" i="13"/>
  <c r="R62" i="13"/>
  <c r="BY62" i="13"/>
  <c r="L64" i="13"/>
  <c r="BZ64" i="13"/>
  <c r="N64" i="13"/>
  <c r="BJ62" i="13"/>
  <c r="BF62" i="13"/>
  <c r="N62" i="13"/>
  <c r="L23" i="13"/>
  <c r="BZ23" i="13"/>
  <c r="BU23" i="13"/>
  <c r="N23" i="13"/>
  <c r="M9" i="13"/>
  <c r="BU9" i="13"/>
  <c r="N9" i="13"/>
  <c r="BK66" i="13"/>
  <c r="AS66" i="13"/>
  <c r="AX66" i="13"/>
  <c r="BX66" i="13"/>
  <c r="BF66" i="13"/>
  <c r="AD66" i="13"/>
  <c r="AG66" i="13"/>
  <c r="L66" i="13"/>
  <c r="M19" i="13"/>
  <c r="N19" i="13"/>
  <c r="BW48" i="13"/>
  <c r="BF48" i="13"/>
  <c r="N48" i="13"/>
  <c r="BW21" i="13"/>
  <c r="N21" i="13"/>
  <c r="BF21" i="13"/>
  <c r="M36" i="13"/>
  <c r="BU36" i="13"/>
  <c r="BW36" i="13"/>
  <c r="N36" i="13"/>
  <c r="M13" i="13"/>
  <c r="BX13" i="13"/>
  <c r="BF13" i="13"/>
  <c r="M42" i="13"/>
  <c r="BU42" i="13"/>
  <c r="N42" i="13"/>
  <c r="AW21" i="13"/>
  <c r="M21" i="13"/>
  <c r="AP54" i="13"/>
  <c r="AU54" i="13"/>
  <c r="AQ54" i="13"/>
  <c r="AF54" i="13"/>
  <c r="AM54" i="13"/>
  <c r="AK54" i="13"/>
  <c r="Z54" i="13"/>
  <c r="AJ54" i="13"/>
  <c r="AW5" i="13"/>
  <c r="L5" i="13"/>
  <c r="AW48" i="13"/>
  <c r="M48" i="13"/>
  <c r="K62" i="13"/>
  <c r="L62" i="13"/>
  <c r="AW9" i="13"/>
  <c r="L9" i="13"/>
  <c r="K36" i="13"/>
  <c r="AW36" i="13"/>
  <c r="L36" i="13"/>
  <c r="K13" i="13"/>
  <c r="AW13" i="13"/>
  <c r="L13" i="13"/>
  <c r="AT13" i="13"/>
  <c r="K42" i="13"/>
  <c r="L42" i="13"/>
  <c r="AO9" i="13"/>
  <c r="AQ9" i="13"/>
  <c r="AB9" i="13"/>
  <c r="J9" i="13"/>
  <c r="AQ66" i="13"/>
  <c r="K66" i="13"/>
  <c r="AB36" i="13"/>
  <c r="AQ36" i="13"/>
  <c r="Z36" i="13"/>
  <c r="J36" i="13"/>
  <c r="Z13" i="13"/>
  <c r="Y13" i="13"/>
  <c r="AR13" i="13"/>
  <c r="AC13" i="13"/>
  <c r="J13" i="13"/>
  <c r="Y58" i="13"/>
  <c r="Z58" i="13"/>
  <c r="AF42" i="13"/>
  <c r="AR42" i="13"/>
  <c r="J42" i="13"/>
  <c r="AN42" i="13"/>
  <c r="Z42" i="13"/>
  <c r="AB62" i="13"/>
  <c r="AF62" i="13"/>
  <c r="AC62" i="13"/>
  <c r="Z62" i="13"/>
  <c r="J62" i="13"/>
  <c r="J66" i="13"/>
  <c r="AF66" i="13"/>
  <c r="G31" i="13"/>
  <c r="C77" i="13"/>
  <c r="G33" i="13"/>
  <c r="G75" i="13"/>
  <c r="E77" i="13"/>
  <c r="D39" i="13"/>
  <c r="C39" i="13" s="1"/>
  <c r="D55" i="13"/>
  <c r="D59" i="13" l="1"/>
  <c r="D45" i="13"/>
  <c r="C45" i="13" s="1"/>
  <c r="G45" i="13" s="1"/>
  <c r="D28" i="13"/>
  <c r="C28" i="13" s="1"/>
  <c r="D57" i="13"/>
  <c r="D4" i="13"/>
  <c r="D47" i="13"/>
  <c r="D53" i="13"/>
  <c r="D22" i="13"/>
  <c r="D61" i="13"/>
  <c r="D8" i="13"/>
  <c r="D65" i="13"/>
  <c r="D20" i="13"/>
  <c r="D41" i="13"/>
  <c r="D35" i="13"/>
  <c r="C55" i="13"/>
  <c r="G55" i="13" s="1"/>
  <c r="D43" i="13"/>
  <c r="C43" i="13" s="1"/>
  <c r="D51" i="13"/>
  <c r="C51" i="13" s="1"/>
  <c r="D63" i="13"/>
  <c r="D2" i="13"/>
  <c r="D26" i="13"/>
  <c r="C26" i="13" s="1"/>
  <c r="D49" i="13"/>
  <c r="C49" i="13" s="1"/>
  <c r="D69" i="13"/>
  <c r="C69" i="13" s="1"/>
  <c r="D18" i="13"/>
  <c r="D12" i="13"/>
  <c r="I67" i="12"/>
  <c r="H67" i="12"/>
  <c r="F67" i="12"/>
  <c r="I65" i="12"/>
  <c r="BA66" i="12" s="1"/>
  <c r="H65" i="12"/>
  <c r="F65" i="12"/>
  <c r="I63" i="12"/>
  <c r="H63" i="12"/>
  <c r="F63" i="12"/>
  <c r="I61" i="12"/>
  <c r="T62" i="12" s="1"/>
  <c r="D61" i="12" s="1"/>
  <c r="H61" i="12"/>
  <c r="F61" i="12"/>
  <c r="I59" i="12"/>
  <c r="H59" i="12"/>
  <c r="F59" i="12"/>
  <c r="I57" i="12"/>
  <c r="H57" i="12"/>
  <c r="F57" i="12"/>
  <c r="I55" i="12"/>
  <c r="H55" i="12"/>
  <c r="F55" i="12"/>
  <c r="I53" i="12"/>
  <c r="H53" i="12"/>
  <c r="F53" i="12"/>
  <c r="I51" i="12"/>
  <c r="H51" i="12"/>
  <c r="F51" i="12"/>
  <c r="I49" i="12"/>
  <c r="H49" i="12"/>
  <c r="F49" i="12"/>
  <c r="I47" i="12"/>
  <c r="H47" i="12"/>
  <c r="F47" i="12"/>
  <c r="I45" i="12"/>
  <c r="H45" i="12"/>
  <c r="F45" i="12"/>
  <c r="I43" i="12"/>
  <c r="CH44" i="12" s="1"/>
  <c r="H43" i="12"/>
  <c r="F43" i="12"/>
  <c r="I41" i="12"/>
  <c r="H41" i="12"/>
  <c r="F41" i="12"/>
  <c r="I39" i="12"/>
  <c r="CO40" i="12" s="1"/>
  <c r="H39" i="12"/>
  <c r="F39" i="12"/>
  <c r="I37" i="12"/>
  <c r="CL38" i="12" s="1"/>
  <c r="H37" i="12"/>
  <c r="F37" i="12"/>
  <c r="I35" i="12"/>
  <c r="H35" i="12"/>
  <c r="F35" i="12"/>
  <c r="H33" i="12"/>
  <c r="F33" i="12"/>
  <c r="BN32" i="12"/>
  <c r="H31" i="12"/>
  <c r="F31" i="12"/>
  <c r="I29" i="12"/>
  <c r="CL30" i="12" s="1"/>
  <c r="H29" i="12"/>
  <c r="F29" i="12"/>
  <c r="I27" i="12"/>
  <c r="CH28" i="12" s="1"/>
  <c r="H27" i="12"/>
  <c r="F27" i="12"/>
  <c r="I24" i="12"/>
  <c r="CL25" i="12" s="1"/>
  <c r="H24" i="12"/>
  <c r="F24" i="12"/>
  <c r="I22" i="12"/>
  <c r="H22" i="12"/>
  <c r="F22" i="12"/>
  <c r="I20" i="12"/>
  <c r="H20" i="12"/>
  <c r="F20" i="12"/>
  <c r="I18" i="12"/>
  <c r="H18" i="12"/>
  <c r="F18" i="12"/>
  <c r="I16" i="12"/>
  <c r="H16" i="12"/>
  <c r="F16" i="12"/>
  <c r="I14" i="12"/>
  <c r="H14" i="12"/>
  <c r="F14" i="12"/>
  <c r="D14" i="12"/>
  <c r="C14" i="12" s="1"/>
  <c r="I12" i="12"/>
  <c r="H12" i="12"/>
  <c r="F12" i="12"/>
  <c r="D12" i="12"/>
  <c r="C12" i="12" s="1"/>
  <c r="I10" i="12"/>
  <c r="H10" i="12"/>
  <c r="F10" i="12"/>
  <c r="I8" i="12"/>
  <c r="H8" i="12"/>
  <c r="F8" i="12"/>
  <c r="I6" i="12"/>
  <c r="H6" i="12"/>
  <c r="F6" i="12"/>
  <c r="I4" i="12"/>
  <c r="H4" i="12"/>
  <c r="F4" i="12"/>
  <c r="I2" i="12"/>
  <c r="H2" i="12"/>
  <c r="F2" i="12"/>
  <c r="C24" i="13" l="1"/>
  <c r="C59" i="13"/>
  <c r="G59" i="13" s="1"/>
  <c r="C67" i="13"/>
  <c r="G67" i="13" s="1"/>
  <c r="G28" i="13"/>
  <c r="C63" i="13"/>
  <c r="G63" i="13" s="1"/>
  <c r="C22" i="13"/>
  <c r="G22" i="13" s="1"/>
  <c r="C47" i="13"/>
  <c r="G47" i="13" s="1"/>
  <c r="C53" i="13"/>
  <c r="G53" i="13" s="1"/>
  <c r="C20" i="13"/>
  <c r="G20" i="13" s="1"/>
  <c r="C71" i="13"/>
  <c r="G71" i="13" s="1"/>
  <c r="C57" i="13"/>
  <c r="G57" i="13" s="1"/>
  <c r="C61" i="13"/>
  <c r="G61" i="13" s="1"/>
  <c r="C35" i="13"/>
  <c r="G35" i="13" s="1"/>
  <c r="C41" i="13"/>
  <c r="G41" i="13" s="1"/>
  <c r="C65" i="13"/>
  <c r="G65" i="13" s="1"/>
  <c r="C18" i="13"/>
  <c r="G18" i="13" s="1"/>
  <c r="C14" i="13"/>
  <c r="G14" i="13" s="1"/>
  <c r="C16" i="13"/>
  <c r="G16" i="13" s="1"/>
  <c r="C12" i="13"/>
  <c r="G12" i="13" s="1"/>
  <c r="C8" i="13"/>
  <c r="G8" i="13" s="1"/>
  <c r="C4" i="13"/>
  <c r="G4" i="13" s="1"/>
  <c r="C6" i="13"/>
  <c r="G6" i="13" s="1"/>
  <c r="G69" i="13"/>
  <c r="G51" i="13"/>
  <c r="G49" i="13"/>
  <c r="G39" i="13"/>
  <c r="G26" i="13"/>
  <c r="G43" i="13"/>
  <c r="C2" i="13"/>
  <c r="G2" i="13" s="1"/>
  <c r="G12" i="12"/>
  <c r="G14" i="12"/>
  <c r="CO52" i="12"/>
  <c r="CV52" i="12"/>
  <c r="CP7" i="12"/>
  <c r="AN7" i="12"/>
  <c r="CI7" i="12"/>
  <c r="AI7" i="12"/>
  <c r="AZ7" i="12"/>
  <c r="CU54" i="12"/>
  <c r="BO54" i="12"/>
  <c r="CE11" i="12"/>
  <c r="CK11" i="12"/>
  <c r="BN11" i="12"/>
  <c r="BH11" i="12"/>
  <c r="CM11" i="12"/>
  <c r="BQ11" i="12"/>
  <c r="BC11" i="12"/>
  <c r="BL11" i="12"/>
  <c r="BW48" i="12"/>
  <c r="CT48" i="12"/>
  <c r="CU48" i="12"/>
  <c r="BU48" i="12"/>
  <c r="CN48" i="12"/>
  <c r="CA48" i="12"/>
  <c r="CM48" i="12"/>
  <c r="X5" i="12"/>
  <c r="BG5" i="12"/>
  <c r="CL5" i="12"/>
  <c r="CH46" i="12"/>
  <c r="CL46" i="12"/>
  <c r="BG54" i="12"/>
  <c r="CD54" i="12"/>
  <c r="CL54" i="12"/>
  <c r="CH9" i="12"/>
  <c r="CR9" i="12"/>
  <c r="BM19" i="12"/>
  <c r="BY19" i="12"/>
  <c r="CG19" i="12"/>
  <c r="CQ19" i="12"/>
  <c r="CD19" i="12"/>
  <c r="CL19" i="12"/>
  <c r="BG36" i="12"/>
  <c r="CS36" i="12"/>
  <c r="AX52" i="12"/>
  <c r="CJ52" i="12"/>
  <c r="CD52" i="12"/>
  <c r="CL52" i="12"/>
  <c r="AX58" i="12"/>
  <c r="CR58" i="12"/>
  <c r="CL58" i="12"/>
  <c r="CQ32" i="12"/>
  <c r="CJ32" i="12"/>
  <c r="BB11" i="12"/>
  <c r="AX11" i="12"/>
  <c r="BG11" i="12"/>
  <c r="CJ11" i="12"/>
  <c r="CD11" i="12"/>
  <c r="CS11" i="12"/>
  <c r="CR11" i="12"/>
  <c r="CQ11" i="12"/>
  <c r="CO11" i="12"/>
  <c r="BG21" i="12"/>
  <c r="CL21" i="12"/>
  <c r="BY42" i="12"/>
  <c r="CD42" i="12"/>
  <c r="CG42" i="12"/>
  <c r="BM42" i="12"/>
  <c r="CQ42" i="12"/>
  <c r="CL42" i="12"/>
  <c r="AV50" i="12"/>
  <c r="BG50" i="12"/>
  <c r="BG56" i="12"/>
  <c r="CQ56" i="12"/>
  <c r="CR56" i="12"/>
  <c r="CD56" i="12"/>
  <c r="CJ56" i="12"/>
  <c r="BG60" i="12"/>
  <c r="CQ60" i="12"/>
  <c r="AV60" i="12"/>
  <c r="CL60" i="12"/>
  <c r="AD68" i="12"/>
  <c r="AX68" i="12"/>
  <c r="CH36" i="12"/>
  <c r="W36" i="12"/>
  <c r="CO58" i="12"/>
  <c r="CH58" i="12"/>
  <c r="CF58" i="12"/>
  <c r="W58" i="12"/>
  <c r="CH7" i="12"/>
  <c r="X7" i="12"/>
  <c r="O17" i="12"/>
  <c r="CO17" i="12"/>
  <c r="N25" i="12"/>
  <c r="CO25" i="12"/>
  <c r="CH25" i="12"/>
  <c r="CH42" i="12"/>
  <c r="CO42" i="12"/>
  <c r="W42" i="12"/>
  <c r="CH56" i="12"/>
  <c r="X56" i="12"/>
  <c r="W56" i="12"/>
  <c r="CO19" i="12"/>
  <c r="CH19" i="12"/>
  <c r="BZ32" i="12"/>
  <c r="CH32" i="12"/>
  <c r="X32" i="12"/>
  <c r="W32" i="12"/>
  <c r="CH48" i="12"/>
  <c r="BP48" i="12"/>
  <c r="BA48" i="12"/>
  <c r="BK48" i="12"/>
  <c r="BF48" i="12"/>
  <c r="AQ48" i="12"/>
  <c r="CH52" i="12"/>
  <c r="BF11" i="12"/>
  <c r="CH11" i="12"/>
  <c r="X11" i="12"/>
  <c r="W11" i="12"/>
  <c r="CH21" i="12"/>
  <c r="CO21" i="12"/>
  <c r="W21" i="12"/>
  <c r="CF21" i="12"/>
  <c r="X21" i="12"/>
  <c r="N38" i="12"/>
  <c r="CO38" i="12"/>
  <c r="CH38" i="12"/>
  <c r="BZ54" i="12"/>
  <c r="W54" i="12"/>
  <c r="CO60" i="12"/>
  <c r="X60" i="12"/>
  <c r="AE60" i="12"/>
  <c r="BF60" i="12"/>
  <c r="CC21" i="12"/>
  <c r="CB21" i="12"/>
  <c r="CB58" i="12"/>
  <c r="CC58" i="12"/>
  <c r="U7" i="12"/>
  <c r="BV7" i="12"/>
  <c r="O34" i="12"/>
  <c r="P34" i="12"/>
  <c r="BX5" i="12"/>
  <c r="U5" i="12"/>
  <c r="S5" i="12"/>
  <c r="BV32" i="12"/>
  <c r="V32" i="12"/>
  <c r="U32" i="12"/>
  <c r="S32" i="12"/>
  <c r="T32" i="12"/>
  <c r="P48" i="12"/>
  <c r="T48" i="12"/>
  <c r="S11" i="12"/>
  <c r="T11" i="12"/>
  <c r="U11" i="12"/>
  <c r="T21" i="12"/>
  <c r="U21" i="12"/>
  <c r="V21" i="12"/>
  <c r="BV21" i="12"/>
  <c r="Z54" i="12"/>
  <c r="BS54" i="12"/>
  <c r="BX54" i="12"/>
  <c r="BR54" i="12"/>
  <c r="BC54" i="12"/>
  <c r="BJ54" i="12"/>
  <c r="BE54" i="12"/>
  <c r="S60" i="12"/>
  <c r="T60" i="12"/>
  <c r="BV42" i="12"/>
  <c r="T42" i="12"/>
  <c r="S42" i="12"/>
  <c r="U42" i="12"/>
  <c r="V42" i="12"/>
  <c r="U56" i="12"/>
  <c r="S56" i="12"/>
  <c r="V56" i="12"/>
  <c r="R66" i="12"/>
  <c r="P66" i="12"/>
  <c r="U19" i="12"/>
  <c r="BV19" i="12"/>
  <c r="P36" i="12"/>
  <c r="R36" i="12"/>
  <c r="V36" i="12"/>
  <c r="S36" i="12"/>
  <c r="Q36" i="12"/>
  <c r="T36" i="12"/>
  <c r="U36" i="12"/>
  <c r="AN44" i="12"/>
  <c r="P44" i="12"/>
  <c r="V58" i="12"/>
  <c r="U58" i="12"/>
  <c r="T58" i="12"/>
  <c r="P60" i="12"/>
  <c r="BT60" i="12"/>
  <c r="BI19" i="12"/>
  <c r="Q19" i="12"/>
  <c r="BE19" i="12"/>
  <c r="P19" i="12"/>
  <c r="BD56" i="12"/>
  <c r="Q56" i="12"/>
  <c r="R56" i="12"/>
  <c r="N21" i="12"/>
  <c r="BI21" i="12"/>
  <c r="P21" i="12"/>
  <c r="R21" i="12"/>
  <c r="Q21" i="12"/>
  <c r="AD58" i="12"/>
  <c r="BC58" i="12"/>
  <c r="BI58" i="12"/>
  <c r="Q58" i="12"/>
  <c r="R58" i="12"/>
  <c r="BC32" i="12"/>
  <c r="BE32" i="12"/>
  <c r="Q32" i="12"/>
  <c r="R32" i="12"/>
  <c r="P32" i="12"/>
  <c r="P11" i="12"/>
  <c r="Q11" i="12"/>
  <c r="R11" i="12"/>
  <c r="O42" i="12"/>
  <c r="R42" i="12"/>
  <c r="BE42" i="12"/>
  <c r="Q42" i="12"/>
  <c r="BI42" i="12"/>
  <c r="M11" i="12"/>
  <c r="O11" i="12"/>
  <c r="N11" i="12"/>
  <c r="M23" i="12"/>
  <c r="O23" i="12"/>
  <c r="N23" i="12"/>
  <c r="AW66" i="12"/>
  <c r="AP66" i="12"/>
  <c r="AN66" i="12"/>
  <c r="AL66" i="12"/>
  <c r="AF66" i="12"/>
  <c r="AG66" i="12"/>
  <c r="AW48" i="12"/>
  <c r="AS48" i="12"/>
  <c r="AN48" i="12"/>
  <c r="AE48" i="12"/>
  <c r="AM48" i="12"/>
  <c r="AH48" i="12"/>
  <c r="Z48" i="12"/>
  <c r="AK7" i="12"/>
  <c r="L7" i="12"/>
  <c r="AB46" i="12"/>
  <c r="AN46" i="12"/>
  <c r="J46" i="12"/>
  <c r="AU54" i="12"/>
  <c r="AY54" i="12"/>
  <c r="AO54" i="12"/>
  <c r="AT54" i="12"/>
  <c r="AN54" i="12"/>
  <c r="AE54" i="12"/>
  <c r="AM54" i="12"/>
  <c r="AH54" i="12"/>
  <c r="AJ54" i="12"/>
  <c r="AG54" i="12"/>
  <c r="M60" i="12"/>
  <c r="O60" i="12"/>
  <c r="AC54" i="12"/>
  <c r="M3" i="12"/>
  <c r="N3" i="12"/>
  <c r="O3" i="12"/>
  <c r="M56" i="12"/>
  <c r="AU56" i="12"/>
  <c r="N56" i="12"/>
  <c r="O19" i="12"/>
  <c r="N19" i="12"/>
  <c r="N32" i="12"/>
  <c r="O32" i="12"/>
  <c r="AN64" i="12"/>
  <c r="L64" i="12"/>
  <c r="AV5" i="12"/>
  <c r="N5" i="12"/>
  <c r="M36" i="12"/>
  <c r="O36" i="12"/>
  <c r="N36" i="12"/>
  <c r="Z52" i="12"/>
  <c r="AT52" i="12"/>
  <c r="J52" i="12"/>
  <c r="AC66" i="12"/>
  <c r="O58" i="12"/>
  <c r="N58" i="12"/>
  <c r="K34" i="12"/>
  <c r="L34" i="12"/>
  <c r="AY17" i="12"/>
  <c r="M17" i="12"/>
  <c r="K42" i="12"/>
  <c r="AW42" i="12"/>
  <c r="AY42" i="12"/>
  <c r="AP42" i="12"/>
  <c r="L42" i="12"/>
  <c r="AY38" i="12"/>
  <c r="M38" i="12"/>
  <c r="L25" i="12"/>
  <c r="M25" i="12"/>
  <c r="AW21" i="12"/>
  <c r="M21" i="12"/>
  <c r="K58" i="12"/>
  <c r="M58" i="12"/>
  <c r="AW32" i="12"/>
  <c r="M32" i="12"/>
  <c r="K19" i="12"/>
  <c r="AY19" i="12"/>
  <c r="AW19" i="12"/>
  <c r="AP19" i="12"/>
  <c r="L19" i="12"/>
  <c r="K5" i="12"/>
  <c r="AY5" i="12"/>
  <c r="AT5" i="12"/>
  <c r="L5" i="12"/>
  <c r="K3" i="12"/>
  <c r="AT3" i="12"/>
  <c r="AP3" i="12"/>
  <c r="L3" i="12"/>
  <c r="K23" i="12"/>
  <c r="AP23" i="12"/>
  <c r="L23" i="12"/>
  <c r="AA38" i="12"/>
  <c r="AE38" i="12"/>
  <c r="J38" i="12"/>
  <c r="AB38" i="12"/>
  <c r="K21" i="12"/>
  <c r="L21" i="12"/>
  <c r="K32" i="12"/>
  <c r="AP32" i="12"/>
  <c r="L32" i="12"/>
  <c r="K17" i="12"/>
  <c r="AT17" i="12"/>
  <c r="L17" i="12"/>
  <c r="AT60" i="12"/>
  <c r="K60" i="12"/>
  <c r="K11" i="12"/>
  <c r="AT11" i="12"/>
  <c r="AP11" i="12"/>
  <c r="L11" i="12"/>
  <c r="K36" i="12"/>
  <c r="AT36" i="12"/>
  <c r="L36" i="12"/>
  <c r="K56" i="12"/>
  <c r="AT56" i="12"/>
  <c r="L56" i="12"/>
  <c r="J25" i="12"/>
  <c r="AE25" i="12"/>
  <c r="AN3" i="12"/>
  <c r="J3" i="12"/>
  <c r="AM23" i="12"/>
  <c r="J23" i="12"/>
  <c r="AA21" i="12"/>
  <c r="J21" i="12"/>
  <c r="AM32" i="12"/>
  <c r="AN32" i="12"/>
  <c r="J32" i="12"/>
  <c r="AB58" i="12"/>
  <c r="J58" i="12"/>
  <c r="AN19" i="12"/>
  <c r="AK19" i="12"/>
  <c r="AC19" i="12"/>
  <c r="AB19" i="12"/>
  <c r="AN17" i="12"/>
  <c r="AK17" i="12"/>
  <c r="J17" i="12"/>
  <c r="AN5" i="12"/>
  <c r="J5" i="12"/>
  <c r="AM60" i="12"/>
  <c r="J60" i="12"/>
  <c r="AN11" i="12"/>
  <c r="J11" i="12"/>
  <c r="Z11" i="12"/>
  <c r="AB42" i="12"/>
  <c r="AN42" i="12"/>
  <c r="AK42" i="12"/>
  <c r="J42" i="12"/>
  <c r="J36" i="12"/>
  <c r="AE36" i="12"/>
  <c r="AN56" i="12"/>
  <c r="AL56" i="12"/>
  <c r="J56" i="12"/>
  <c r="AE56" i="12"/>
  <c r="AB23" i="12"/>
  <c r="AB21" i="12"/>
  <c r="Y21" i="12"/>
  <c r="AA58" i="12"/>
  <c r="AC58" i="12"/>
  <c r="Y58" i="12"/>
  <c r="AC32" i="12"/>
  <c r="AC60" i="12"/>
  <c r="AM11" i="12"/>
  <c r="AJ11" i="12"/>
  <c r="AG11" i="12"/>
  <c r="AM36" i="12"/>
  <c r="AJ36" i="12"/>
  <c r="AC36" i="12"/>
  <c r="Z46" i="12"/>
  <c r="AJ56" i="12"/>
  <c r="AM56" i="12"/>
  <c r="Z56" i="12"/>
  <c r="AC56" i="12"/>
  <c r="C69" i="12"/>
  <c r="E69" i="12"/>
  <c r="D29" i="12"/>
  <c r="D27" i="12"/>
  <c r="D39" i="12"/>
  <c r="E24" i="13" l="1"/>
  <c r="E10" i="13"/>
  <c r="E73" i="13"/>
  <c r="E37" i="13"/>
  <c r="E71" i="13"/>
  <c r="D8" i="12"/>
  <c r="C8" i="12" s="1"/>
  <c r="G8" i="12" s="1"/>
  <c r="D67" i="12"/>
  <c r="E20" i="13"/>
  <c r="E12" i="13"/>
  <c r="E61" i="13"/>
  <c r="E22" i="13"/>
  <c r="E59" i="13"/>
  <c r="E53" i="13"/>
  <c r="E69" i="13"/>
  <c r="E2" i="13"/>
  <c r="E16" i="13"/>
  <c r="E14" i="13"/>
  <c r="E8" i="13"/>
  <c r="E43" i="13"/>
  <c r="E6" i="13"/>
  <c r="E41" i="13"/>
  <c r="E51" i="13"/>
  <c r="E65" i="13"/>
  <c r="E4" i="13"/>
  <c r="E67" i="13"/>
  <c r="E26" i="13"/>
  <c r="E39" i="13"/>
  <c r="E35" i="13"/>
  <c r="E31" i="13"/>
  <c r="E45" i="13"/>
  <c r="E75" i="13"/>
  <c r="E33" i="13"/>
  <c r="E55" i="13"/>
  <c r="E47" i="13"/>
  <c r="E57" i="13"/>
  <c r="E63" i="13"/>
  <c r="E18" i="13"/>
  <c r="E49" i="13"/>
  <c r="E28" i="13"/>
  <c r="D43" i="12"/>
  <c r="D33" i="12"/>
  <c r="D6" i="12"/>
  <c r="D45" i="12"/>
  <c r="D63" i="12"/>
  <c r="D37" i="12"/>
  <c r="D20" i="12"/>
  <c r="D2" i="12"/>
  <c r="D57" i="12"/>
  <c r="D59" i="12"/>
  <c r="D55" i="12"/>
  <c r="D65" i="12"/>
  <c r="D18" i="12"/>
  <c r="D49" i="12"/>
  <c r="D24" i="12"/>
  <c r="D16" i="12"/>
  <c r="D4" i="12"/>
  <c r="D31" i="12"/>
  <c r="D53" i="12"/>
  <c r="D51" i="12"/>
  <c r="D47" i="12"/>
  <c r="D10" i="12"/>
  <c r="D35" i="12"/>
  <c r="D41" i="12"/>
  <c r="D22" i="12"/>
  <c r="BY90" i="11"/>
  <c r="BZ90" i="11"/>
  <c r="C67" i="12" l="1"/>
  <c r="G67" i="12" s="1"/>
  <c r="C4" i="12"/>
  <c r="G4" i="12" s="1"/>
  <c r="C18" i="12"/>
  <c r="G18" i="12" s="1"/>
  <c r="E18" i="12" s="1"/>
  <c r="C16" i="12"/>
  <c r="G16" i="12" s="1"/>
  <c r="C10" i="12"/>
  <c r="G10" i="12" s="1"/>
  <c r="E10" i="12" s="1"/>
  <c r="C24" i="12"/>
  <c r="G24" i="12" s="1"/>
  <c r="C20" i="12"/>
  <c r="G20" i="12" s="1"/>
  <c r="E20" i="12" s="1"/>
  <c r="C6" i="12"/>
  <c r="G6" i="12" s="1"/>
  <c r="C22" i="12"/>
  <c r="G22" i="12" s="1"/>
  <c r="C29" i="12"/>
  <c r="G29" i="12" s="1"/>
  <c r="C27" i="12"/>
  <c r="G27" i="12" s="1"/>
  <c r="C63" i="12"/>
  <c r="G63" i="12" s="1"/>
  <c r="C31" i="12"/>
  <c r="G31" i="12" s="1"/>
  <c r="C59" i="12"/>
  <c r="G59" i="12" s="1"/>
  <c r="C57" i="12"/>
  <c r="G57" i="12" s="1"/>
  <c r="C47" i="12"/>
  <c r="G47" i="12" s="1"/>
  <c r="E47" i="12" s="1"/>
  <c r="C43" i="12"/>
  <c r="G43" i="12" s="1"/>
  <c r="C65" i="12"/>
  <c r="G65" i="12" s="1"/>
  <c r="C55" i="12"/>
  <c r="G55" i="12" s="1"/>
  <c r="E55" i="12" s="1"/>
  <c r="C41" i="12"/>
  <c r="G41" i="12" s="1"/>
  <c r="C35" i="12"/>
  <c r="G35" i="12" s="1"/>
  <c r="C51" i="12"/>
  <c r="G51" i="12" s="1"/>
  <c r="C45" i="12"/>
  <c r="G45" i="12" s="1"/>
  <c r="C33" i="12"/>
  <c r="G33" i="12" s="1"/>
  <c r="C61" i="12"/>
  <c r="G61" i="12" s="1"/>
  <c r="C37" i="12"/>
  <c r="G37" i="12" s="1"/>
  <c r="C53" i="12"/>
  <c r="G53" i="12" s="1"/>
  <c r="E53" i="12" s="1"/>
  <c r="C39" i="12"/>
  <c r="G39" i="12" s="1"/>
  <c r="C49" i="12"/>
  <c r="G49" i="12" s="1"/>
  <c r="C2" i="12"/>
  <c r="G2" i="12" s="1"/>
  <c r="DG90" i="11"/>
  <c r="E22" i="12" l="1"/>
  <c r="E6" i="12"/>
  <c r="E16" i="12"/>
  <c r="E8" i="12"/>
  <c r="E14" i="12"/>
  <c r="E12" i="12"/>
  <c r="E37" i="12"/>
  <c r="E24" i="12"/>
  <c r="E4" i="12"/>
  <c r="E49" i="12"/>
  <c r="E35" i="12"/>
  <c r="E43" i="12"/>
  <c r="E39" i="12"/>
  <c r="E33" i="12"/>
  <c r="E41" i="12"/>
  <c r="E63" i="12"/>
  <c r="E45" i="12"/>
  <c r="E57" i="12"/>
  <c r="E27" i="12"/>
  <c r="E51" i="12"/>
  <c r="E65" i="12"/>
  <c r="E59" i="12"/>
  <c r="E29" i="12"/>
  <c r="E2" i="12"/>
  <c r="E61" i="12"/>
  <c r="E31" i="12"/>
  <c r="E67" i="12"/>
  <c r="CZ90" i="11"/>
  <c r="DA90" i="11"/>
  <c r="DB90" i="11"/>
  <c r="DC90" i="11"/>
  <c r="DD90" i="11"/>
  <c r="DE90" i="11"/>
  <c r="DF90" i="11"/>
  <c r="DH90" i="11"/>
  <c r="CJ90" i="11" l="1"/>
  <c r="CK90" i="11"/>
  <c r="CL90" i="11"/>
  <c r="CM90" i="11"/>
  <c r="CN90" i="11"/>
  <c r="CO90" i="11"/>
  <c r="CP90" i="11"/>
  <c r="CQ90" i="11"/>
  <c r="CR90" i="11"/>
  <c r="CG90" i="11"/>
  <c r="BU90" i="11"/>
  <c r="BV90" i="11"/>
  <c r="BW90" i="11"/>
  <c r="BX90" i="11"/>
  <c r="F80" i="11"/>
  <c r="G80" i="11"/>
  <c r="H80" i="11"/>
  <c r="CW81" i="11" s="1"/>
  <c r="CY81" i="11" l="1"/>
  <c r="D80" i="11" s="1"/>
  <c r="C80" i="11" s="1"/>
  <c r="CF90" i="11" l="1"/>
  <c r="CC90" i="11" l="1"/>
  <c r="CD90" i="11"/>
  <c r="BK90" i="11" l="1"/>
  <c r="BL90" i="11"/>
  <c r="BJ90" i="11"/>
  <c r="BM90" i="11"/>
  <c r="BN90" i="11"/>
  <c r="AX90" i="11" l="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CY90" i="11"/>
  <c r="CX90" i="11"/>
  <c r="CW90" i="11"/>
  <c r="CV90" i="11"/>
  <c r="CU90" i="11"/>
  <c r="CT90" i="11"/>
  <c r="CS90" i="11"/>
  <c r="CI90" i="11"/>
  <c r="CH90" i="11"/>
  <c r="CE90" i="11"/>
  <c r="CB90" i="11"/>
  <c r="CA90" i="11"/>
  <c r="BT90" i="11"/>
  <c r="BS90" i="11"/>
  <c r="BR90" i="11"/>
  <c r="BQ90" i="11"/>
  <c r="BP90" i="11"/>
  <c r="BO90" i="11"/>
  <c r="BI90" i="11"/>
  <c r="BH90" i="11"/>
  <c r="BG90" i="11"/>
  <c r="BF90" i="11"/>
  <c r="BE90" i="11"/>
  <c r="BD90" i="11"/>
  <c r="BC90" i="11"/>
  <c r="BB90" i="11"/>
  <c r="BA90" i="11"/>
  <c r="AZ90" i="11"/>
  <c r="AY90" i="11"/>
  <c r="F50" i="11" l="1"/>
  <c r="F52" i="11" l="1"/>
  <c r="G52" i="11"/>
  <c r="H52" i="11"/>
  <c r="F56" i="11"/>
  <c r="G56" i="11"/>
  <c r="H56" i="11"/>
  <c r="F24" i="11"/>
  <c r="G24" i="11"/>
  <c r="H24" i="11"/>
  <c r="W25" i="11" s="1"/>
  <c r="DF53" i="11" l="1"/>
  <c r="CO53" i="11"/>
  <c r="CY53" i="11"/>
  <c r="CU53" i="11"/>
  <c r="CQ53" i="11"/>
  <c r="BT53" i="11"/>
  <c r="CT53" i="11"/>
  <c r="CK53" i="11"/>
  <c r="S53" i="11"/>
  <c r="DA57" i="11"/>
  <c r="CY57" i="11"/>
  <c r="CU57" i="11"/>
  <c r="CQ57" i="11"/>
  <c r="V57" i="11"/>
  <c r="CY25" i="11"/>
  <c r="CQ25" i="11"/>
  <c r="V25" i="11"/>
  <c r="BT25" i="11"/>
  <c r="CT25" i="11"/>
  <c r="U25" i="11"/>
  <c r="T25" i="11"/>
  <c r="CP57" i="11"/>
  <c r="CT57" i="11"/>
  <c r="U57" i="11"/>
  <c r="S57" i="11"/>
  <c r="T57" i="11"/>
  <c r="CH57" i="11"/>
  <c r="CE57" i="11"/>
  <c r="CC57" i="11"/>
  <c r="CE25" i="11"/>
  <c r="CH25" i="11"/>
  <c r="BR53" i="11"/>
  <c r="Q53" i="11"/>
  <c r="BO25" i="11"/>
  <c r="R25" i="11"/>
  <c r="Q25" i="11"/>
  <c r="BO57" i="11"/>
  <c r="Q57" i="11"/>
  <c r="R57" i="11"/>
  <c r="O57" i="11"/>
  <c r="BS57" i="11"/>
  <c r="BR57" i="11"/>
  <c r="BH57" i="11"/>
  <c r="P57" i="11"/>
  <c r="BH25" i="11"/>
  <c r="P25" i="11"/>
  <c r="M53" i="11"/>
  <c r="BS53" i="11"/>
  <c r="BH53" i="11"/>
  <c r="BG53" i="11"/>
  <c r="N53" i="11"/>
  <c r="N25" i="11"/>
  <c r="O25" i="11"/>
  <c r="M57" i="11"/>
  <c r="N57" i="11"/>
  <c r="AG53" i="11"/>
  <c r="Z53" i="11"/>
  <c r="I53" i="11"/>
  <c r="BE53" i="11"/>
  <c r="AV53" i="11"/>
  <c r="AT53" i="11"/>
  <c r="J53" i="11"/>
  <c r="BE57" i="11"/>
  <c r="BD57" i="11"/>
  <c r="K57" i="11"/>
  <c r="K25" i="11"/>
  <c r="BE25" i="11"/>
  <c r="L25" i="11"/>
  <c r="I25" i="11"/>
  <c r="J25" i="11"/>
  <c r="AV57" i="11"/>
  <c r="AT57" i="11"/>
  <c r="J57" i="11"/>
  <c r="X57" i="11"/>
  <c r="I57" i="11"/>
  <c r="AK53" i="11"/>
  <c r="AL53" i="11"/>
  <c r="AK25" i="11"/>
  <c r="AA25" i="11"/>
  <c r="AK57" i="11"/>
  <c r="AL57" i="11"/>
  <c r="AA57" i="11"/>
  <c r="F88" i="11"/>
  <c r="F86" i="11"/>
  <c r="F84" i="11"/>
  <c r="D84" i="11"/>
  <c r="C84" i="11" s="1"/>
  <c r="F82" i="11"/>
  <c r="F78" i="11"/>
  <c r="F76" i="11"/>
  <c r="F74" i="11"/>
  <c r="F72" i="11"/>
  <c r="F70" i="11"/>
  <c r="D70" i="11"/>
  <c r="C70" i="11" s="1"/>
  <c r="F68" i="11"/>
  <c r="F66" i="11"/>
  <c r="F64" i="11"/>
  <c r="F62" i="11"/>
  <c r="F60" i="11"/>
  <c r="F58" i="11"/>
  <c r="F54" i="11"/>
  <c r="F48" i="11"/>
  <c r="F46" i="11"/>
  <c r="F44" i="11"/>
  <c r="D44" i="11"/>
  <c r="C44" i="11" s="1"/>
  <c r="F42" i="11"/>
  <c r="D42" i="11"/>
  <c r="C42" i="11" s="1"/>
  <c r="F40" i="11"/>
  <c r="F38" i="11"/>
  <c r="F34" i="11"/>
  <c r="F32" i="11"/>
  <c r="F30" i="11"/>
  <c r="F28" i="11"/>
  <c r="D28" i="11"/>
  <c r="C28" i="11" s="1"/>
  <c r="F26" i="11"/>
  <c r="F22" i="11"/>
  <c r="D22" i="11"/>
  <c r="C22" i="11" s="1"/>
  <c r="F20" i="11"/>
  <c r="D20" i="11"/>
  <c r="C20" i="11" s="1"/>
  <c r="F18" i="11"/>
  <c r="F16" i="11"/>
  <c r="F14" i="11"/>
  <c r="D14" i="11"/>
  <c r="C14" i="11" s="1"/>
  <c r="F12" i="11"/>
  <c r="F10" i="11"/>
  <c r="F8" i="11"/>
  <c r="F6" i="11"/>
  <c r="F4" i="11"/>
  <c r="D4" i="11"/>
  <c r="C4" i="11" s="1"/>
  <c r="F2" i="11"/>
  <c r="H88" i="11"/>
  <c r="G88" i="11"/>
  <c r="H86" i="11"/>
  <c r="W87" i="11" s="1"/>
  <c r="G86" i="11"/>
  <c r="H84" i="11"/>
  <c r="G84" i="11"/>
  <c r="H82" i="11"/>
  <c r="M83" i="11" s="1"/>
  <c r="G82" i="11"/>
  <c r="H78" i="11"/>
  <c r="G78" i="11"/>
  <c r="H76" i="11"/>
  <c r="CQ77" i="11" s="1"/>
  <c r="D76" i="11" s="1"/>
  <c r="C76" i="11" s="1"/>
  <c r="G76" i="11"/>
  <c r="H74" i="11"/>
  <c r="G74" i="11"/>
  <c r="H72" i="11"/>
  <c r="AK73" i="11" s="1"/>
  <c r="D72" i="11" s="1"/>
  <c r="C72" i="11" s="1"/>
  <c r="G72" i="11"/>
  <c r="H70" i="11"/>
  <c r="G70" i="11"/>
  <c r="H68" i="11"/>
  <c r="CZ69" i="11" s="1"/>
  <c r="G68" i="11"/>
  <c r="H66" i="11"/>
  <c r="G66" i="11"/>
  <c r="H64" i="11"/>
  <c r="G64" i="11"/>
  <c r="H62" i="11"/>
  <c r="G62" i="11"/>
  <c r="H60" i="11"/>
  <c r="G60" i="11"/>
  <c r="H58" i="11"/>
  <c r="CQ59" i="11" s="1"/>
  <c r="G58" i="11"/>
  <c r="H54" i="11"/>
  <c r="CQ55" i="11" s="1"/>
  <c r="G54" i="11"/>
  <c r="H50" i="11"/>
  <c r="W51" i="11" s="1"/>
  <c r="G50" i="11"/>
  <c r="H48" i="11"/>
  <c r="G48" i="11"/>
  <c r="H46" i="11"/>
  <c r="G46" i="11"/>
  <c r="H44" i="11"/>
  <c r="G44" i="11"/>
  <c r="H42" i="11"/>
  <c r="G42" i="11"/>
  <c r="H40" i="11"/>
  <c r="G40" i="11"/>
  <c r="H38" i="11"/>
  <c r="G38" i="11"/>
  <c r="H34" i="11"/>
  <c r="G34" i="11"/>
  <c r="H32" i="11"/>
  <c r="G32" i="11"/>
  <c r="H30" i="11"/>
  <c r="W31" i="11" s="1"/>
  <c r="G30" i="11"/>
  <c r="H28" i="11"/>
  <c r="G28" i="11"/>
  <c r="H26" i="11"/>
  <c r="G26" i="11"/>
  <c r="H22" i="11"/>
  <c r="G22" i="11"/>
  <c r="H20" i="11"/>
  <c r="G20" i="11"/>
  <c r="H18" i="11"/>
  <c r="G18" i="11"/>
  <c r="H16" i="11"/>
  <c r="G16" i="11"/>
  <c r="H14" i="11"/>
  <c r="G14" i="11"/>
  <c r="H12" i="11"/>
  <c r="G12" i="11"/>
  <c r="H10" i="11"/>
  <c r="CQ11" i="11" s="1"/>
  <c r="D10" i="11" s="1"/>
  <c r="C10" i="11" s="1"/>
  <c r="G10" i="11"/>
  <c r="H8" i="11"/>
  <c r="G8" i="11"/>
  <c r="H6" i="11"/>
  <c r="G6" i="11"/>
  <c r="H4" i="11"/>
  <c r="G4" i="11"/>
  <c r="H2" i="11"/>
  <c r="T3" i="11" s="1"/>
  <c r="G2" i="11"/>
  <c r="K49" i="11" l="1"/>
  <c r="AJ49" i="11"/>
  <c r="Q33" i="11"/>
  <c r="DA33" i="11"/>
  <c r="CO33" i="11"/>
  <c r="CZ67" i="11"/>
  <c r="CY67" i="11"/>
  <c r="CU67" i="11"/>
  <c r="CQ67" i="11"/>
  <c r="U67" i="11"/>
  <c r="CM67" i="11"/>
  <c r="T67" i="11"/>
  <c r="DH75" i="11"/>
  <c r="DC75" i="11"/>
  <c r="W75" i="11"/>
  <c r="BZ9" i="11"/>
  <c r="DG9" i="11"/>
  <c r="CS9" i="11"/>
  <c r="CQ9" i="11"/>
  <c r="BT9" i="11"/>
  <c r="CO9" i="11"/>
  <c r="T13" i="11"/>
  <c r="R13" i="11"/>
  <c r="BY17" i="11"/>
  <c r="BR17" i="11"/>
  <c r="DD17" i="11"/>
  <c r="W17" i="11"/>
  <c r="DA27" i="11"/>
  <c r="CU27" i="11"/>
  <c r="CQ27" i="11"/>
  <c r="CP27" i="11"/>
  <c r="CT27" i="11"/>
  <c r="U27" i="11"/>
  <c r="CM27" i="11"/>
  <c r="S27" i="11"/>
  <c r="T27" i="11"/>
  <c r="BZ35" i="11"/>
  <c r="DF35" i="11"/>
  <c r="CL35" i="11"/>
  <c r="CT35" i="11"/>
  <c r="CY35" i="11"/>
  <c r="CU35" i="11"/>
  <c r="BT35" i="11"/>
  <c r="CQ35" i="11"/>
  <c r="CO35" i="11"/>
  <c r="T35" i="11"/>
  <c r="U35" i="11"/>
  <c r="CK35" i="11"/>
  <c r="S35" i="11"/>
  <c r="AQ41" i="11"/>
  <c r="CQ41" i="11"/>
  <c r="CU61" i="11"/>
  <c r="CQ61" i="11"/>
  <c r="CT61" i="11"/>
  <c r="BF65" i="11"/>
  <c r="CF65" i="11"/>
  <c r="CU69" i="11"/>
  <c r="CN69" i="11"/>
  <c r="BT69" i="11"/>
  <c r="CM69" i="11"/>
  <c r="DB7" i="11"/>
  <c r="DA7" i="11"/>
  <c r="CY7" i="11"/>
  <c r="CR7" i="11"/>
  <c r="CJ7" i="11"/>
  <c r="CG7" i="11"/>
  <c r="CU7" i="11"/>
  <c r="BX7" i="11"/>
  <c r="BU7" i="11"/>
  <c r="V7" i="11"/>
  <c r="DE19" i="11"/>
  <c r="W19" i="11"/>
  <c r="BC39" i="11"/>
  <c r="CQ39" i="11"/>
  <c r="DD47" i="11"/>
  <c r="DA47" i="11"/>
  <c r="CW47" i="11"/>
  <c r="V47" i="11"/>
  <c r="CQ47" i="11"/>
  <c r="CQ63" i="11"/>
  <c r="CN63" i="11"/>
  <c r="DB79" i="11"/>
  <c r="DA79" i="11"/>
  <c r="CY79" i="11"/>
  <c r="CO79" i="11"/>
  <c r="CQ79" i="11"/>
  <c r="CL79" i="11"/>
  <c r="T79" i="11"/>
  <c r="CK79" i="11"/>
  <c r="S79" i="11"/>
  <c r="U79" i="11"/>
  <c r="AE89" i="11"/>
  <c r="CY89" i="11"/>
  <c r="CV19" i="11"/>
  <c r="CP19" i="11"/>
  <c r="CW19" i="11"/>
  <c r="CQ19" i="11"/>
  <c r="V19" i="11"/>
  <c r="DA31" i="11"/>
  <c r="CW31" i="11"/>
  <c r="CY31" i="11"/>
  <c r="V31" i="11"/>
  <c r="CO31" i="11"/>
  <c r="CQ31" i="11"/>
  <c r="DA17" i="11"/>
  <c r="DB17" i="11"/>
  <c r="CY17" i="11"/>
  <c r="CU17" i="11"/>
  <c r="CO17" i="11"/>
  <c r="V17" i="11"/>
  <c r="CQ17" i="11"/>
  <c r="CN51" i="11"/>
  <c r="V51" i="11"/>
  <c r="DA75" i="11"/>
  <c r="DB75" i="11"/>
  <c r="CW75" i="11"/>
  <c r="CY75" i="11"/>
  <c r="V75" i="11"/>
  <c r="CQ75" i="11"/>
  <c r="DA87" i="11"/>
  <c r="DB87" i="11"/>
  <c r="CW87" i="11"/>
  <c r="CX87" i="11"/>
  <c r="CQ87" i="11"/>
  <c r="CT87" i="11"/>
  <c r="S87" i="11"/>
  <c r="E80" i="11"/>
  <c r="CE31" i="11"/>
  <c r="BT31" i="11"/>
  <c r="CT31" i="11"/>
  <c r="CK31" i="11"/>
  <c r="T31" i="11"/>
  <c r="CL31" i="11"/>
  <c r="S31" i="11"/>
  <c r="U31" i="11"/>
  <c r="CT19" i="11"/>
  <c r="U19" i="11"/>
  <c r="CM19" i="11"/>
  <c r="T19" i="11"/>
  <c r="S19" i="11"/>
  <c r="CE47" i="11"/>
  <c r="CT47" i="11"/>
  <c r="S47" i="11"/>
  <c r="T47" i="11"/>
  <c r="U47" i="11"/>
  <c r="BT7" i="11"/>
  <c r="CF7" i="11"/>
  <c r="BA7" i="11"/>
  <c r="S7" i="11"/>
  <c r="CM7" i="11"/>
  <c r="CE17" i="11"/>
  <c r="BT17" i="11"/>
  <c r="CT17" i="11"/>
  <c r="CM17" i="11"/>
  <c r="T17" i="11"/>
  <c r="CK17" i="11"/>
  <c r="R51" i="11"/>
  <c r="BT51" i="11"/>
  <c r="CT51" i="11"/>
  <c r="CK51" i="11"/>
  <c r="S51" i="11"/>
  <c r="BT75" i="11"/>
  <c r="CT75" i="11"/>
  <c r="U75" i="11"/>
  <c r="CM75" i="11"/>
  <c r="T75" i="11"/>
  <c r="S75" i="11"/>
  <c r="BV69" i="11"/>
  <c r="CI69" i="11"/>
  <c r="R7" i="11"/>
  <c r="CI7" i="11"/>
  <c r="CD19" i="11"/>
  <c r="CH19" i="11"/>
  <c r="CE19" i="11"/>
  <c r="AY13" i="11"/>
  <c r="CE13" i="11"/>
  <c r="CC27" i="11"/>
  <c r="CE27" i="11"/>
  <c r="CH27" i="11"/>
  <c r="Q75" i="11"/>
  <c r="CI75" i="11"/>
  <c r="CE75" i="11"/>
  <c r="BQ31" i="11"/>
  <c r="CB31" i="11"/>
  <c r="Q31" i="11"/>
  <c r="BL87" i="11"/>
  <c r="BW87" i="11"/>
  <c r="R17" i="11"/>
  <c r="Q17" i="11"/>
  <c r="BO27" i="11"/>
  <c r="R27" i="11"/>
  <c r="Q27" i="11"/>
  <c r="Q35" i="11"/>
  <c r="R35" i="11"/>
  <c r="BW19" i="11"/>
  <c r="BM19" i="11"/>
  <c r="BJ19" i="11"/>
  <c r="AY47" i="11"/>
  <c r="R47" i="11"/>
  <c r="N63" i="11"/>
  <c r="BW63" i="11"/>
  <c r="BK63" i="11"/>
  <c r="BL63" i="11"/>
  <c r="CA67" i="11"/>
  <c r="R67" i="11"/>
  <c r="CB79" i="11"/>
  <c r="R79" i="11"/>
  <c r="BH9" i="11"/>
  <c r="N9" i="11"/>
  <c r="BS13" i="11"/>
  <c r="BR13" i="11"/>
  <c r="P13" i="11"/>
  <c r="O17" i="11"/>
  <c r="P17" i="11"/>
  <c r="O27" i="11"/>
  <c r="BR27" i="11"/>
  <c r="BS27" i="11"/>
  <c r="P27" i="11"/>
  <c r="BH27" i="11"/>
  <c r="O31" i="11"/>
  <c r="P31" i="11"/>
  <c r="M35" i="11"/>
  <c r="BS35" i="11"/>
  <c r="BR35" i="11"/>
  <c r="BH35" i="11"/>
  <c r="BG35" i="11"/>
  <c r="N35" i="11"/>
  <c r="BR55" i="11"/>
  <c r="O55" i="11"/>
  <c r="M61" i="11"/>
  <c r="BS61" i="11"/>
  <c r="BF69" i="11"/>
  <c r="BS69" i="11"/>
  <c r="BR69" i="11"/>
  <c r="O69" i="11"/>
  <c r="BN69" i="11"/>
  <c r="BS3" i="11"/>
  <c r="BR3" i="11"/>
  <c r="BH3" i="11"/>
  <c r="BR7" i="11"/>
  <c r="BP7" i="11"/>
  <c r="BH7" i="11"/>
  <c r="O7" i="11"/>
  <c r="BS19" i="11"/>
  <c r="BH19" i="11"/>
  <c r="P19" i="11"/>
  <c r="AV33" i="11"/>
  <c r="BS33" i="11"/>
  <c r="BR33" i="11"/>
  <c r="BS47" i="11"/>
  <c r="BR47" i="11"/>
  <c r="P47" i="11"/>
  <c r="O51" i="11"/>
  <c r="BR51" i="11"/>
  <c r="P51" i="11"/>
  <c r="BR67" i="11"/>
  <c r="O67" i="11"/>
  <c r="O75" i="11"/>
  <c r="P75" i="11"/>
  <c r="BR79" i="11"/>
  <c r="O79" i="11"/>
  <c r="K13" i="11"/>
  <c r="O13" i="11"/>
  <c r="N19" i="11"/>
  <c r="O19" i="11"/>
  <c r="K47" i="11"/>
  <c r="O47" i="11"/>
  <c r="M31" i="11"/>
  <c r="N31" i="11"/>
  <c r="BG31" i="11"/>
  <c r="M27" i="11"/>
  <c r="N27" i="11"/>
  <c r="BI7" i="11"/>
  <c r="BF7" i="11"/>
  <c r="N7" i="11"/>
  <c r="M79" i="11"/>
  <c r="BG79" i="11"/>
  <c r="N79" i="11"/>
  <c r="M17" i="11"/>
  <c r="N17" i="11"/>
  <c r="N67" i="11"/>
  <c r="BG67" i="11"/>
  <c r="M51" i="11"/>
  <c r="N51" i="11"/>
  <c r="BI51" i="11"/>
  <c r="M75" i="11"/>
  <c r="BF75" i="11"/>
  <c r="N75" i="11"/>
  <c r="AR63" i="11"/>
  <c r="AW63" i="11"/>
  <c r="AX63" i="11"/>
  <c r="AS63" i="11"/>
  <c r="K9" i="11"/>
  <c r="AK9" i="11"/>
  <c r="K65" i="11"/>
  <c r="M65" i="11"/>
  <c r="BE3" i="11"/>
  <c r="AT3" i="11"/>
  <c r="J3" i="11"/>
  <c r="BE7" i="11"/>
  <c r="AT7" i="11"/>
  <c r="J7" i="11"/>
  <c r="BE19" i="11"/>
  <c r="AZ19" i="11"/>
  <c r="K19" i="11"/>
  <c r="BE55" i="11"/>
  <c r="AT55" i="11"/>
  <c r="Z55" i="11"/>
  <c r="K61" i="11"/>
  <c r="L61" i="11"/>
  <c r="BE67" i="11"/>
  <c r="AT67" i="11"/>
  <c r="J67" i="11"/>
  <c r="K75" i="11"/>
  <c r="BE75" i="11"/>
  <c r="L75" i="11"/>
  <c r="BE79" i="11"/>
  <c r="BD79" i="11"/>
  <c r="AU79" i="11"/>
  <c r="J79" i="11"/>
  <c r="K17" i="11"/>
  <c r="BE17" i="11"/>
  <c r="L17" i="11"/>
  <c r="BE27" i="11"/>
  <c r="BD27" i="11"/>
  <c r="K27" i="11"/>
  <c r="I31" i="11"/>
  <c r="BE31" i="11"/>
  <c r="BC31" i="11"/>
  <c r="AU31" i="11"/>
  <c r="J31" i="11"/>
  <c r="I35" i="11"/>
  <c r="AT35" i="11"/>
  <c r="J35" i="11"/>
  <c r="K51" i="11"/>
  <c r="BE51" i="11"/>
  <c r="BD51" i="11"/>
  <c r="L51" i="11"/>
  <c r="AG59" i="11"/>
  <c r="AO59" i="11"/>
  <c r="I59" i="11"/>
  <c r="BB63" i="11"/>
  <c r="AO63" i="11"/>
  <c r="AN63" i="11"/>
  <c r="I63" i="11"/>
  <c r="BB69" i="11"/>
  <c r="BE69" i="11"/>
  <c r="AC69" i="11"/>
  <c r="AB69" i="11"/>
  <c r="AT69" i="11"/>
  <c r="J69" i="11"/>
  <c r="I83" i="11"/>
  <c r="J83" i="11"/>
  <c r="BC87" i="11"/>
  <c r="AC87" i="11"/>
  <c r="AV87" i="11"/>
  <c r="AJ87" i="11"/>
  <c r="AH87" i="11"/>
  <c r="D56" i="11"/>
  <c r="J9" i="11"/>
  <c r="AV9" i="11"/>
  <c r="AV13" i="11"/>
  <c r="AT13" i="11"/>
  <c r="Z13" i="11"/>
  <c r="AV19" i="11"/>
  <c r="J19" i="11"/>
  <c r="AV47" i="11"/>
  <c r="AT47" i="11"/>
  <c r="J47" i="11"/>
  <c r="I27" i="11"/>
  <c r="AV27" i="11"/>
  <c r="AT27" i="11"/>
  <c r="J27" i="11"/>
  <c r="AV49" i="11"/>
  <c r="I49" i="11"/>
  <c r="AT17" i="11"/>
  <c r="J17" i="11"/>
  <c r="AT51" i="11"/>
  <c r="J51" i="11"/>
  <c r="AT65" i="11"/>
  <c r="I65" i="11"/>
  <c r="AP61" i="11"/>
  <c r="J61" i="11"/>
  <c r="AV75" i="11"/>
  <c r="AT75" i="11"/>
  <c r="I75" i="11"/>
  <c r="AJ33" i="11"/>
  <c r="AM33" i="11"/>
  <c r="I33" i="11"/>
  <c r="AL9" i="11"/>
  <c r="I9" i="11"/>
  <c r="AM19" i="11"/>
  <c r="AI19" i="11"/>
  <c r="AF19" i="11"/>
  <c r="I19" i="11"/>
  <c r="X47" i="11"/>
  <c r="Z47" i="11"/>
  <c r="AQ79" i="11"/>
  <c r="I79" i="11"/>
  <c r="AA7" i="11"/>
  <c r="I7" i="11"/>
  <c r="D52" i="11"/>
  <c r="AD67" i="11"/>
  <c r="X67" i="11"/>
  <c r="AM17" i="11"/>
  <c r="I17" i="11"/>
  <c r="I69" i="11"/>
  <c r="AM69" i="11"/>
  <c r="AM51" i="11"/>
  <c r="AQ51" i="11"/>
  <c r="I51" i="11"/>
  <c r="X61" i="11"/>
  <c r="I61" i="11"/>
  <c r="AL35" i="11"/>
  <c r="AK35" i="11"/>
  <c r="AG35" i="11"/>
  <c r="Z35" i="11"/>
  <c r="Y31" i="11"/>
  <c r="AL31" i="11"/>
  <c r="AA31" i="11"/>
  <c r="Z31" i="11"/>
  <c r="AL19" i="11"/>
  <c r="AK19" i="11"/>
  <c r="AA19" i="11"/>
  <c r="Z19" i="11"/>
  <c r="AH63" i="11"/>
  <c r="AJ63" i="11"/>
  <c r="X63" i="11"/>
  <c r="AE79" i="11"/>
  <c r="AA79" i="11"/>
  <c r="Z79" i="11"/>
  <c r="Y79" i="11"/>
  <c r="X79" i="11"/>
  <c r="AK27" i="11"/>
  <c r="AL27" i="11"/>
  <c r="AA27" i="11"/>
  <c r="X27" i="11"/>
  <c r="Z49" i="11"/>
  <c r="Y49" i="11"/>
  <c r="D24" i="11"/>
  <c r="AJ17" i="11"/>
  <c r="AD17" i="11"/>
  <c r="AA17" i="11"/>
  <c r="X17" i="11"/>
  <c r="AJ69" i="11"/>
  <c r="AG69" i="11"/>
  <c r="AD69" i="11"/>
  <c r="AA69" i="11"/>
  <c r="Z69" i="11"/>
  <c r="X69" i="11"/>
  <c r="AJ51" i="11"/>
  <c r="AG51" i="11"/>
  <c r="AD51" i="11"/>
  <c r="AA51" i="11"/>
  <c r="Z51" i="11"/>
  <c r="X51" i="11"/>
  <c r="AG75" i="11"/>
  <c r="AA75" i="11"/>
  <c r="E52" i="11"/>
  <c r="E40" i="11"/>
  <c r="E56" i="11"/>
  <c r="E2" i="11"/>
  <c r="E24" i="11"/>
  <c r="E6" i="11"/>
  <c r="E20" i="11"/>
  <c r="E30" i="11"/>
  <c r="E44" i="11"/>
  <c r="E54" i="11"/>
  <c r="E64" i="11"/>
  <c r="E76" i="11"/>
  <c r="E86" i="11"/>
  <c r="E4" i="11"/>
  <c r="E12" i="11"/>
  <c r="E18" i="11"/>
  <c r="E28" i="11"/>
  <c r="E42" i="11"/>
  <c r="E50" i="11"/>
  <c r="E62" i="11"/>
  <c r="E68" i="11"/>
  <c r="E74" i="11"/>
  <c r="E84" i="11"/>
  <c r="E10" i="11"/>
  <c r="E16" i="11"/>
  <c r="E26" i="11"/>
  <c r="E34" i="11"/>
  <c r="E48" i="11"/>
  <c r="E60" i="11"/>
  <c r="E66" i="11"/>
  <c r="E72" i="11"/>
  <c r="E82" i="11"/>
  <c r="E8" i="11"/>
  <c r="E14" i="11"/>
  <c r="E22" i="11"/>
  <c r="E32" i="11"/>
  <c r="E38" i="11"/>
  <c r="E46" i="11"/>
  <c r="E58" i="11"/>
  <c r="E70" i="11"/>
  <c r="E78" i="11"/>
  <c r="E88" i="11"/>
  <c r="E90" i="11"/>
  <c r="D40" i="11" l="1"/>
  <c r="C40" i="11" s="1"/>
  <c r="D38" i="11"/>
  <c r="C38" i="11" s="1"/>
  <c r="D88" i="11"/>
  <c r="C88" i="11" s="1"/>
  <c r="D6" i="11"/>
  <c r="D86" i="11"/>
  <c r="D58" i="11"/>
  <c r="D2" i="11"/>
  <c r="D82" i="11"/>
  <c r="D54" i="11"/>
  <c r="D60" i="11"/>
  <c r="C90" i="11"/>
  <c r="D12" i="11"/>
  <c r="D46" i="11"/>
  <c r="D64" i="11"/>
  <c r="D32" i="11"/>
  <c r="D34" i="11"/>
  <c r="D8" i="11"/>
  <c r="D30" i="11"/>
  <c r="D26" i="11"/>
  <c r="D78" i="11"/>
  <c r="D66" i="11"/>
  <c r="D16" i="11"/>
  <c r="D18" i="11"/>
  <c r="D62" i="11"/>
  <c r="D48" i="11"/>
  <c r="D68" i="11"/>
  <c r="D50" i="11"/>
  <c r="D74" i="11"/>
  <c r="C86" i="11" l="1"/>
  <c r="C54" i="11"/>
  <c r="C12" i="11"/>
  <c r="C46" i="11"/>
  <c r="C66" i="11"/>
  <c r="C2" i="11"/>
  <c r="C18" i="11"/>
  <c r="C78" i="11"/>
  <c r="C68" i="11"/>
  <c r="C82" i="11"/>
  <c r="C64" i="11"/>
  <c r="C34" i="11"/>
  <c r="C32" i="11"/>
  <c r="C8" i="11"/>
  <c r="C6" i="11"/>
  <c r="C30" i="11"/>
  <c r="C24" i="11"/>
  <c r="C16" i="11"/>
  <c r="C26" i="11"/>
  <c r="C62" i="11"/>
  <c r="C52" i="11"/>
  <c r="C48" i="11"/>
  <c r="C56" i="11"/>
  <c r="C74" i="11"/>
  <c r="C50" i="11"/>
  <c r="C60" i="11"/>
  <c r="C58" i="11"/>
  <c r="BI92" i="10"/>
  <c r="H90" i="10" l="1"/>
  <c r="AI91" i="10" s="1"/>
  <c r="G90" i="10"/>
  <c r="H88" i="10"/>
  <c r="EN89" i="10" s="1"/>
  <c r="G88" i="10"/>
  <c r="H86" i="10"/>
  <c r="DP87" i="10" s="1"/>
  <c r="G86" i="10"/>
  <c r="H84" i="10"/>
  <c r="G84" i="10"/>
  <c r="H82" i="10"/>
  <c r="AA83" i="10" s="1"/>
  <c r="G82" i="10"/>
  <c r="H80" i="10"/>
  <c r="G80" i="10"/>
  <c r="H78" i="10"/>
  <c r="AT79" i="10" s="1"/>
  <c r="G78" i="10"/>
  <c r="H76" i="10"/>
  <c r="G76" i="10"/>
  <c r="H74" i="10"/>
  <c r="G74" i="10"/>
  <c r="H72" i="10"/>
  <c r="DB73" i="10" s="1"/>
  <c r="G72" i="10"/>
  <c r="H70" i="10"/>
  <c r="EI71" i="10" s="1"/>
  <c r="G70" i="10"/>
  <c r="H68" i="10"/>
  <c r="DB69" i="10" s="1"/>
  <c r="G68" i="10"/>
  <c r="H66" i="10"/>
  <c r="EM67" i="10" s="1"/>
  <c r="G66" i="10"/>
  <c r="H64" i="10"/>
  <c r="O65" i="10" s="1"/>
  <c r="G64" i="10"/>
  <c r="H62" i="10"/>
  <c r="EE63" i="10" s="1"/>
  <c r="G62" i="10"/>
  <c r="H60" i="10"/>
  <c r="BB61" i="10" s="1"/>
  <c r="G60" i="10"/>
  <c r="H58" i="10"/>
  <c r="DU59" i="10" s="1"/>
  <c r="G58" i="10"/>
  <c r="H56" i="10"/>
  <c r="G56" i="10"/>
  <c r="H54" i="10"/>
  <c r="AE55" i="10" s="1"/>
  <c r="G54" i="10"/>
  <c r="H52" i="10"/>
  <c r="G52" i="10"/>
  <c r="H50" i="10"/>
  <c r="BY51" i="10" s="1"/>
  <c r="G50" i="10"/>
  <c r="H48" i="10"/>
  <c r="G48" i="10"/>
  <c r="H46" i="10"/>
  <c r="DV47" i="10" s="1"/>
  <c r="G46" i="10"/>
  <c r="H44" i="10"/>
  <c r="DU45" i="10" s="1"/>
  <c r="G44" i="10"/>
  <c r="H42" i="10"/>
  <c r="DU43" i="10" s="1"/>
  <c r="G42" i="10"/>
  <c r="H38" i="10"/>
  <c r="AK39" i="10" s="1"/>
  <c r="G38" i="10"/>
  <c r="H36" i="10"/>
  <c r="EO37" i="10" s="1"/>
  <c r="G36" i="10"/>
  <c r="H34" i="10"/>
  <c r="CC35" i="10" s="1"/>
  <c r="G34" i="10"/>
  <c r="H32" i="10"/>
  <c r="BY33" i="10" s="1"/>
  <c r="G32" i="10"/>
  <c r="H30" i="10"/>
  <c r="EO31" i="10" s="1"/>
  <c r="G30" i="10"/>
  <c r="H28" i="10"/>
  <c r="G28" i="10"/>
  <c r="H26" i="10"/>
  <c r="M27" i="10" s="1"/>
  <c r="G26" i="10"/>
  <c r="H24" i="10"/>
  <c r="G24" i="10"/>
  <c r="H22" i="10"/>
  <c r="DV23" i="10" s="1"/>
  <c r="G22" i="10"/>
  <c r="H20" i="10"/>
  <c r="G20" i="10"/>
  <c r="H18" i="10"/>
  <c r="DU19" i="10" s="1"/>
  <c r="G18" i="10"/>
  <c r="H16" i="10"/>
  <c r="G16" i="10"/>
  <c r="H14" i="10"/>
  <c r="AO15" i="10" s="1"/>
  <c r="G14" i="10"/>
  <c r="H12" i="10"/>
  <c r="EP13" i="10" s="1"/>
  <c r="G12" i="10"/>
  <c r="H10" i="10"/>
  <c r="DU11" i="10" s="1"/>
  <c r="G10" i="10"/>
  <c r="H8" i="10"/>
  <c r="CW9" i="10" s="1"/>
  <c r="G8" i="10"/>
  <c r="H6" i="10"/>
  <c r="EL7" i="10" s="1"/>
  <c r="G6" i="10"/>
  <c r="H4" i="10"/>
  <c r="AU5" i="10" s="1"/>
  <c r="G4" i="10"/>
  <c r="H2" i="10"/>
  <c r="G2" i="10"/>
  <c r="J87" i="10" l="1"/>
  <c r="DU15" i="10"/>
  <c r="M13" i="10"/>
  <c r="BF13" i="10"/>
  <c r="DP13" i="10"/>
  <c r="AO87" i="10"/>
  <c r="T19" i="10"/>
  <c r="S35" i="10"/>
  <c r="DC43" i="10"/>
  <c r="AE69" i="10"/>
  <c r="I71" i="10"/>
  <c r="AZ71" i="10"/>
  <c r="AZ92" i="10" s="1"/>
  <c r="DR71" i="10"/>
  <c r="AG73" i="10"/>
  <c r="T79" i="10"/>
  <c r="AG71" i="10"/>
  <c r="S13" i="10"/>
  <c r="BX13" i="10"/>
  <c r="K13" i="10"/>
  <c r="Z13" i="10"/>
  <c r="CF13" i="10"/>
  <c r="EM13" i="10"/>
  <c r="K15" i="10"/>
  <c r="AT19" i="10"/>
  <c r="Z33" i="10"/>
  <c r="EF69" i="10"/>
  <c r="J71" i="10"/>
  <c r="BL71" i="10"/>
  <c r="EE71" i="10"/>
  <c r="DU73" i="10"/>
  <c r="I83" i="10"/>
  <c r="CZ87" i="10"/>
  <c r="CR71" i="10"/>
  <c r="CR92" i="10" s="1"/>
  <c r="DZ13" i="10"/>
  <c r="L13" i="10"/>
  <c r="AE13" i="10"/>
  <c r="DN13" i="10"/>
  <c r="EN13" i="10"/>
  <c r="AU15" i="10"/>
  <c r="BB27" i="10"/>
  <c r="Y71" i="10"/>
  <c r="Y92" i="10" s="1"/>
  <c r="CQ71" i="10"/>
  <c r="U83" i="10"/>
  <c r="DN87" i="10"/>
  <c r="N31" i="10"/>
  <c r="BK31" i="10"/>
  <c r="DW31" i="10"/>
  <c r="DW92" i="10" s="1"/>
  <c r="I31" i="10"/>
  <c r="O31" i="10"/>
  <c r="W31" i="10"/>
  <c r="BT31" i="10"/>
  <c r="DL31" i="10"/>
  <c r="DZ31" i="10"/>
  <c r="BL73" i="10"/>
  <c r="O9" i="10"/>
  <c r="DD9" i="10"/>
  <c r="R13" i="10"/>
  <c r="BB13" i="10"/>
  <c r="CZ13" i="10"/>
  <c r="EE13" i="10"/>
  <c r="J19" i="10"/>
  <c r="K31" i="10"/>
  <c r="T31" i="10"/>
  <c r="BE31" i="10"/>
  <c r="CV31" i="10"/>
  <c r="DU31" i="10"/>
  <c r="EM31" i="10"/>
  <c r="Q33" i="10"/>
  <c r="DY39" i="10"/>
  <c r="BJ43" i="10"/>
  <c r="CC55" i="10"/>
  <c r="T69" i="10"/>
  <c r="X71" i="10"/>
  <c r="AS71" i="10"/>
  <c r="BU71" i="10"/>
  <c r="DN71" i="10"/>
  <c r="EQ71" i="10"/>
  <c r="P73" i="10"/>
  <c r="CG73" i="10"/>
  <c r="DO83" i="10"/>
  <c r="CS87" i="10"/>
  <c r="V31" i="10"/>
  <c r="DF31" i="10"/>
  <c r="DU55" i="10"/>
  <c r="EF33" i="10"/>
  <c r="M55" i="10"/>
  <c r="DY69" i="10"/>
  <c r="I69" i="10"/>
  <c r="BL69" i="10"/>
  <c r="EI69" i="10"/>
  <c r="E92" i="10"/>
  <c r="J31" i="10"/>
  <c r="Q31" i="10"/>
  <c r="AU31" i="10"/>
  <c r="CB31" i="10"/>
  <c r="CB92" i="10" s="1"/>
  <c r="DM31" i="10"/>
  <c r="EF31" i="10"/>
  <c r="K33" i="10"/>
  <c r="BB43" i="10"/>
  <c r="R69" i="10"/>
  <c r="BO69" i="10"/>
  <c r="Q71" i="10"/>
  <c r="AO71" i="10"/>
  <c r="BP71" i="10"/>
  <c r="DB71" i="10"/>
  <c r="EO71" i="10"/>
  <c r="J73" i="10"/>
  <c r="BP73" i="10"/>
  <c r="BG87" i="10"/>
  <c r="EM19" i="10"/>
  <c r="EL19" i="10"/>
  <c r="DQ19" i="10"/>
  <c r="CF19" i="10"/>
  <c r="EF19" i="10"/>
  <c r="DL19" i="10"/>
  <c r="BL19" i="10"/>
  <c r="Y19" i="10"/>
  <c r="R19" i="10"/>
  <c r="K19" i="10"/>
  <c r="N19" i="10"/>
  <c r="W19" i="10"/>
  <c r="CN19" i="10"/>
  <c r="EO19" i="10"/>
  <c r="EM27" i="10"/>
  <c r="DN27" i="10"/>
  <c r="AT27" i="10"/>
  <c r="Z27" i="10"/>
  <c r="K27" i="10"/>
  <c r="EF27" i="10"/>
  <c r="CW27" i="10"/>
  <c r="AR27" i="10"/>
  <c r="U27" i="10"/>
  <c r="J27" i="10"/>
  <c r="AB27" i="10"/>
  <c r="DX27" i="10"/>
  <c r="DX92" i="10" s="1"/>
  <c r="EF35" i="10"/>
  <c r="DY35" i="10"/>
  <c r="CW35" i="10"/>
  <c r="BQ35" i="10"/>
  <c r="W35" i="10"/>
  <c r="N35" i="10"/>
  <c r="DV35" i="10"/>
  <c r="CN35" i="10"/>
  <c r="AQ35" i="10"/>
  <c r="AQ92" i="10" s="1"/>
  <c r="T35" i="10"/>
  <c r="L35" i="10"/>
  <c r="AO35" i="10"/>
  <c r="DU35" i="10"/>
  <c r="Z37" i="10"/>
  <c r="BG37" i="10"/>
  <c r="ED37" i="10"/>
  <c r="EO55" i="10"/>
  <c r="EI55" i="10"/>
  <c r="DB55" i="10"/>
  <c r="CP55" i="10"/>
  <c r="BS55" i="10"/>
  <c r="BB55" i="10"/>
  <c r="W55" i="10"/>
  <c r="P55" i="10"/>
  <c r="J55" i="10"/>
  <c r="DZ55" i="10"/>
  <c r="DA55" i="10"/>
  <c r="DA92" i="10" s="1"/>
  <c r="CG55" i="10"/>
  <c r="CG92" i="10" s="1"/>
  <c r="BP55" i="10"/>
  <c r="AX55" i="10"/>
  <c r="U55" i="10"/>
  <c r="N55" i="10"/>
  <c r="I55" i="10"/>
  <c r="T55" i="10"/>
  <c r="BL55" i="10"/>
  <c r="CS55" i="10"/>
  <c r="DU57" i="10"/>
  <c r="BB57" i="10"/>
  <c r="BL59" i="10"/>
  <c r="AK63" i="10"/>
  <c r="DR63" i="10"/>
  <c r="BU65" i="10"/>
  <c r="EM65" i="10"/>
  <c r="BB65" i="10"/>
  <c r="K65" i="10"/>
  <c r="CC65" i="10"/>
  <c r="Q65" i="10"/>
  <c r="J65" i="10"/>
  <c r="BL65" i="10"/>
  <c r="EE89" i="10"/>
  <c r="I19" i="10"/>
  <c r="P19" i="10"/>
  <c r="Z19" i="10"/>
  <c r="CZ19" i="10"/>
  <c r="I27" i="10"/>
  <c r="AE27" i="10"/>
  <c r="DY27" i="10"/>
  <c r="O35" i="10"/>
  <c r="BY35" i="10"/>
  <c r="AH37" i="10"/>
  <c r="CK37" i="10"/>
  <c r="K55" i="10"/>
  <c r="X55" i="10"/>
  <c r="BZ55" i="10"/>
  <c r="DJ55" i="10"/>
  <c r="DJ92" i="10" s="1"/>
  <c r="BV63" i="10"/>
  <c r="BV92" i="10" s="1"/>
  <c r="I65" i="10"/>
  <c r="BP65" i="10"/>
  <c r="EI83" i="10"/>
  <c r="BL83" i="10"/>
  <c r="Q83" i="10"/>
  <c r="DY83" i="10"/>
  <c r="AL83" i="10"/>
  <c r="M83" i="10"/>
  <c r="CV83" i="10"/>
  <c r="EM37" i="10"/>
  <c r="DH37" i="10"/>
  <c r="CF37" i="10"/>
  <c r="AV37" i="10"/>
  <c r="AD37" i="10"/>
  <c r="AD92" i="10" s="1"/>
  <c r="K37" i="10"/>
  <c r="EE37" i="10"/>
  <c r="CY37" i="10"/>
  <c r="BY37" i="10"/>
  <c r="AP37" i="10"/>
  <c r="AC37" i="10"/>
  <c r="AC92" i="10" s="1"/>
  <c r="I37" i="10"/>
  <c r="AM37" i="10"/>
  <c r="CV37" i="10"/>
  <c r="DZ51" i="10"/>
  <c r="N51" i="10"/>
  <c r="DN51" i="10"/>
  <c r="M51" i="10"/>
  <c r="ED53" i="10"/>
  <c r="AV53" i="10"/>
  <c r="BT59" i="10"/>
  <c r="BC59" i="10"/>
  <c r="BC92" i="10" s="1"/>
  <c r="DY59" i="10"/>
  <c r="S59" i="10"/>
  <c r="EH63" i="10"/>
  <c r="EB63" i="10"/>
  <c r="EB92" i="10" s="1"/>
  <c r="CX63" i="10"/>
  <c r="BA63" i="10"/>
  <c r="X63" i="10"/>
  <c r="EQ63" i="10"/>
  <c r="DU63" i="10"/>
  <c r="CJ63" i="10"/>
  <c r="CJ92" i="10" s="1"/>
  <c r="AL63" i="10"/>
  <c r="I63" i="10"/>
  <c r="CD63" i="10"/>
  <c r="CD92" i="10" s="1"/>
  <c r="EK63" i="10"/>
  <c r="EK92" i="10" s="1"/>
  <c r="EM89" i="10"/>
  <c r="CK89" i="10"/>
  <c r="AE89" i="10"/>
  <c r="CZ9" i="10"/>
  <c r="DU9" i="10"/>
  <c r="S9" i="10"/>
  <c r="DN9" i="10"/>
  <c r="DF15" i="10"/>
  <c r="AE15" i="10"/>
  <c r="CL15" i="10"/>
  <c r="M19" i="10"/>
  <c r="U19" i="10"/>
  <c r="BG19" i="10"/>
  <c r="DZ19" i="10"/>
  <c r="S27" i="10"/>
  <c r="CN27" i="10"/>
  <c r="AK35" i="10"/>
  <c r="DG35" i="10"/>
  <c r="DG92" i="10" s="1"/>
  <c r="L37" i="10"/>
  <c r="BB37" i="10"/>
  <c r="DZ37" i="10"/>
  <c r="V51" i="10"/>
  <c r="S55" i="10"/>
  <c r="BG55" i="10"/>
  <c r="CQ55" i="10"/>
  <c r="I59" i="10"/>
  <c r="DU61" i="10"/>
  <c r="DY61" i="10"/>
  <c r="DQ61" i="10"/>
  <c r="AG63" i="10"/>
  <c r="DK63" i="10"/>
  <c r="DK92" i="10" s="1"/>
  <c r="P65" i="10"/>
  <c r="DQ67" i="10"/>
  <c r="V67" i="10"/>
  <c r="EL79" i="10"/>
  <c r="P79" i="10"/>
  <c r="CC79" i="10"/>
  <c r="L79" i="10"/>
  <c r="DV81" i="10"/>
  <c r="BL81" i="10"/>
  <c r="I89" i="10"/>
  <c r="Q13" i="10"/>
  <c r="AB13" i="10"/>
  <c r="BG13" i="10"/>
  <c r="DD13" i="10"/>
  <c r="EA13" i="10"/>
  <c r="EO13" i="10"/>
  <c r="M31" i="10"/>
  <c r="S31" i="10"/>
  <c r="AE31" i="10"/>
  <c r="BO31" i="10"/>
  <c r="CX31" i="10"/>
  <c r="DO31" i="10"/>
  <c r="ED31" i="10"/>
  <c r="BX33" i="10"/>
  <c r="AG69" i="10"/>
  <c r="DN69" i="10"/>
  <c r="S71" i="10"/>
  <c r="AH71" i="10"/>
  <c r="BB71" i="10"/>
  <c r="BX71" i="10"/>
  <c r="DF71" i="10"/>
  <c r="EF71" i="10"/>
  <c r="BA73" i="10"/>
  <c r="CQ73" i="10"/>
  <c r="BL87" i="10"/>
  <c r="T7" i="10"/>
  <c r="AB7" i="10"/>
  <c r="BW7" i="10"/>
  <c r="BW92" i="10" s="1"/>
  <c r="DB7" i="10"/>
  <c r="EO21" i="10"/>
  <c r="EG21" i="10"/>
  <c r="DN21" i="10"/>
  <c r="CW21" i="10"/>
  <c r="CW92" i="10" s="1"/>
  <c r="CI21" i="10"/>
  <c r="CI92" i="10" s="1"/>
  <c r="BX21" i="10"/>
  <c r="BF21" i="10"/>
  <c r="AN21" i="10"/>
  <c r="AN92" i="10" s="1"/>
  <c r="Z21" i="10"/>
  <c r="Q21" i="10"/>
  <c r="W21" i="10"/>
  <c r="AO21" i="10"/>
  <c r="BL21" i="10"/>
  <c r="CH21" i="10"/>
  <c r="CH92" i="10" s="1"/>
  <c r="CY21" i="10"/>
  <c r="EA21" i="10"/>
  <c r="EN21" i="10"/>
  <c r="V5" i="10"/>
  <c r="BX5" i="10"/>
  <c r="I7" i="10"/>
  <c r="M7" i="10"/>
  <c r="Q7" i="10"/>
  <c r="U7" i="10"/>
  <c r="AE7" i="10"/>
  <c r="BL7" i="10"/>
  <c r="BY7" i="10"/>
  <c r="DE7" i="10"/>
  <c r="DE92" i="10" s="1"/>
  <c r="DY7" i="10"/>
  <c r="N13" i="10"/>
  <c r="W13" i="10"/>
  <c r="AU13" i="10"/>
  <c r="BO13" i="10"/>
  <c r="DC13" i="10"/>
  <c r="DU13" i="10"/>
  <c r="EL13" i="10"/>
  <c r="Z15" i="10"/>
  <c r="AP15" i="10"/>
  <c r="CZ15" i="10"/>
  <c r="EE15" i="10"/>
  <c r="L19" i="10"/>
  <c r="Q19" i="10"/>
  <c r="V19" i="10"/>
  <c r="AB19" i="10"/>
  <c r="CC19" i="10"/>
  <c r="DK19" i="10"/>
  <c r="DV19" i="10"/>
  <c r="L21" i="10"/>
  <c r="S21" i="10"/>
  <c r="AB21" i="10"/>
  <c r="AW21" i="10"/>
  <c r="AW92" i="10" s="1"/>
  <c r="BR21" i="10"/>
  <c r="BR92" i="10" s="1"/>
  <c r="CL21" i="10"/>
  <c r="CZ21" i="10"/>
  <c r="EC21" i="10"/>
  <c r="EC92" i="10" s="1"/>
  <c r="EQ21" i="10"/>
  <c r="M33" i="10"/>
  <c r="R33" i="10"/>
  <c r="AU33" i="10"/>
  <c r="EL37" i="10"/>
  <c r="EA37" i="10"/>
  <c r="CZ37" i="10"/>
  <c r="CL37" i="10"/>
  <c r="BL37" i="10"/>
  <c r="AY37" i="10"/>
  <c r="AY92" i="10" s="1"/>
  <c r="AO37" i="10"/>
  <c r="AE37" i="10"/>
  <c r="R37" i="10"/>
  <c r="J37" i="10"/>
  <c r="M37" i="10"/>
  <c r="AF37" i="10"/>
  <c r="AU37" i="10"/>
  <c r="BK37" i="10"/>
  <c r="CN37" i="10"/>
  <c r="DL37" i="10"/>
  <c r="EG37" i="10"/>
  <c r="BL45" i="10"/>
  <c r="EM51" i="10"/>
  <c r="DU51" i="10"/>
  <c r="DC51" i="10"/>
  <c r="BX51" i="10"/>
  <c r="AB51" i="10"/>
  <c r="S51" i="10"/>
  <c r="EP51" i="10"/>
  <c r="EP92" i="10" s="1"/>
  <c r="EE51" i="10"/>
  <c r="DQ51" i="10"/>
  <c r="CZ51" i="10"/>
  <c r="BF51" i="10"/>
  <c r="Z51" i="10"/>
  <c r="R51" i="10"/>
  <c r="L51" i="10"/>
  <c r="EO51" i="10"/>
  <c r="EA51" i="10"/>
  <c r="DP51" i="10"/>
  <c r="DP92" i="10" s="1"/>
  <c r="CF51" i="10"/>
  <c r="BB51" i="10"/>
  <c r="W51" i="10"/>
  <c r="Q51" i="10"/>
  <c r="K51" i="10"/>
  <c r="AE51" i="10"/>
  <c r="EN51" i="10"/>
  <c r="EF53" i="10"/>
  <c r="BL53" i="10"/>
  <c r="AB53" i="10"/>
  <c r="CN53" i="10"/>
  <c r="AF53" i="10"/>
  <c r="EO53" i="10"/>
  <c r="CL53" i="10"/>
  <c r="L53" i="10"/>
  <c r="EN53" i="10"/>
  <c r="BG53" i="10"/>
  <c r="I53" i="10"/>
  <c r="BG5" i="10"/>
  <c r="L7" i="10"/>
  <c r="N7" i="10"/>
  <c r="AU7" i="10"/>
  <c r="CC7" i="10"/>
  <c r="DL7" i="10"/>
  <c r="M21" i="10"/>
  <c r="U21" i="10"/>
  <c r="AE21" i="10"/>
  <c r="BD21" i="10"/>
  <c r="BD92" i="10" s="1"/>
  <c r="CA21" i="10"/>
  <c r="CA92" i="10" s="1"/>
  <c r="CN21" i="10"/>
  <c r="DH21" i="10"/>
  <c r="DH92" i="10" s="1"/>
  <c r="EH21" i="10"/>
  <c r="DN33" i="10"/>
  <c r="BO33" i="10"/>
  <c r="AE33" i="10"/>
  <c r="S33" i="10"/>
  <c r="O33" i="10"/>
  <c r="J33" i="10"/>
  <c r="N33" i="10"/>
  <c r="T33" i="10"/>
  <c r="BG33" i="10"/>
  <c r="CN33" i="10"/>
  <c r="DU77" i="10"/>
  <c r="AO77" i="10"/>
  <c r="P7" i="10"/>
  <c r="BH7" i="10"/>
  <c r="DU7" i="10"/>
  <c r="AO5" i="10"/>
  <c r="CL5" i="10"/>
  <c r="J7" i="10"/>
  <c r="R7" i="10"/>
  <c r="W7" i="10"/>
  <c r="BP7" i="10"/>
  <c r="EF7" i="10"/>
  <c r="K7" i="10"/>
  <c r="O7" i="10"/>
  <c r="S7" i="10"/>
  <c r="AA7" i="10"/>
  <c r="AA92" i="10" s="1"/>
  <c r="BB7" i="10"/>
  <c r="BQ7" i="10"/>
  <c r="CN7" i="10"/>
  <c r="DM7" i="10"/>
  <c r="AL15" i="10"/>
  <c r="BG15" i="10"/>
  <c r="P21" i="10"/>
  <c r="V21" i="10"/>
  <c r="AJ21" i="10"/>
  <c r="AJ92" i="10" s="1"/>
  <c r="BG21" i="10"/>
  <c r="CF21" i="10"/>
  <c r="CO21" i="10"/>
  <c r="CO92" i="10" s="1"/>
  <c r="DT21" i="10"/>
  <c r="DT92" i="10" s="1"/>
  <c r="EJ21" i="10"/>
  <c r="EJ92" i="10" s="1"/>
  <c r="I33" i="10"/>
  <c r="P33" i="10"/>
  <c r="V33" i="10"/>
  <c r="BL33" i="10"/>
  <c r="EA33" i="10"/>
  <c r="L27" i="10"/>
  <c r="V27" i="10"/>
  <c r="AO27" i="10"/>
  <c r="BQ27" i="10"/>
  <c r="DU27" i="10"/>
  <c r="L31" i="10"/>
  <c r="P31" i="10"/>
  <c r="U31" i="10"/>
  <c r="AR31" i="10"/>
  <c r="BL31" i="10"/>
  <c r="CC31" i="10"/>
  <c r="DQ31" i="10"/>
  <c r="EA31" i="10"/>
  <c r="Q35" i="10"/>
  <c r="AE35" i="10"/>
  <c r="BM35" i="10"/>
  <c r="BM92" i="10" s="1"/>
  <c r="CE35" i="10"/>
  <c r="CE92" i="10" s="1"/>
  <c r="DL35" i="10"/>
  <c r="T59" i="10"/>
  <c r="EF61" i="10"/>
  <c r="EF79" i="10"/>
  <c r="BL79" i="10"/>
  <c r="AK79" i="10"/>
  <c r="W79" i="10"/>
  <c r="S79" i="10"/>
  <c r="O79" i="10"/>
  <c r="K79" i="10"/>
  <c r="DU79" i="10"/>
  <c r="BB79" i="10"/>
  <c r="AH79" i="10"/>
  <c r="V79" i="10"/>
  <c r="R79" i="10"/>
  <c r="N79" i="10"/>
  <c r="J79" i="10"/>
  <c r="EM79" i="10"/>
  <c r="DL79" i="10"/>
  <c r="AX79" i="10"/>
  <c r="AG79" i="10"/>
  <c r="U79" i="10"/>
  <c r="Q79" i="10"/>
  <c r="M79" i="10"/>
  <c r="I79" i="10"/>
  <c r="AE79" i="10"/>
  <c r="CP59" i="10"/>
  <c r="BA59" i="10"/>
  <c r="BA92" i="10" s="1"/>
  <c r="R59" i="10"/>
  <c r="V59" i="10"/>
  <c r="DQ59" i="10"/>
  <c r="J83" i="10"/>
  <c r="N83" i="10"/>
  <c r="R83" i="10"/>
  <c r="V83" i="10"/>
  <c r="AE83" i="10"/>
  <c r="AP83" i="10"/>
  <c r="BO83" i="10"/>
  <c r="CX83" i="10"/>
  <c r="DQ83" i="10"/>
  <c r="EA83" i="10"/>
  <c r="O89" i="10"/>
  <c r="AT89" i="10"/>
  <c r="CQ89" i="10"/>
  <c r="EF89" i="10"/>
  <c r="L55" i="10"/>
  <c r="Q55" i="10"/>
  <c r="V55" i="10"/>
  <c r="AG55" i="10"/>
  <c r="BH55" i="10"/>
  <c r="BU55" i="10"/>
  <c r="CM55" i="10"/>
  <c r="CM92" i="10" s="1"/>
  <c r="CU55" i="10"/>
  <c r="CU92" i="10" s="1"/>
  <c r="DR55" i="10"/>
  <c r="AH63" i="10"/>
  <c r="BN63" i="10"/>
  <c r="BN92" i="10" s="1"/>
  <c r="CT63" i="10"/>
  <c r="CT92" i="10" s="1"/>
  <c r="DS63" i="10"/>
  <c r="DS92" i="10" s="1"/>
  <c r="N65" i="10"/>
  <c r="V65" i="10"/>
  <c r="U69" i="10"/>
  <c r="BB69" i="10"/>
  <c r="BP69" i="10"/>
  <c r="DU69" i="10"/>
  <c r="K71" i="10"/>
  <c r="T71" i="10"/>
  <c r="AB71" i="10"/>
  <c r="AL71" i="10"/>
  <c r="AT71" i="10"/>
  <c r="BE71" i="10"/>
  <c r="BQ71" i="10"/>
  <c r="CC71" i="10"/>
  <c r="CS71" i="10"/>
  <c r="DU71" i="10"/>
  <c r="EH71" i="10"/>
  <c r="X73" i="10"/>
  <c r="BG73" i="10"/>
  <c r="BX73" i="10"/>
  <c r="CZ73" i="10"/>
  <c r="K83" i="10"/>
  <c r="O83" i="10"/>
  <c r="S83" i="10"/>
  <c r="W83" i="10"/>
  <c r="AG83" i="10"/>
  <c r="BB83" i="10"/>
  <c r="BT83" i="10"/>
  <c r="DL83" i="10"/>
  <c r="DU83" i="10"/>
  <c r="EF83" i="10"/>
  <c r="AS87" i="10"/>
  <c r="CL87" i="10"/>
  <c r="DF87" i="10"/>
  <c r="Q89" i="10"/>
  <c r="CC89" i="10"/>
  <c r="CZ89" i="10"/>
  <c r="EL89" i="10"/>
  <c r="X69" i="10"/>
  <c r="BJ69" i="10"/>
  <c r="CP69" i="10"/>
  <c r="N71" i="10"/>
  <c r="U71" i="10"/>
  <c r="AE71" i="10"/>
  <c r="AM71" i="10"/>
  <c r="AV71" i="10"/>
  <c r="BG71" i="10"/>
  <c r="BS71" i="10"/>
  <c r="CN71" i="10"/>
  <c r="CZ71" i="10"/>
  <c r="DI71" i="10"/>
  <c r="DI92" i="10" s="1"/>
  <c r="DY71" i="10"/>
  <c r="AE73" i="10"/>
  <c r="BH73" i="10"/>
  <c r="BZ73" i="10"/>
  <c r="L83" i="10"/>
  <c r="P83" i="10"/>
  <c r="T83" i="10"/>
  <c r="X83" i="10"/>
  <c r="AI83" i="10"/>
  <c r="AI92" i="10" s="1"/>
  <c r="BE83" i="10"/>
  <c r="BX83" i="10"/>
  <c r="DM83" i="10"/>
  <c r="DV83" i="10"/>
  <c r="AT87" i="10"/>
  <c r="CQ87" i="10"/>
  <c r="S89" i="10"/>
  <c r="CF89" i="10"/>
  <c r="DU89" i="10"/>
  <c r="AU92" i="10" l="1"/>
  <c r="DR92" i="10"/>
  <c r="BU92" i="10"/>
  <c r="CF92" i="10"/>
  <c r="AF92" i="10"/>
  <c r="DB92" i="10"/>
  <c r="EQ92" i="10"/>
  <c r="DO92" i="10"/>
  <c r="DZ92" i="10"/>
  <c r="BF92" i="10"/>
  <c r="EN92" i="10"/>
  <c r="DU92" i="10"/>
  <c r="CC92" i="10"/>
  <c r="Z92" i="10"/>
  <c r="BO92" i="10"/>
  <c r="DY92" i="10"/>
  <c r="ED92" i="10"/>
  <c r="EM92" i="10"/>
  <c r="EL92" i="10"/>
  <c r="BY92" i="10"/>
  <c r="EG92" i="10"/>
  <c r="DV92" i="10"/>
  <c r="AP92" i="10"/>
  <c r="CK92" i="10"/>
  <c r="BS92" i="10"/>
  <c r="AS92" i="10"/>
  <c r="BJ92" i="10"/>
  <c r="K92" i="10"/>
  <c r="I92" i="10"/>
  <c r="DM92" i="10"/>
  <c r="EF92" i="10"/>
  <c r="J92" i="10"/>
  <c r="BH92" i="10"/>
  <c r="U92" i="10"/>
  <c r="BX92" i="10"/>
  <c r="CY92" i="10"/>
  <c r="CQ92" i="10"/>
  <c r="AK92" i="10"/>
  <c r="AL92" i="10"/>
  <c r="AM92" i="10"/>
  <c r="BZ92" i="10"/>
  <c r="AH92" i="10"/>
  <c r="CS92" i="10"/>
  <c r="CP92" i="10"/>
  <c r="AR92" i="10"/>
  <c r="CV92" i="10"/>
  <c r="BT92" i="10"/>
  <c r="BK92" i="10"/>
  <c r="R92" i="10"/>
  <c r="EA92" i="10"/>
  <c r="CN92" i="10"/>
  <c r="S92" i="10"/>
  <c r="CL92" i="10"/>
  <c r="AB92" i="10"/>
  <c r="X92" i="10"/>
  <c r="AT92" i="10"/>
  <c r="DF92" i="10"/>
  <c r="BE92" i="10"/>
  <c r="EE92" i="10"/>
  <c r="AG92" i="10"/>
  <c r="BB92" i="10"/>
  <c r="BG92" i="10"/>
  <c r="AE92" i="10"/>
  <c r="DQ92" i="10"/>
  <c r="BP92" i="10"/>
  <c r="P92" i="10"/>
  <c r="N92" i="10"/>
  <c r="Q92" i="10"/>
  <c r="V92" i="10"/>
  <c r="CX92" i="10"/>
  <c r="CZ92" i="10"/>
  <c r="AV92" i="10"/>
  <c r="BQ92" i="10"/>
  <c r="O92" i="10"/>
  <c r="W92" i="10"/>
  <c r="AO92" i="10"/>
  <c r="EH92" i="10"/>
  <c r="DL92" i="10"/>
  <c r="L92" i="10"/>
  <c r="DC92" i="10"/>
  <c r="BL92" i="10"/>
  <c r="M92" i="10"/>
  <c r="T92" i="10"/>
  <c r="EO92" i="10"/>
  <c r="DN92" i="10"/>
  <c r="AX92" i="10"/>
  <c r="EI92" i="10"/>
  <c r="DD92" i="10"/>
  <c r="C92" i="10" l="1"/>
  <c r="JG52" i="7" l="1"/>
  <c r="F48" i="7" l="1"/>
  <c r="D50" i="7"/>
  <c r="D42" i="7"/>
  <c r="D41" i="7"/>
  <c r="D39" i="7"/>
  <c r="D38" i="7"/>
  <c r="D34" i="7"/>
  <c r="D33" i="7"/>
  <c r="D31" i="7"/>
  <c r="D30" i="7"/>
  <c r="D20" i="7"/>
  <c r="D12" i="7"/>
  <c r="D3" i="7"/>
  <c r="F44" i="7"/>
  <c r="G44" i="7"/>
  <c r="H44" i="7"/>
  <c r="JX44" i="7" l="1"/>
  <c r="AL44" i="7"/>
  <c r="AJ44" i="7"/>
  <c r="JJ44" i="7"/>
  <c r="IV44" i="7"/>
  <c r="AH44" i="7"/>
  <c r="AD44" i="7"/>
  <c r="AF44" i="7"/>
  <c r="F35" i="7"/>
  <c r="G35" i="7"/>
  <c r="H35" i="7"/>
  <c r="JH35" i="7" s="1"/>
  <c r="FF35" i="7" l="1"/>
  <c r="D44" i="7"/>
  <c r="V35" i="7"/>
  <c r="EX35" i="7"/>
  <c r="ET35" i="7"/>
  <c r="DY52" i="7"/>
  <c r="H47" i="7"/>
  <c r="KJ47" i="7" s="1"/>
  <c r="FR47" i="7" l="1"/>
  <c r="KH47" i="7"/>
  <c r="KF47" i="7"/>
  <c r="JH47" i="7"/>
  <c r="JX47" i="7"/>
  <c r="JB47" i="7"/>
  <c r="JF47" i="7"/>
  <c r="AH47" i="7"/>
  <c r="IZ47" i="7"/>
  <c r="IV47" i="7"/>
  <c r="D35" i="7"/>
  <c r="AF47" i="7"/>
  <c r="IJ47" i="7"/>
  <c r="ID47" i="7"/>
  <c r="HV47" i="7"/>
  <c r="AD47" i="7"/>
  <c r="HR47" i="7"/>
  <c r="HF47" i="7"/>
  <c r="HN47" i="7"/>
  <c r="GD47" i="7"/>
  <c r="HH47" i="7"/>
  <c r="AB47" i="7"/>
  <c r="FN47" i="7"/>
  <c r="FF47" i="7"/>
  <c r="Z47" i="7"/>
  <c r="FJ47" i="7"/>
  <c r="X47" i="7"/>
  <c r="EZ47" i="7"/>
  <c r="ED47" i="7"/>
  <c r="V47" i="7"/>
  <c r="ET47" i="7"/>
  <c r="T47" i="7"/>
  <c r="EL47" i="7"/>
  <c r="EB47" i="7"/>
  <c r="R47" i="7"/>
  <c r="P47" i="7"/>
  <c r="DT47" i="7"/>
  <c r="DP47" i="7"/>
  <c r="DD47" i="7"/>
  <c r="DL47" i="7"/>
  <c r="CV47" i="7"/>
  <c r="M52" i="7"/>
  <c r="MM52" i="7"/>
  <c r="MK52" i="7"/>
  <c r="MI52" i="7"/>
  <c r="MG52" i="7"/>
  <c r="ME52" i="7"/>
  <c r="MC52" i="7"/>
  <c r="MA52" i="7"/>
  <c r="LY52" i="7"/>
  <c r="LW52" i="7"/>
  <c r="LU52" i="7"/>
  <c r="LS52" i="7"/>
  <c r="LQ52" i="7"/>
  <c r="LO52" i="7"/>
  <c r="LM52" i="7"/>
  <c r="LK52" i="7"/>
  <c r="LI52" i="7"/>
  <c r="LG52" i="7"/>
  <c r="LE52" i="7"/>
  <c r="LC52" i="7"/>
  <c r="LA52" i="7"/>
  <c r="KY52" i="7"/>
  <c r="KW52" i="7"/>
  <c r="KU52" i="7"/>
  <c r="KS52" i="7"/>
  <c r="IE52" i="7"/>
  <c r="KQ52" i="7"/>
  <c r="KO52" i="7"/>
  <c r="KM52" i="7"/>
  <c r="KK52" i="7"/>
  <c r="KI52" i="7"/>
  <c r="KG52" i="7"/>
  <c r="KE52" i="7"/>
  <c r="EQ52" i="7"/>
  <c r="KC52" i="7"/>
  <c r="JU52" i="7"/>
  <c r="JS52" i="7"/>
  <c r="KA52" i="7"/>
  <c r="JY52" i="7"/>
  <c r="JW52" i="7"/>
  <c r="IO52" i="7"/>
  <c r="IA52" i="7"/>
  <c r="HO52" i="7"/>
  <c r="JQ52" i="7"/>
  <c r="JC52" i="7"/>
  <c r="JO52" i="7"/>
  <c r="JM52" i="7"/>
  <c r="JK52" i="7"/>
  <c r="JI52" i="7"/>
  <c r="IM52" i="7"/>
  <c r="IK52" i="7"/>
  <c r="JE52" i="7"/>
  <c r="JA52" i="7"/>
  <c r="IY52" i="7"/>
  <c r="IW52" i="7"/>
  <c r="IU52" i="7"/>
  <c r="IS52" i="7"/>
  <c r="IQ52" i="7"/>
  <c r="II52" i="7"/>
  <c r="IG52" i="7"/>
  <c r="IC52" i="7"/>
  <c r="HY52" i="7"/>
  <c r="HW52" i="7"/>
  <c r="HU52" i="7"/>
  <c r="HS52" i="7"/>
  <c r="HQ52" i="7"/>
  <c r="HE52" i="7"/>
  <c r="HA52" i="7"/>
  <c r="HG52" i="7"/>
  <c r="HM52" i="7"/>
  <c r="HK52" i="7"/>
  <c r="HI52" i="7"/>
  <c r="HC52" i="7"/>
  <c r="GO52" i="7"/>
  <c r="GY52" i="7"/>
  <c r="GW52" i="7"/>
  <c r="GU52" i="7"/>
  <c r="GS52" i="7"/>
  <c r="GQ52" i="7"/>
  <c r="GM52" i="7"/>
  <c r="GK52" i="7"/>
  <c r="GI52" i="7"/>
  <c r="GG52" i="7"/>
  <c r="GE52" i="7"/>
  <c r="GA52" i="7"/>
  <c r="FY52" i="7"/>
  <c r="FW52" i="7"/>
  <c r="FU52" i="7"/>
  <c r="FS52" i="7"/>
  <c r="FQ52" i="7"/>
  <c r="FO52" i="7"/>
  <c r="FM52" i="7"/>
  <c r="FK52" i="7"/>
  <c r="FI52" i="7"/>
  <c r="FA52" i="7"/>
  <c r="FG52" i="7"/>
  <c r="FE52" i="7"/>
  <c r="EU52" i="7"/>
  <c r="FC52" i="7"/>
  <c r="EY52" i="7"/>
  <c r="EW52" i="7"/>
  <c r="EE52" i="7"/>
  <c r="ES52" i="7"/>
  <c r="EO52" i="7"/>
  <c r="EC52" i="7"/>
  <c r="EM52" i="7"/>
  <c r="EK52" i="7"/>
  <c r="EI52" i="7"/>
  <c r="EG52" i="7"/>
  <c r="DU52" i="7"/>
  <c r="EA52" i="7"/>
  <c r="DW52" i="7"/>
  <c r="DS52" i="7"/>
  <c r="DQ52" i="7"/>
  <c r="DO52" i="7"/>
  <c r="DG52" i="7"/>
  <c r="CW52" i="7"/>
  <c r="DM52" i="7"/>
  <c r="DK52" i="7"/>
  <c r="DI52" i="7"/>
  <c r="DE52" i="7"/>
  <c r="CU52" i="7"/>
  <c r="DC52" i="7"/>
  <c r="DA52" i="7"/>
  <c r="CY52" i="7"/>
  <c r="BA52" i="7"/>
  <c r="CI52" i="7"/>
  <c r="CG52" i="7"/>
  <c r="CE52" i="7"/>
  <c r="CC52" i="7"/>
  <c r="CA52" i="7"/>
  <c r="BY52" i="7"/>
  <c r="BW52" i="7"/>
  <c r="BU52" i="7"/>
  <c r="BS52" i="7"/>
  <c r="BQ52" i="7"/>
  <c r="BO52" i="7"/>
  <c r="BM52" i="7"/>
  <c r="BK52" i="7"/>
  <c r="BI52" i="7"/>
  <c r="BG52" i="7"/>
  <c r="BE52" i="7"/>
  <c r="BC52" i="7"/>
  <c r="AY52" i="7"/>
  <c r="AW52" i="7"/>
  <c r="AU52" i="7"/>
  <c r="AS52" i="7"/>
  <c r="AQ52" i="7"/>
  <c r="AO52" i="7"/>
  <c r="AM52" i="7"/>
  <c r="AK52" i="7"/>
  <c r="AI52" i="7"/>
  <c r="AG52" i="7"/>
  <c r="AE52" i="7"/>
  <c r="AC52" i="7"/>
  <c r="AA52" i="7"/>
  <c r="Y52" i="7"/>
  <c r="W52" i="7"/>
  <c r="U52" i="7"/>
  <c r="S52" i="7"/>
  <c r="Q52" i="7"/>
  <c r="O52" i="7"/>
  <c r="K52" i="7"/>
  <c r="I52" i="7"/>
  <c r="CS52" i="7"/>
  <c r="CQ52" i="7"/>
  <c r="CO52" i="7"/>
  <c r="CM52" i="7"/>
  <c r="CK52" i="7"/>
  <c r="C52" i="7" l="1"/>
  <c r="F51" i="7" l="1"/>
  <c r="H4" i="7" l="1"/>
  <c r="JH4" i="7" s="1"/>
  <c r="H5" i="7"/>
  <c r="JH5" i="7" s="1"/>
  <c r="H6" i="7"/>
  <c r="KL6" i="7" s="1"/>
  <c r="H7" i="7"/>
  <c r="JN7" i="7" s="1"/>
  <c r="D7" i="7" s="1"/>
  <c r="H8" i="7"/>
  <c r="KL8" i="7" s="1"/>
  <c r="H9" i="7"/>
  <c r="KL9" i="7" s="1"/>
  <c r="H10" i="7"/>
  <c r="H11" i="7"/>
  <c r="JH11" i="7" s="1"/>
  <c r="H12" i="7"/>
  <c r="H13" i="7"/>
  <c r="JH13" i="7" s="1"/>
  <c r="H14" i="7"/>
  <c r="H15" i="7"/>
  <c r="H16" i="7"/>
  <c r="JZ16" i="7" s="1"/>
  <c r="H17" i="7"/>
  <c r="KN17" i="7" s="1"/>
  <c r="H18" i="7"/>
  <c r="H19" i="7"/>
  <c r="JH19" i="7" s="1"/>
  <c r="H20" i="7"/>
  <c r="H21" i="7"/>
  <c r="H22" i="7"/>
  <c r="H23" i="7"/>
  <c r="H24" i="7"/>
  <c r="AL24" i="7" s="1"/>
  <c r="H25" i="7"/>
  <c r="H26" i="7"/>
  <c r="JJ26" i="7" s="1"/>
  <c r="H27" i="7"/>
  <c r="H28" i="7"/>
  <c r="KL28" i="7" s="1"/>
  <c r="H29" i="7"/>
  <c r="H30" i="7"/>
  <c r="CP32" i="7" s="1"/>
  <c r="H31" i="7"/>
  <c r="H32" i="7"/>
  <c r="JR32" i="7" s="1"/>
  <c r="H33" i="7"/>
  <c r="H34" i="7"/>
  <c r="H36" i="7"/>
  <c r="JH36" i="7" s="1"/>
  <c r="H37" i="7"/>
  <c r="H38" i="7"/>
  <c r="H39" i="7"/>
  <c r="H40" i="7"/>
  <c r="H41" i="7"/>
  <c r="H42" i="7"/>
  <c r="H43" i="7"/>
  <c r="H45" i="7"/>
  <c r="KN45" i="7" s="1"/>
  <c r="H46" i="7"/>
  <c r="KL46" i="7" s="1"/>
  <c r="H48" i="7"/>
  <c r="H49" i="7"/>
  <c r="H50" i="7"/>
  <c r="H51" i="7"/>
  <c r="IF51" i="7" s="1"/>
  <c r="H3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6" i="7"/>
  <c r="F37" i="7"/>
  <c r="F38" i="7"/>
  <c r="F39" i="7"/>
  <c r="F40" i="7"/>
  <c r="F41" i="7"/>
  <c r="F42" i="7"/>
  <c r="F43" i="7"/>
  <c r="F45" i="7"/>
  <c r="F46" i="7"/>
  <c r="F47" i="7"/>
  <c r="F49" i="7"/>
  <c r="F50" i="7"/>
  <c r="F12" i="7"/>
  <c r="F13" i="7"/>
  <c r="F14" i="7"/>
  <c r="F15" i="7"/>
  <c r="F16" i="7"/>
  <c r="F17" i="7"/>
  <c r="F18" i="7"/>
  <c r="F19" i="7"/>
  <c r="F20" i="7"/>
  <c r="F21" i="7"/>
  <c r="F4" i="7"/>
  <c r="F5" i="7"/>
  <c r="F6" i="7"/>
  <c r="F7" i="7"/>
  <c r="F8" i="7"/>
  <c r="F9" i="7"/>
  <c r="F10" i="7"/>
  <c r="F11" i="7"/>
  <c r="F3" i="7"/>
  <c r="KN40" i="7" l="1"/>
  <c r="KL40" i="7"/>
  <c r="KL15" i="7"/>
  <c r="KJ15" i="7"/>
  <c r="FR49" i="7"/>
  <c r="IF49" i="7"/>
  <c r="KN18" i="7"/>
  <c r="KL18" i="7"/>
  <c r="KN14" i="7"/>
  <c r="KL14" i="7"/>
  <c r="KJ14" i="7"/>
  <c r="KH48" i="7"/>
  <c r="KN48" i="7"/>
  <c r="KN29" i="7"/>
  <c r="JP29" i="7"/>
  <c r="KJ29" i="7"/>
  <c r="KL29" i="7"/>
  <c r="FR25" i="7"/>
  <c r="KH25" i="7"/>
  <c r="KF25" i="7"/>
  <c r="FR9" i="7"/>
  <c r="FR45" i="7"/>
  <c r="KF45" i="7"/>
  <c r="JN40" i="7"/>
  <c r="KH40" i="7"/>
  <c r="JT40" i="7"/>
  <c r="KH15" i="7"/>
  <c r="KH43" i="7"/>
  <c r="JZ43" i="7"/>
  <c r="JH22" i="7"/>
  <c r="KB22" i="7"/>
  <c r="KH14" i="7"/>
  <c r="EL6" i="7"/>
  <c r="D6" i="7" s="1"/>
  <c r="C6" i="7" s="1"/>
  <c r="FR29" i="7"/>
  <c r="JZ29" i="7"/>
  <c r="KD46" i="7"/>
  <c r="KF37" i="7"/>
  <c r="KH37" i="7"/>
  <c r="JN28" i="7"/>
  <c r="JZ28" i="7"/>
  <c r="KF8" i="7"/>
  <c r="CT29" i="7"/>
  <c r="FR27" i="7"/>
  <c r="D27" i="7" s="1"/>
  <c r="C27" i="7" s="1"/>
  <c r="ID18" i="7"/>
  <c r="JV18" i="7"/>
  <c r="JH51" i="7"/>
  <c r="JN51" i="7"/>
  <c r="AL46" i="7"/>
  <c r="JN46" i="7"/>
  <c r="FR46" i="7"/>
  <c r="JN8" i="7"/>
  <c r="FR8" i="7"/>
  <c r="IP9" i="7"/>
  <c r="AL9" i="7"/>
  <c r="AL14" i="7"/>
  <c r="JV14" i="7"/>
  <c r="IP15" i="7"/>
  <c r="JV15" i="7"/>
  <c r="AL15" i="7"/>
  <c r="JX37" i="7"/>
  <c r="AL37" i="7"/>
  <c r="JX40" i="7"/>
  <c r="AL40" i="7"/>
  <c r="JX8" i="7"/>
  <c r="AL8" i="7"/>
  <c r="JX25" i="7"/>
  <c r="AL25" i="7"/>
  <c r="JR17" i="7"/>
  <c r="AL17" i="7"/>
  <c r="JX29" i="7"/>
  <c r="AL29" i="7"/>
  <c r="JV29" i="7"/>
  <c r="JR48" i="7"/>
  <c r="AL48" i="7"/>
  <c r="JV48" i="7"/>
  <c r="IP46" i="7"/>
  <c r="JX46" i="7"/>
  <c r="ER46" i="7"/>
  <c r="AD16" i="7"/>
  <c r="JX16" i="7"/>
  <c r="JH49" i="7"/>
  <c r="JX49" i="7"/>
  <c r="JH28" i="7"/>
  <c r="JX28" i="7"/>
  <c r="IZ45" i="7"/>
  <c r="JX45" i="7"/>
  <c r="JH48" i="7"/>
  <c r="JX48" i="7"/>
  <c r="JH29" i="7"/>
  <c r="JL29" i="7"/>
  <c r="JN29" i="7"/>
  <c r="JD43" i="7"/>
  <c r="JL43" i="7"/>
  <c r="HP40" i="7"/>
  <c r="IP40" i="7"/>
  <c r="HP9" i="7"/>
  <c r="IB9" i="7"/>
  <c r="HP46" i="7"/>
  <c r="IB46" i="7"/>
  <c r="JJ25" i="7"/>
  <c r="JH25" i="7"/>
  <c r="JJ17" i="7"/>
  <c r="JH17" i="7"/>
  <c r="JJ46" i="7"/>
  <c r="JH46" i="7"/>
  <c r="JJ37" i="7"/>
  <c r="JH37" i="7"/>
  <c r="JJ32" i="7"/>
  <c r="JH32" i="7"/>
  <c r="JJ8" i="7"/>
  <c r="JH8" i="7"/>
  <c r="JJ40" i="7"/>
  <c r="JH40" i="7"/>
  <c r="JJ15" i="7"/>
  <c r="JH15" i="7"/>
  <c r="JJ21" i="7"/>
  <c r="JH21" i="7"/>
  <c r="JJ9" i="7"/>
  <c r="JH9" i="7"/>
  <c r="JJ14" i="7"/>
  <c r="JH14" i="7"/>
  <c r="D11" i="7"/>
  <c r="C11" i="7" s="1"/>
  <c r="JD29" i="7"/>
  <c r="D13" i="7"/>
  <c r="C13" i="7" s="1"/>
  <c r="EB36" i="7"/>
  <c r="D36" i="7" s="1"/>
  <c r="FT19" i="7"/>
  <c r="JB15" i="7"/>
  <c r="AJ43" i="7"/>
  <c r="JB43" i="7"/>
  <c r="AJ14" i="7"/>
  <c r="JB14" i="7"/>
  <c r="AJ29" i="7"/>
  <c r="JB29" i="7"/>
  <c r="JF25" i="7"/>
  <c r="GH51" i="7"/>
  <c r="AJ46" i="7"/>
  <c r="JF28" i="7"/>
  <c r="JF8" i="7"/>
  <c r="HZ4" i="7"/>
  <c r="IZ22" i="7"/>
  <c r="IN22" i="7"/>
  <c r="AJ25" i="7"/>
  <c r="AJ28" i="7"/>
  <c r="AH9" i="7"/>
  <c r="AJ9" i="7"/>
  <c r="AH15" i="7"/>
  <c r="AJ15" i="7"/>
  <c r="AH37" i="7"/>
  <c r="AJ37" i="7"/>
  <c r="AH8" i="7"/>
  <c r="AJ8" i="7"/>
  <c r="AH17" i="7"/>
  <c r="AJ17" i="7"/>
  <c r="AH32" i="7"/>
  <c r="AJ32" i="7"/>
  <c r="AH48" i="7"/>
  <c r="AJ48" i="7"/>
  <c r="IL14" i="7"/>
  <c r="AH14" i="7"/>
  <c r="IV25" i="7"/>
  <c r="AH25" i="7"/>
  <c r="IZ24" i="7"/>
  <c r="AH24" i="7"/>
  <c r="IL29" i="7"/>
  <c r="AH29" i="7"/>
  <c r="GD43" i="7"/>
  <c r="IL43" i="7"/>
  <c r="AF48" i="7"/>
  <c r="IL48" i="7"/>
  <c r="GZ40" i="7"/>
  <c r="IZ40" i="7"/>
  <c r="IZ14" i="7"/>
  <c r="IV14" i="7"/>
  <c r="IZ29" i="7"/>
  <c r="IV29" i="7"/>
  <c r="IR29" i="7"/>
  <c r="J21" i="7"/>
  <c r="IV21" i="7"/>
  <c r="HZ21" i="7"/>
  <c r="IX17" i="7"/>
  <c r="IV17" i="7"/>
  <c r="AF9" i="7"/>
  <c r="IZ9" i="7"/>
  <c r="IZ15" i="7"/>
  <c r="IV15" i="7"/>
  <c r="IX37" i="7"/>
  <c r="IV37" i="7"/>
  <c r="IZ28" i="7"/>
  <c r="HX28" i="7"/>
  <c r="IX8" i="7"/>
  <c r="IV8" i="7"/>
  <c r="AD25" i="7"/>
  <c r="AF25" i="7"/>
  <c r="AD46" i="7"/>
  <c r="AF46" i="7"/>
  <c r="AF15" i="7"/>
  <c r="HZ15" i="7"/>
  <c r="AF14" i="7"/>
  <c r="HZ14" i="7"/>
  <c r="AD8" i="7"/>
  <c r="AF8" i="7"/>
  <c r="IH8" i="7"/>
  <c r="HX8" i="7"/>
  <c r="AD37" i="7"/>
  <c r="AF37" i="7"/>
  <c r="HZ37" i="7"/>
  <c r="AF24" i="7"/>
  <c r="ID24" i="7"/>
  <c r="AF22" i="7"/>
  <c r="HV22" i="7"/>
  <c r="GF23" i="7"/>
  <c r="AF23" i="7"/>
  <c r="AF17" i="7"/>
  <c r="IT17" i="7"/>
  <c r="HX17" i="7"/>
  <c r="AF29" i="7"/>
  <c r="HX29" i="7"/>
  <c r="HV29" i="7"/>
  <c r="AF32" i="7"/>
  <c r="IT32" i="7"/>
  <c r="HX32" i="7"/>
  <c r="E44" i="7"/>
  <c r="HR26" i="7"/>
  <c r="HF26" i="7"/>
  <c r="HN26" i="7"/>
  <c r="HH22" i="7"/>
  <c r="HR22" i="7"/>
  <c r="GZ9" i="7"/>
  <c r="AD9" i="7"/>
  <c r="HR9" i="7"/>
  <c r="GD15" i="7"/>
  <c r="AD15" i="7"/>
  <c r="HR15" i="7"/>
  <c r="AD18" i="7"/>
  <c r="HR18" i="7"/>
  <c r="GD14" i="7"/>
  <c r="AD14" i="7"/>
  <c r="HR14" i="7"/>
  <c r="Z24" i="7"/>
  <c r="AD24" i="7"/>
  <c r="HR24" i="7"/>
  <c r="HB29" i="7"/>
  <c r="AD29" i="7"/>
  <c r="AD17" i="7"/>
  <c r="HT17" i="7"/>
  <c r="AD28" i="7"/>
  <c r="HR28" i="7"/>
  <c r="HD48" i="7"/>
  <c r="AD48" i="7"/>
  <c r="GP26" i="7"/>
  <c r="GZ26" i="7"/>
  <c r="GF29" i="7"/>
  <c r="HJ29" i="7"/>
  <c r="HD29" i="7"/>
  <c r="GR17" i="7"/>
  <c r="HJ17" i="7"/>
  <c r="HD17" i="7"/>
  <c r="GX32" i="7"/>
  <c r="HL32" i="7"/>
  <c r="HD32" i="7"/>
  <c r="GT22" i="7"/>
  <c r="GN22" i="7"/>
  <c r="GV22" i="7"/>
  <c r="GJ48" i="7"/>
  <c r="GD48" i="7"/>
  <c r="FT40" i="7"/>
  <c r="GD40" i="7"/>
  <c r="Z45" i="7"/>
  <c r="FN45" i="7"/>
  <c r="EL9" i="7"/>
  <c r="GL9" i="7"/>
  <c r="ET49" i="7"/>
  <c r="GH49" i="7"/>
  <c r="EP46" i="7"/>
  <c r="GB46" i="7"/>
  <c r="V16" i="7"/>
  <c r="FX16" i="7"/>
  <c r="Z9" i="7"/>
  <c r="AB9" i="7"/>
  <c r="AB26" i="7"/>
  <c r="FT26" i="7"/>
  <c r="GB26" i="7"/>
  <c r="AB15" i="7"/>
  <c r="FT15" i="7"/>
  <c r="FN15" i="7"/>
  <c r="AB14" i="7"/>
  <c r="FT14" i="7"/>
  <c r="FN14" i="7"/>
  <c r="Z25" i="7"/>
  <c r="AB25" i="7"/>
  <c r="AB8" i="7"/>
  <c r="GB8" i="7"/>
  <c r="Z37" i="7"/>
  <c r="AB37" i="7"/>
  <c r="AB22" i="7"/>
  <c r="FN22" i="7"/>
  <c r="AB17" i="7"/>
  <c r="FX17" i="7"/>
  <c r="FP17" i="7"/>
  <c r="AB28" i="7"/>
  <c r="GB28" i="7"/>
  <c r="AB29" i="7"/>
  <c r="GB29" i="7"/>
  <c r="FN29" i="7"/>
  <c r="Z23" i="7"/>
  <c r="AB23" i="7"/>
  <c r="FN23" i="7"/>
  <c r="AB32" i="7"/>
  <c r="FZ32" i="7"/>
  <c r="FV32" i="7"/>
  <c r="FJ48" i="7"/>
  <c r="AB48" i="7"/>
  <c r="FN48" i="7"/>
  <c r="EX10" i="7"/>
  <c r="Z10" i="7"/>
  <c r="FF14" i="7"/>
  <c r="Z14" i="7"/>
  <c r="FF32" i="7"/>
  <c r="FH32" i="7"/>
  <c r="EX28" i="7"/>
  <c r="FL28" i="7"/>
  <c r="FF15" i="7"/>
  <c r="X8" i="7"/>
  <c r="Z8" i="7"/>
  <c r="FB8" i="7"/>
  <c r="Z29" i="7"/>
  <c r="FJ29" i="7"/>
  <c r="FD17" i="7"/>
  <c r="Z17" i="7"/>
  <c r="FH17" i="7"/>
  <c r="V45" i="7"/>
  <c r="FF45" i="7"/>
  <c r="ET23" i="7"/>
  <c r="FD23" i="7"/>
  <c r="EB43" i="7"/>
  <c r="FF43" i="7"/>
  <c r="EF22" i="7"/>
  <c r="FF22" i="7"/>
  <c r="EV22" i="7"/>
  <c r="X48" i="7"/>
  <c r="FF48" i="7"/>
  <c r="X29" i="7"/>
  <c r="FD29" i="7"/>
  <c r="X9" i="7"/>
  <c r="FF9" i="7"/>
  <c r="V15" i="7"/>
  <c r="EZ15" i="7"/>
  <c r="V14" i="7"/>
  <c r="EZ14" i="7"/>
  <c r="EP40" i="7"/>
  <c r="EX40" i="7"/>
  <c r="V37" i="7"/>
  <c r="X37" i="7"/>
  <c r="V25" i="7"/>
  <c r="X25" i="7"/>
  <c r="V17" i="7"/>
  <c r="X17" i="7"/>
  <c r="V26" i="7"/>
  <c r="EX26" i="7"/>
  <c r="V9" i="7"/>
  <c r="EX9" i="7"/>
  <c r="EP8" i="7"/>
  <c r="V8" i="7"/>
  <c r="V24" i="7"/>
  <c r="EX24" i="7"/>
  <c r="EP29" i="7"/>
  <c r="V29" i="7"/>
  <c r="ET48" i="7"/>
  <c r="V48" i="7"/>
  <c r="E35" i="7"/>
  <c r="T25" i="7"/>
  <c r="ET25" i="7"/>
  <c r="T9" i="7"/>
  <c r="EP9" i="7"/>
  <c r="ED15" i="7"/>
  <c r="EN15" i="7"/>
  <c r="T24" i="7"/>
  <c r="ED24" i="7"/>
  <c r="EP26" i="7"/>
  <c r="ED26" i="7"/>
  <c r="EL22" i="7"/>
  <c r="EP22" i="7"/>
  <c r="ED14" i="7"/>
  <c r="EN14" i="7"/>
  <c r="EL16" i="7"/>
  <c r="EB16" i="7"/>
  <c r="EL4" i="7"/>
  <c r="EH4" i="7"/>
  <c r="DT40" i="7"/>
  <c r="DV40" i="7"/>
  <c r="EL40" i="7"/>
  <c r="EB40" i="7"/>
  <c r="DF19" i="7"/>
  <c r="EH19" i="7"/>
  <c r="EB19" i="7"/>
  <c r="EL51" i="7"/>
  <c r="EH51" i="7"/>
  <c r="EB51" i="7"/>
  <c r="EJ32" i="7"/>
  <c r="EB32" i="7"/>
  <c r="EL28" i="7"/>
  <c r="EH28" i="7"/>
  <c r="EB28" i="7"/>
  <c r="EL49" i="7"/>
  <c r="EB49" i="7"/>
  <c r="CN18" i="7"/>
  <c r="DV18" i="7"/>
  <c r="T45" i="7"/>
  <c r="EL45" i="7"/>
  <c r="EH45" i="7"/>
  <c r="T26" i="7"/>
  <c r="EL26" i="7"/>
  <c r="EH26" i="7"/>
  <c r="R15" i="7"/>
  <c r="T15" i="7"/>
  <c r="EL15" i="7"/>
  <c r="EH15" i="7"/>
  <c r="T14" i="7"/>
  <c r="EL14" i="7"/>
  <c r="R10" i="7"/>
  <c r="T10" i="7"/>
  <c r="T37" i="7"/>
  <c r="EL37" i="7"/>
  <c r="EH37" i="7"/>
  <c r="T17" i="7"/>
  <c r="EJ17" i="7"/>
  <c r="T29" i="7"/>
  <c r="EL29" i="7"/>
  <c r="EJ29" i="7"/>
  <c r="EH29" i="7"/>
  <c r="DP9" i="7"/>
  <c r="R9" i="7"/>
  <c r="EB9" i="7"/>
  <c r="DV9" i="7"/>
  <c r="DP45" i="7"/>
  <c r="EB45" i="7"/>
  <c r="R45" i="7"/>
  <c r="EB26" i="7"/>
  <c r="R26" i="7"/>
  <c r="DV26" i="7"/>
  <c r="R22" i="7"/>
  <c r="EB22" i="7"/>
  <c r="R14" i="7"/>
  <c r="EB14" i="7"/>
  <c r="P24" i="7"/>
  <c r="R24" i="7"/>
  <c r="EB25" i="7"/>
  <c r="R25" i="7"/>
  <c r="DZ8" i="7"/>
  <c r="EB8" i="7"/>
  <c r="R8" i="7"/>
  <c r="DZ37" i="7"/>
  <c r="R37" i="7"/>
  <c r="EB37" i="7"/>
  <c r="EB23" i="7"/>
  <c r="R23" i="7"/>
  <c r="R5" i="7"/>
  <c r="EB5" i="7"/>
  <c r="DZ17" i="7"/>
  <c r="R17" i="7"/>
  <c r="EB17" i="7"/>
  <c r="R29" i="7"/>
  <c r="EB29" i="7"/>
  <c r="DP48" i="7"/>
  <c r="R48" i="7"/>
  <c r="DX51" i="7"/>
  <c r="DN51" i="7"/>
  <c r="DJ28" i="7"/>
  <c r="DP28" i="7"/>
  <c r="P43" i="7"/>
  <c r="DP43" i="7"/>
  <c r="DT26" i="7"/>
  <c r="DP26" i="7"/>
  <c r="L46" i="7"/>
  <c r="DT46" i="7"/>
  <c r="DZ16" i="7"/>
  <c r="DP16" i="7"/>
  <c r="DF4" i="7"/>
  <c r="DZ4" i="7"/>
  <c r="DR29" i="7"/>
  <c r="DP29" i="7"/>
  <c r="N9" i="7"/>
  <c r="P9" i="7"/>
  <c r="N45" i="7"/>
  <c r="P45" i="7"/>
  <c r="DB22" i="7"/>
  <c r="P22" i="7"/>
  <c r="DH22" i="7"/>
  <c r="N23" i="7"/>
  <c r="CX26" i="7"/>
  <c r="P26" i="7"/>
  <c r="DF8" i="7"/>
  <c r="P8" i="7"/>
  <c r="N25" i="7"/>
  <c r="P25" i="7"/>
  <c r="DF37" i="7"/>
  <c r="P37" i="7"/>
  <c r="DL16" i="7"/>
  <c r="P16" i="7"/>
  <c r="DF17" i="7"/>
  <c r="P17" i="7"/>
  <c r="DF29" i="7"/>
  <c r="P29" i="7"/>
  <c r="DL26" i="7"/>
  <c r="N14" i="7"/>
  <c r="DF14" i="7"/>
  <c r="N40" i="7"/>
  <c r="DF40" i="7"/>
  <c r="N15" i="7"/>
  <c r="DF15" i="7"/>
  <c r="DF51" i="7"/>
  <c r="DL51" i="7"/>
  <c r="N32" i="7"/>
  <c r="DF32" i="7"/>
  <c r="L26" i="7"/>
  <c r="CZ26" i="7"/>
  <c r="CB5" i="7"/>
  <c r="DB5" i="7"/>
  <c r="L51" i="7"/>
  <c r="N51" i="7"/>
  <c r="L8" i="7"/>
  <c r="N8" i="7"/>
  <c r="J10" i="7"/>
  <c r="N10" i="7"/>
  <c r="L37" i="7"/>
  <c r="N37" i="7"/>
  <c r="DB37" i="7"/>
  <c r="L24" i="7"/>
  <c r="N24" i="7"/>
  <c r="N43" i="7"/>
  <c r="CZ43" i="7"/>
  <c r="CR47" i="7"/>
  <c r="N47" i="7"/>
  <c r="N17" i="7"/>
  <c r="DB17" i="7"/>
  <c r="N29" i="7"/>
  <c r="DB29" i="7"/>
  <c r="CR48" i="7"/>
  <c r="N48" i="7"/>
  <c r="J45" i="7"/>
  <c r="L45" i="7"/>
  <c r="L17" i="7"/>
  <c r="CP17" i="7"/>
  <c r="L9" i="7"/>
  <c r="J9" i="7"/>
  <c r="CL15" i="7"/>
  <c r="L15" i="7"/>
  <c r="CD15" i="7"/>
  <c r="CL14" i="7"/>
  <c r="L14" i="7"/>
  <c r="CD14" i="7"/>
  <c r="J25" i="7"/>
  <c r="L25" i="7"/>
  <c r="J43" i="7"/>
  <c r="L43" i="7"/>
  <c r="CL47" i="7"/>
  <c r="L47" i="7"/>
  <c r="CD47" i="7"/>
  <c r="CN47" i="7"/>
  <c r="CL16" i="7"/>
  <c r="L16" i="7"/>
  <c r="CL29" i="7"/>
  <c r="L29" i="7"/>
  <c r="J23" i="7"/>
  <c r="L23" i="7"/>
  <c r="CL49" i="7"/>
  <c r="L49" i="7"/>
  <c r="L48" i="7"/>
  <c r="CN48" i="7"/>
  <c r="AR19" i="7"/>
  <c r="BF19" i="7"/>
  <c r="CF40" i="7"/>
  <c r="AZ40" i="7"/>
  <c r="CB40" i="7"/>
  <c r="BF40" i="7"/>
  <c r="CF9" i="7"/>
  <c r="CB9" i="7"/>
  <c r="BF9" i="7"/>
  <c r="BZ51" i="7"/>
  <c r="BJ51" i="7"/>
  <c r="BV51" i="7"/>
  <c r="BF51" i="7"/>
  <c r="BP51" i="7"/>
  <c r="AV51" i="7"/>
  <c r="BL51" i="7"/>
  <c r="J8" i="7"/>
  <c r="CL8" i="7"/>
  <c r="J46" i="7"/>
  <c r="CF46" i="7"/>
  <c r="CB46" i="7"/>
  <c r="J26" i="7"/>
  <c r="CH26" i="7"/>
  <c r="CJ26" i="7"/>
  <c r="CF26" i="7"/>
  <c r="CB26" i="7"/>
  <c r="BN26" i="7"/>
  <c r="BX26" i="7"/>
  <c r="J15" i="7"/>
  <c r="BN15" i="7"/>
  <c r="BX15" i="7"/>
  <c r="J14" i="7"/>
  <c r="BN14" i="7"/>
  <c r="BT18" i="7"/>
  <c r="J18" i="7"/>
  <c r="CF18" i="7"/>
  <c r="CB18" i="7"/>
  <c r="BX18" i="7"/>
  <c r="BL16" i="7"/>
  <c r="J16" i="7"/>
  <c r="CJ16" i="7"/>
  <c r="CF16" i="7"/>
  <c r="CB16" i="7"/>
  <c r="BX16" i="7"/>
  <c r="BT47" i="7"/>
  <c r="J47" i="7"/>
  <c r="CJ47" i="7"/>
  <c r="CF47" i="7"/>
  <c r="CB47" i="7"/>
  <c r="BX47" i="7"/>
  <c r="BN47" i="7"/>
  <c r="BT29" i="7"/>
  <c r="J29" i="7"/>
  <c r="CJ29" i="7"/>
  <c r="CF29" i="7"/>
  <c r="CB29" i="7"/>
  <c r="BL28" i="7"/>
  <c r="J28" i="7"/>
  <c r="CB28" i="7"/>
  <c r="J22" i="7"/>
  <c r="BX22" i="7"/>
  <c r="BL37" i="7"/>
  <c r="J37" i="7"/>
  <c r="BZ49" i="7"/>
  <c r="J49" i="7"/>
  <c r="BT48" i="7"/>
  <c r="J48" i="7"/>
  <c r="BL17" i="7"/>
  <c r="J17" i="7"/>
  <c r="BR22" i="7"/>
  <c r="BL22" i="7"/>
  <c r="BH22" i="7"/>
  <c r="E51" i="7"/>
  <c r="G51" i="7"/>
  <c r="G50" i="7"/>
  <c r="G49" i="7"/>
  <c r="G48" i="7"/>
  <c r="G47" i="7"/>
  <c r="G46" i="7"/>
  <c r="G45" i="7"/>
  <c r="G43" i="7"/>
  <c r="G42" i="7"/>
  <c r="G41" i="7"/>
  <c r="G40" i="7"/>
  <c r="G39" i="7"/>
  <c r="G38" i="7"/>
  <c r="G37" i="7"/>
  <c r="G36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BF48" i="7"/>
  <c r="BF47" i="7"/>
  <c r="BF46" i="7"/>
  <c r="BF45" i="7"/>
  <c r="BF37" i="7"/>
  <c r="BF29" i="7"/>
  <c r="BF28" i="7"/>
  <c r="BF26" i="7"/>
  <c r="BF18" i="7"/>
  <c r="BF17" i="7"/>
  <c r="BF16" i="7"/>
  <c r="BF15" i="7"/>
  <c r="BF14" i="7"/>
  <c r="BF8" i="7"/>
  <c r="AZ45" i="7"/>
  <c r="AZ15" i="7"/>
  <c r="AZ46" i="7"/>
  <c r="AZ25" i="7"/>
  <c r="AZ37" i="7"/>
  <c r="AZ14" i="7"/>
  <c r="AZ17" i="7"/>
  <c r="AZ29" i="7"/>
  <c r="AZ16" i="7"/>
  <c r="AX37" i="7"/>
  <c r="AX17" i="7"/>
  <c r="AX16" i="7"/>
  <c r="C50" i="7"/>
  <c r="C42" i="7"/>
  <c r="C41" i="7"/>
  <c r="C39" i="7"/>
  <c r="C38" i="7"/>
  <c r="C36" i="7"/>
  <c r="C34" i="7"/>
  <c r="C33" i="7"/>
  <c r="C31" i="7"/>
  <c r="C30" i="7"/>
  <c r="C20" i="7"/>
  <c r="C12" i="7"/>
  <c r="C7" i="7"/>
  <c r="C3" i="7"/>
  <c r="D10" i="7" l="1"/>
  <c r="D5" i="7"/>
  <c r="D21" i="7"/>
  <c r="D45" i="7"/>
  <c r="D51" i="7"/>
  <c r="D40" i="7"/>
  <c r="D49" i="7"/>
  <c r="D19" i="7"/>
  <c r="D4" i="7"/>
  <c r="C4" i="7" s="1"/>
  <c r="D9" i="7"/>
  <c r="D25" i="7"/>
  <c r="D46" i="7"/>
  <c r="D24" i="7"/>
  <c r="D23" i="7"/>
  <c r="D32" i="7"/>
  <c r="E34" i="7"/>
  <c r="E15" i="7"/>
  <c r="E30" i="7"/>
  <c r="E7" i="7"/>
  <c r="E23" i="7"/>
  <c r="E38" i="7"/>
  <c r="E11" i="7"/>
  <c r="E26" i="7"/>
  <c r="E19" i="7"/>
  <c r="E43" i="7"/>
  <c r="E10" i="7"/>
  <c r="E14" i="7"/>
  <c r="E18" i="7"/>
  <c r="E22" i="7"/>
  <c r="E29" i="7"/>
  <c r="E33" i="7"/>
  <c r="E41" i="7"/>
  <c r="E45" i="7"/>
  <c r="E49" i="7"/>
  <c r="E42" i="7"/>
  <c r="E46" i="7"/>
  <c r="E50" i="7"/>
  <c r="E8" i="7"/>
  <c r="E16" i="7"/>
  <c r="E24" i="7"/>
  <c r="E31" i="7"/>
  <c r="E39" i="7"/>
  <c r="E47" i="7"/>
  <c r="E5" i="7"/>
  <c r="E13" i="7"/>
  <c r="E17" i="7"/>
  <c r="E25" i="7"/>
  <c r="E32" i="7"/>
  <c r="E40" i="7"/>
  <c r="E48" i="7"/>
  <c r="E6" i="7"/>
  <c r="E4" i="7"/>
  <c r="E12" i="7"/>
  <c r="E20" i="7"/>
  <c r="E27" i="7"/>
  <c r="E36" i="7"/>
  <c r="E9" i="7"/>
  <c r="E21" i="7"/>
  <c r="E28" i="7"/>
  <c r="E37" i="7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MI52" i="8" l="1"/>
  <c r="MG52" i="8"/>
  <c r="ME52" i="8"/>
  <c r="MC52" i="8"/>
  <c r="MA52" i="8"/>
  <c r="LY52" i="8"/>
  <c r="LW52" i="8"/>
  <c r="LU52" i="8"/>
  <c r="LS52" i="8"/>
  <c r="LQ52" i="8"/>
  <c r="LO52" i="8"/>
  <c r="LM52" i="8"/>
  <c r="LK52" i="8"/>
  <c r="LI52" i="8"/>
  <c r="LG52" i="8"/>
  <c r="LE52" i="8"/>
  <c r="LC52" i="8"/>
  <c r="LA52" i="8"/>
  <c r="KY52" i="8"/>
  <c r="KW52" i="8"/>
  <c r="KU52" i="8"/>
  <c r="KS52" i="8"/>
  <c r="KQ52" i="8"/>
  <c r="KO52" i="8"/>
  <c r="KM52" i="8"/>
  <c r="KK52" i="8"/>
  <c r="KI52" i="8"/>
  <c r="KG52" i="8"/>
  <c r="KE52" i="8"/>
  <c r="KC52" i="8"/>
  <c r="KA52" i="8"/>
  <c r="JY52" i="8"/>
  <c r="JW52" i="8"/>
  <c r="JU52" i="8"/>
  <c r="JS52" i="8"/>
  <c r="JQ52" i="8"/>
  <c r="JO52" i="8"/>
  <c r="JM52" i="8"/>
  <c r="JK52" i="8"/>
  <c r="JG52" i="8"/>
  <c r="JE52" i="8"/>
  <c r="JA52" i="8"/>
  <c r="IY52" i="8"/>
  <c r="IW52" i="8"/>
  <c r="IS52" i="8"/>
  <c r="IQ52" i="8"/>
  <c r="IM52" i="8"/>
  <c r="IK52" i="8"/>
  <c r="II52" i="8"/>
  <c r="IG52" i="8"/>
  <c r="IE52" i="8"/>
  <c r="IC52" i="8"/>
  <c r="HY52" i="8"/>
  <c r="HW52" i="8"/>
  <c r="HQ52" i="8"/>
  <c r="HO52" i="8"/>
  <c r="HM52" i="8"/>
  <c r="HG52" i="8"/>
  <c r="HE52" i="8"/>
  <c r="HC52" i="8"/>
  <c r="HA52" i="8"/>
  <c r="GY52" i="8"/>
  <c r="GU52" i="8"/>
  <c r="GS52" i="8"/>
  <c r="GQ52" i="8"/>
  <c r="GO52" i="8"/>
  <c r="GM52" i="8"/>
  <c r="GK52" i="8"/>
  <c r="GI52" i="8"/>
  <c r="GG52" i="8"/>
  <c r="GE52" i="8"/>
  <c r="GC52" i="8"/>
  <c r="GA52" i="8"/>
  <c r="FY52" i="8"/>
  <c r="FW52" i="8"/>
  <c r="FU52" i="8"/>
  <c r="FS52" i="8"/>
  <c r="FQ52" i="8"/>
  <c r="FO52" i="8"/>
  <c r="FM52" i="8"/>
  <c r="FK52" i="8"/>
  <c r="FI52" i="8"/>
  <c r="FG52" i="8"/>
  <c r="FE52" i="8"/>
  <c r="FC52" i="8"/>
  <c r="FA52" i="8"/>
  <c r="EY52" i="8"/>
  <c r="EU52" i="8"/>
  <c r="ES52" i="8"/>
  <c r="EQ52" i="8"/>
  <c r="EO52" i="8"/>
  <c r="EM52" i="8"/>
  <c r="EK52" i="8"/>
  <c r="EI52" i="8"/>
  <c r="EG52" i="8"/>
  <c r="EE52" i="8"/>
  <c r="EC52" i="8"/>
  <c r="EA52" i="8"/>
  <c r="DY52" i="8"/>
  <c r="DW52" i="8"/>
  <c r="DU52" i="8"/>
  <c r="DQ52" i="8"/>
  <c r="DO52" i="8"/>
  <c r="DM52" i="8"/>
  <c r="DK52" i="8"/>
  <c r="DI52" i="8"/>
  <c r="DG52" i="8"/>
  <c r="DE52" i="8"/>
  <c r="DC52" i="8"/>
  <c r="DA52" i="8"/>
  <c r="CY52" i="8"/>
  <c r="CW52" i="8"/>
  <c r="CU52" i="8"/>
  <c r="CS52" i="8"/>
  <c r="CQ52" i="8"/>
  <c r="CO52" i="8"/>
  <c r="CM52" i="8"/>
  <c r="CK52" i="8"/>
  <c r="CI52" i="8"/>
  <c r="CG52" i="8"/>
  <c r="CE52" i="8"/>
  <c r="CC52" i="8"/>
  <c r="CA52" i="8"/>
  <c r="BY52" i="8"/>
  <c r="BW52" i="8"/>
  <c r="BU52" i="8"/>
  <c r="BS52" i="8"/>
  <c r="BQ52" i="8"/>
  <c r="BO52" i="8"/>
  <c r="BM52" i="8"/>
  <c r="BK52" i="8"/>
  <c r="BI52" i="8"/>
  <c r="BG52" i="8"/>
  <c r="BE52" i="8"/>
  <c r="BC52" i="8"/>
  <c r="BA52" i="8"/>
  <c r="AY52" i="8"/>
  <c r="AW52" i="8"/>
  <c r="AU52" i="8"/>
  <c r="AS52" i="8"/>
  <c r="AQ52" i="8"/>
  <c r="AO52" i="8"/>
  <c r="AM52" i="8"/>
  <c r="AK52" i="8"/>
  <c r="AI52" i="8"/>
  <c r="AG52" i="8"/>
  <c r="AE52" i="8"/>
  <c r="AC52" i="8"/>
  <c r="AA52" i="8"/>
  <c r="Y52" i="8"/>
  <c r="W52" i="8"/>
  <c r="U52" i="8"/>
  <c r="S52" i="8"/>
  <c r="Q52" i="8"/>
  <c r="O52" i="8"/>
  <c r="M52" i="8"/>
  <c r="K52" i="8"/>
  <c r="I52" i="8"/>
  <c r="G52" i="8"/>
  <c r="DX51" i="8"/>
  <c r="AB51" i="8"/>
  <c r="F51" i="8"/>
  <c r="IP51" i="8" s="1"/>
  <c r="E51" i="8"/>
  <c r="F50" i="8"/>
  <c r="CR50" i="8" s="1"/>
  <c r="E50" i="8"/>
  <c r="F49" i="8"/>
  <c r="DZ49" i="8" s="1"/>
  <c r="E49" i="8"/>
  <c r="IU48" i="8"/>
  <c r="E48" i="8" s="1"/>
  <c r="F48" i="8"/>
  <c r="BV48" i="8" s="1"/>
  <c r="IU47" i="8"/>
  <c r="F47" i="8"/>
  <c r="JF47" i="8" s="1"/>
  <c r="F46" i="8"/>
  <c r="IP46" i="8" s="1"/>
  <c r="E46" i="8"/>
  <c r="F45" i="8"/>
  <c r="IX45" i="8" s="1"/>
  <c r="E45" i="8"/>
  <c r="F44" i="8"/>
  <c r="FP44" i="8" s="1"/>
  <c r="E44" i="8"/>
  <c r="F43" i="8"/>
  <c r="AR43" i="8" s="1"/>
  <c r="E43" i="8"/>
  <c r="F42" i="8"/>
  <c r="E42" i="8"/>
  <c r="D42" i="8"/>
  <c r="F41" i="8"/>
  <c r="DX41" i="8" s="1"/>
  <c r="E41" i="8"/>
  <c r="F40" i="8"/>
  <c r="E40" i="8"/>
  <c r="D40" i="8"/>
  <c r="F39" i="8"/>
  <c r="CR39" i="8" s="1"/>
  <c r="E39" i="8"/>
  <c r="F38" i="8"/>
  <c r="EF38" i="8" s="1"/>
  <c r="E38" i="8"/>
  <c r="F37" i="8"/>
  <c r="E37" i="8"/>
  <c r="F36" i="8"/>
  <c r="IP36" i="8" s="1"/>
  <c r="E36" i="8"/>
  <c r="F35" i="8"/>
  <c r="E35" i="8"/>
  <c r="D35" i="8"/>
  <c r="F34" i="8"/>
  <c r="DJ34" i="8" s="1"/>
  <c r="E34" i="8"/>
  <c r="F33" i="8"/>
  <c r="DX33" i="8" s="1"/>
  <c r="E33" i="8"/>
  <c r="F32" i="8"/>
  <c r="E32" i="8"/>
  <c r="D32" i="8"/>
  <c r="F31" i="8"/>
  <c r="E31" i="8"/>
  <c r="F30" i="8"/>
  <c r="EZ30" i="8" s="1"/>
  <c r="E30" i="8"/>
  <c r="F29" i="8"/>
  <c r="E29" i="8"/>
  <c r="F28" i="8"/>
  <c r="JF28" i="8" s="1"/>
  <c r="E28" i="8"/>
  <c r="F27" i="8"/>
  <c r="IL27" i="8" s="1"/>
  <c r="E27" i="8"/>
  <c r="F26" i="8"/>
  <c r="CR26" i="8" s="1"/>
  <c r="E26" i="8"/>
  <c r="IU25" i="8"/>
  <c r="F25" i="8"/>
  <c r="DR25" i="8" s="1"/>
  <c r="E25" i="8"/>
  <c r="F24" i="8"/>
  <c r="E24" i="8"/>
  <c r="F23" i="8"/>
  <c r="E23" i="8"/>
  <c r="F22" i="8"/>
  <c r="HN22" i="8" s="1"/>
  <c r="E22" i="8"/>
  <c r="F21" i="8"/>
  <c r="HX21" i="8" s="1"/>
  <c r="E21" i="8"/>
  <c r="F20" i="8"/>
  <c r="CR20" i="8" s="1"/>
  <c r="E20" i="8"/>
  <c r="F19" i="8"/>
  <c r="HH19" i="8" s="1"/>
  <c r="E19" i="8"/>
  <c r="F18" i="8"/>
  <c r="DZ18" i="8" s="1"/>
  <c r="E18" i="8"/>
  <c r="F17" i="8"/>
  <c r="E17" i="8"/>
  <c r="F16" i="8"/>
  <c r="ED16" i="8" s="1"/>
  <c r="E16" i="8"/>
  <c r="F15" i="8"/>
  <c r="JP15" i="8" s="1"/>
  <c r="E15" i="8"/>
  <c r="F14" i="8"/>
  <c r="GZ14" i="8" s="1"/>
  <c r="E14" i="8"/>
  <c r="F13" i="8"/>
  <c r="HH13" i="8" s="1"/>
  <c r="E13" i="8"/>
  <c r="F12" i="8"/>
  <c r="E12" i="8"/>
  <c r="F11" i="8"/>
  <c r="E11" i="8"/>
  <c r="F10" i="8"/>
  <c r="E10" i="8"/>
  <c r="F9" i="8"/>
  <c r="E9" i="8"/>
  <c r="IU8" i="8"/>
  <c r="F8" i="8"/>
  <c r="GV8" i="8" s="1"/>
  <c r="F7" i="8"/>
  <c r="E7" i="8"/>
  <c r="F6" i="8"/>
  <c r="CD6" i="8" s="1"/>
  <c r="E6" i="8"/>
  <c r="F5" i="8"/>
  <c r="AD5" i="8" s="1"/>
  <c r="E5" i="8"/>
  <c r="F4" i="8"/>
  <c r="HH4" i="8" s="1"/>
  <c r="E4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F3" i="8"/>
  <c r="E3" i="8"/>
  <c r="D3" i="8"/>
  <c r="AX16" i="8" l="1"/>
  <c r="N47" i="8"/>
  <c r="CR16" i="8"/>
  <c r="HF15" i="8"/>
  <c r="CP25" i="8"/>
  <c r="DZ6" i="8"/>
  <c r="IV8" i="8"/>
  <c r="DR22" i="8"/>
  <c r="ID28" i="8"/>
  <c r="CP33" i="8"/>
  <c r="Z47" i="8"/>
  <c r="GR48" i="8"/>
  <c r="BZ6" i="8"/>
  <c r="HJ28" i="8"/>
  <c r="IH47" i="8"/>
  <c r="R51" i="8"/>
  <c r="HX30" i="8"/>
  <c r="BZ45" i="8"/>
  <c r="HV51" i="8"/>
  <c r="AV14" i="8"/>
  <c r="GV16" i="8"/>
  <c r="AT30" i="8"/>
  <c r="L43" i="8"/>
  <c r="CD45" i="8"/>
  <c r="AV47" i="8"/>
  <c r="HH11" i="8"/>
  <c r="AZ11" i="8"/>
  <c r="FB14" i="8"/>
  <c r="CF15" i="8"/>
  <c r="AP16" i="8"/>
  <c r="HH16" i="8"/>
  <c r="GL28" i="8"/>
  <c r="CN30" i="8"/>
  <c r="AB43" i="8"/>
  <c r="H47" i="8"/>
  <c r="BB47" i="8"/>
  <c r="IP50" i="8"/>
  <c r="IN14" i="8"/>
  <c r="FB30" i="8"/>
  <c r="DB43" i="8"/>
  <c r="GN47" i="8"/>
  <c r="FT46" i="8"/>
  <c r="CF14" i="8"/>
  <c r="BH19" i="8"/>
  <c r="CP27" i="8"/>
  <c r="JN27" i="8"/>
  <c r="AZ25" i="8"/>
  <c r="GV25" i="8"/>
  <c r="EB27" i="8"/>
  <c r="CV30" i="8"/>
  <c r="ID30" i="8"/>
  <c r="ID46" i="8"/>
  <c r="BF6" i="8"/>
  <c r="AZ13" i="8"/>
  <c r="D13" i="8" s="1"/>
  <c r="T14" i="8"/>
  <c r="DR14" i="8"/>
  <c r="HN14" i="8"/>
  <c r="DZ16" i="8"/>
  <c r="BV22" i="8"/>
  <c r="HR22" i="8"/>
  <c r="BL25" i="8"/>
  <c r="HB25" i="8"/>
  <c r="GB27" i="8"/>
  <c r="AR30" i="8"/>
  <c r="BP33" i="8"/>
  <c r="CV46" i="8"/>
  <c r="AF47" i="8"/>
  <c r="HF47" i="8"/>
  <c r="L51" i="8"/>
  <c r="CV51" i="8"/>
  <c r="IV51" i="8"/>
  <c r="BH8" i="8"/>
  <c r="FT14" i="8"/>
  <c r="JH14" i="8"/>
  <c r="ET22" i="8"/>
  <c r="HT27" i="8"/>
  <c r="FT33" i="8"/>
  <c r="IX44" i="8"/>
  <c r="BP46" i="8"/>
  <c r="GT46" i="8"/>
  <c r="P14" i="8"/>
  <c r="DD14" i="8"/>
  <c r="BZ18" i="8"/>
  <c r="CP19" i="8"/>
  <c r="AR22" i="8"/>
  <c r="AT33" i="8"/>
  <c r="GL33" i="8"/>
  <c r="BZ46" i="8"/>
  <c r="AP51" i="8"/>
  <c r="HX51" i="8"/>
  <c r="DD10" i="8"/>
  <c r="CJ10" i="8"/>
  <c r="HN17" i="8"/>
  <c r="ID17" i="8"/>
  <c r="GT17" i="8"/>
  <c r="FT17" i="8"/>
  <c r="EH17" i="8"/>
  <c r="DR17" i="8"/>
  <c r="CP17" i="8"/>
  <c r="AZ17" i="8"/>
  <c r="P17" i="8"/>
  <c r="IT17" i="8"/>
  <c r="GH17" i="8"/>
  <c r="FL17" i="8"/>
  <c r="DV17" i="8"/>
  <c r="BZ17" i="8"/>
  <c r="Z17" i="8"/>
  <c r="HX17" i="8"/>
  <c r="EL17" i="8"/>
  <c r="BT17" i="8"/>
  <c r="HH17" i="8"/>
  <c r="GB17" i="8"/>
  <c r="EF17" i="8"/>
  <c r="GD17" i="8"/>
  <c r="DJ17" i="8"/>
  <c r="T17" i="8"/>
  <c r="DD17" i="8"/>
  <c r="IT29" i="8"/>
  <c r="BZ29" i="8"/>
  <c r="EF29" i="8"/>
  <c r="DX29" i="8"/>
  <c r="AZ29" i="8"/>
  <c r="CN4" i="8"/>
  <c r="ID7" i="8"/>
  <c r="GT7" i="8"/>
  <c r="EN7" i="8"/>
  <c r="DX8" i="8"/>
  <c r="BP10" i="8"/>
  <c r="DD15" i="8"/>
  <c r="HX15" i="8"/>
  <c r="AR17" i="8"/>
  <c r="DX17" i="8"/>
  <c r="EF23" i="8"/>
  <c r="CV23" i="8"/>
  <c r="DJ23" i="8"/>
  <c r="ID29" i="8"/>
  <c r="BT5" i="8"/>
  <c r="AH7" i="8"/>
  <c r="GT10" i="8"/>
  <c r="FH15" i="8"/>
  <c r="BL17" i="8"/>
  <c r="FN17" i="8"/>
  <c r="FB4" i="8"/>
  <c r="DJ4" i="8"/>
  <c r="IL4" i="8"/>
  <c r="CR4" i="8"/>
  <c r="HP4" i="8"/>
  <c r="DH8" i="8"/>
  <c r="BR8" i="8"/>
  <c r="HB8" i="8"/>
  <c r="HH10" i="8"/>
  <c r="IX15" i="8"/>
  <c r="JH15" i="8"/>
  <c r="HH15" i="8"/>
  <c r="GT15" i="8"/>
  <c r="EF15" i="8"/>
  <c r="BH15" i="8"/>
  <c r="IV15" i="8"/>
  <c r="HB15" i="8"/>
  <c r="ER15" i="8"/>
  <c r="AV15" i="8"/>
  <c r="IN15" i="8"/>
  <c r="GV15" i="8"/>
  <c r="DR15" i="8"/>
  <c r="T15" i="8"/>
  <c r="GB15" i="8"/>
  <c r="CX17" i="8"/>
  <c r="HB17" i="8"/>
  <c r="HN24" i="8"/>
  <c r="DR24" i="8"/>
  <c r="JL48" i="8"/>
  <c r="HX48" i="8"/>
  <c r="GB48" i="8"/>
  <c r="CV48" i="8"/>
  <c r="BR48" i="8"/>
  <c r="AR48" i="8"/>
  <c r="BV45" i="8"/>
  <c r="JN48" i="8"/>
  <c r="HH48" i="8"/>
  <c r="EF48" i="8"/>
  <c r="CN48" i="8"/>
  <c r="BB48" i="8"/>
  <c r="P48" i="8"/>
  <c r="EB48" i="8"/>
  <c r="AZ48" i="8"/>
  <c r="IB48" i="8"/>
  <c r="DD48" i="8"/>
  <c r="AT48" i="8"/>
  <c r="HF48" i="8"/>
  <c r="CJ48" i="8"/>
  <c r="H48" i="8"/>
  <c r="HN49" i="8"/>
  <c r="CL49" i="8"/>
  <c r="GT49" i="8"/>
  <c r="AZ49" i="8"/>
  <c r="IP49" i="8"/>
  <c r="BF18" i="8"/>
  <c r="CB19" i="8"/>
  <c r="ID21" i="8"/>
  <c r="HH21" i="8"/>
  <c r="HB22" i="8"/>
  <c r="EB22" i="8"/>
  <c r="CP22" i="8"/>
  <c r="P22" i="8"/>
  <c r="CR22" i="8"/>
  <c r="FF22" i="8"/>
  <c r="JN22" i="8"/>
  <c r="AL27" i="8"/>
  <c r="DH27" i="8"/>
  <c r="EF27" i="8"/>
  <c r="HB27" i="8"/>
  <c r="AF49" i="8"/>
  <c r="CV18" i="8"/>
  <c r="IH18" i="8"/>
  <c r="CD18" i="8"/>
  <c r="AZ18" i="8"/>
  <c r="CJ18" i="8"/>
  <c r="CR19" i="8"/>
  <c r="EB19" i="8"/>
  <c r="BP19" i="8"/>
  <c r="AF19" i="8"/>
  <c r="BL19" i="8"/>
  <c r="ED19" i="8"/>
  <c r="IR27" i="8"/>
  <c r="IZ27" i="8"/>
  <c r="HX27" i="8"/>
  <c r="GZ27" i="8"/>
  <c r="FR27" i="8"/>
  <c r="DR27" i="8"/>
  <c r="CT27" i="8"/>
  <c r="Z27" i="8"/>
  <c r="CV27" i="8"/>
  <c r="ED27" i="8"/>
  <c r="GT27" i="8"/>
  <c r="IJ27" i="8"/>
  <c r="JP27" i="8"/>
  <c r="HT41" i="8"/>
  <c r="HH41" i="8"/>
  <c r="DD41" i="8"/>
  <c r="AR41" i="8"/>
  <c r="GZ41" i="8"/>
  <c r="CR41" i="8"/>
  <c r="Z41" i="8"/>
  <c r="ED41" i="8"/>
  <c r="IT44" i="8"/>
  <c r="HH44" i="8"/>
  <c r="JN44" i="8"/>
  <c r="FT44" i="8"/>
  <c r="IV16" i="8"/>
  <c r="GR16" i="8"/>
  <c r="DJ16" i="8"/>
  <c r="BJ16" i="8"/>
  <c r="R16" i="8"/>
  <c r="BP16" i="8"/>
  <c r="IP16" i="8"/>
  <c r="Z19" i="8"/>
  <c r="JN30" i="8"/>
  <c r="HH30" i="8"/>
  <c r="GD30" i="8"/>
  <c r="EJ30" i="8"/>
  <c r="DJ30" i="8"/>
  <c r="CJ30" i="8"/>
  <c r="BH30" i="8"/>
  <c r="Z30" i="8"/>
  <c r="IN30" i="8"/>
  <c r="HD30" i="8"/>
  <c r="GB30" i="8"/>
  <c r="EB30" i="8"/>
  <c r="CX30" i="8"/>
  <c r="CH30" i="8"/>
  <c r="AZ30" i="8"/>
  <c r="T30" i="8"/>
  <c r="BP30" i="8"/>
  <c r="DR30" i="8"/>
  <c r="GL30" i="8"/>
  <c r="FB37" i="8"/>
  <c r="BT37" i="8"/>
  <c r="BD41" i="8"/>
  <c r="ID41" i="8"/>
  <c r="IV45" i="8"/>
  <c r="ID45" i="8"/>
  <c r="DR45" i="8"/>
  <c r="GV45" i="8"/>
  <c r="DD45" i="8"/>
  <c r="BB45" i="8"/>
  <c r="EJ45" i="8"/>
  <c r="HX14" i="8"/>
  <c r="GV14" i="8"/>
  <c r="DZ14" i="8"/>
  <c r="BZ14" i="8"/>
  <c r="BP14" i="8"/>
  <c r="ER14" i="8"/>
  <c r="HB14" i="8"/>
  <c r="JP14" i="8"/>
  <c r="Z16" i="8"/>
  <c r="CL16" i="8"/>
  <c r="FD16" i="8"/>
  <c r="JN16" i="8"/>
  <c r="BL18" i="8"/>
  <c r="HT18" i="8"/>
  <c r="AL19" i="8"/>
  <c r="CL19" i="8"/>
  <c r="GD21" i="8"/>
  <c r="AD22" i="8"/>
  <c r="DJ22" i="8"/>
  <c r="FZ22" i="8"/>
  <c r="IP25" i="8"/>
  <c r="GT25" i="8"/>
  <c r="BZ25" i="8"/>
  <c r="DJ25" i="8"/>
  <c r="HX25" i="8"/>
  <c r="ID26" i="8"/>
  <c r="CD27" i="8"/>
  <c r="DL27" i="8"/>
  <c r="FT27" i="8"/>
  <c r="HN27" i="8"/>
  <c r="IP27" i="8"/>
  <c r="R30" i="8"/>
  <c r="BT30" i="8"/>
  <c r="DX30" i="8"/>
  <c r="GZ30" i="8"/>
  <c r="BR41" i="8"/>
  <c r="IV41" i="8"/>
  <c r="HN44" i="8"/>
  <c r="AT45" i="8"/>
  <c r="ER45" i="8"/>
  <c r="DD49" i="8"/>
  <c r="GJ43" i="8"/>
  <c r="FR46" i="8"/>
  <c r="P47" i="8"/>
  <c r="AR47" i="8"/>
  <c r="CP47" i="8"/>
  <c r="HH47" i="8"/>
  <c r="JL47" i="8"/>
  <c r="AF51" i="8"/>
  <c r="EN51" i="8"/>
  <c r="JB51" i="8"/>
  <c r="X47" i="8"/>
  <c r="AT47" i="8"/>
  <c r="GB47" i="8"/>
  <c r="IB47" i="8"/>
  <c r="JN47" i="8"/>
  <c r="IV9" i="8"/>
  <c r="HX9" i="8"/>
  <c r="GZ9" i="8"/>
  <c r="FT9" i="8"/>
  <c r="DR9" i="8"/>
  <c r="CV9" i="8"/>
  <c r="CD9" i="8"/>
  <c r="AT9" i="8"/>
  <c r="IP9" i="8"/>
  <c r="HN9" i="8"/>
  <c r="GB9" i="8"/>
  <c r="DL9" i="8"/>
  <c r="CP9" i="8"/>
  <c r="AZ9" i="8"/>
  <c r="JD9" i="8"/>
  <c r="IH9" i="8"/>
  <c r="GT9" i="8"/>
  <c r="ED9" i="8"/>
  <c r="DD9" i="8"/>
  <c r="BP9" i="8"/>
  <c r="DH9" i="8"/>
  <c r="HH9" i="8"/>
  <c r="CP36" i="8"/>
  <c r="IP8" i="8"/>
  <c r="HH8" i="8"/>
  <c r="GX8" i="8"/>
  <c r="GD8" i="8"/>
  <c r="DZ8" i="8"/>
  <c r="DD8" i="8"/>
  <c r="CJ8" i="8"/>
  <c r="BP8" i="8"/>
  <c r="AR8" i="8"/>
  <c r="HX8" i="8"/>
  <c r="GZ8" i="8"/>
  <c r="GB8" i="8"/>
  <c r="DR8" i="8"/>
  <c r="CP8" i="8"/>
  <c r="BL8" i="8"/>
  <c r="T8" i="8"/>
  <c r="HF8" i="8"/>
  <c r="GT8" i="8"/>
  <c r="EB8" i="8"/>
  <c r="CV8" i="8"/>
  <c r="BZ8" i="8"/>
  <c r="AZ8" i="8"/>
  <c r="HN8" i="8"/>
  <c r="CJ24" i="8"/>
  <c r="IP29" i="8"/>
  <c r="HH29" i="8"/>
  <c r="FB29" i="8"/>
  <c r="EB29" i="8"/>
  <c r="CX29" i="8"/>
  <c r="CD29" i="8"/>
  <c r="AT29" i="8"/>
  <c r="P29" i="8"/>
  <c r="JP29" i="8"/>
  <c r="HN29" i="8"/>
  <c r="EJ29" i="8"/>
  <c r="DL29" i="8"/>
  <c r="CL29" i="8"/>
  <c r="AR29" i="8"/>
  <c r="IL29" i="8"/>
  <c r="GN29" i="8"/>
  <c r="ED29" i="8"/>
  <c r="CT29" i="8"/>
  <c r="BR29" i="8"/>
  <c r="Z29" i="8"/>
  <c r="CP29" i="8"/>
  <c r="FT29" i="8"/>
  <c r="AT31" i="8"/>
  <c r="DD31" i="8"/>
  <c r="CR31" i="8"/>
  <c r="T37" i="8"/>
  <c r="GB38" i="8"/>
  <c r="DZ38" i="8"/>
  <c r="DD38" i="8"/>
  <c r="CJ38" i="8"/>
  <c r="BL38" i="8"/>
  <c r="AL38" i="8"/>
  <c r="FT38" i="8"/>
  <c r="DX38" i="8"/>
  <c r="CV38" i="8"/>
  <c r="CB38" i="8"/>
  <c r="BF38" i="8"/>
  <c r="Z38" i="8"/>
  <c r="DJ38" i="8"/>
  <c r="BP38" i="8"/>
  <c r="CR38" i="8"/>
  <c r="AR38" i="8"/>
  <c r="EB38" i="8"/>
  <c r="BZ38" i="8"/>
  <c r="DR38" i="8"/>
  <c r="AZ38" i="8"/>
  <c r="DX36" i="8"/>
  <c r="AR36" i="8"/>
  <c r="HH36" i="8"/>
  <c r="Z36" i="8"/>
  <c r="BF36" i="8"/>
  <c r="DR36" i="8"/>
  <c r="BL9" i="8"/>
  <c r="DX9" i="8"/>
  <c r="HT9" i="8"/>
  <c r="JN24" i="8"/>
  <c r="HH24" i="8"/>
  <c r="DX24" i="8"/>
  <c r="CT24" i="8"/>
  <c r="BZ24" i="8"/>
  <c r="HB24" i="8"/>
  <c r="DP24" i="8"/>
  <c r="CD24" i="8"/>
  <c r="HV24" i="8"/>
  <c r="DZ24" i="8"/>
  <c r="CP24" i="8"/>
  <c r="GT24" i="8"/>
  <c r="IP37" i="8"/>
  <c r="GD37" i="8"/>
  <c r="DZ37" i="8"/>
  <c r="CR37" i="8"/>
  <c r="CJ37" i="8"/>
  <c r="BL37" i="8"/>
  <c r="AF37" i="8"/>
  <c r="P37" i="8"/>
  <c r="ID37" i="8"/>
  <c r="GB37" i="8"/>
  <c r="DR37" i="8"/>
  <c r="CP37" i="8"/>
  <c r="BZ37" i="8"/>
  <c r="GT37" i="8"/>
  <c r="CV37" i="8"/>
  <c r="BP37" i="8"/>
  <c r="Z37" i="8"/>
  <c r="IT37" i="8"/>
  <c r="DD37" i="8"/>
  <c r="AZ37" i="8"/>
  <c r="R37" i="8"/>
  <c r="FT37" i="8"/>
  <c r="CL37" i="8"/>
  <c r="AL37" i="8"/>
  <c r="CN37" i="8"/>
  <c r="CD8" i="8"/>
  <c r="FT8" i="8"/>
  <c r="CJ9" i="8"/>
  <c r="FR9" i="8"/>
  <c r="IL9" i="8"/>
  <c r="HH12" i="8"/>
  <c r="Z8" i="8"/>
  <c r="CR8" i="8"/>
  <c r="GL8" i="8"/>
  <c r="ID8" i="8"/>
  <c r="CR9" i="8"/>
  <c r="GP9" i="8"/>
  <c r="IZ9" i="8"/>
  <c r="DX23" i="8"/>
  <c r="CP23" i="8"/>
  <c r="DD23" i="8"/>
  <c r="DZ23" i="8"/>
  <c r="CJ23" i="8"/>
  <c r="CV24" i="8"/>
  <c r="HX24" i="8"/>
  <c r="AF29" i="8"/>
  <c r="DJ29" i="8"/>
  <c r="GZ29" i="8"/>
  <c r="CV31" i="8"/>
  <c r="GT33" i="8"/>
  <c r="EF33" i="8"/>
  <c r="DJ33" i="8"/>
  <c r="BZ33" i="8"/>
  <c r="AZ33" i="8"/>
  <c r="HB33" i="8"/>
  <c r="DZ33" i="8"/>
  <c r="DB33" i="8"/>
  <c r="BL33" i="8"/>
  <c r="HX33" i="8"/>
  <c r="FV33" i="8"/>
  <c r="DN33" i="8"/>
  <c r="BR33" i="8"/>
  <c r="Z33" i="8"/>
  <c r="DD33" i="8"/>
  <c r="HH33" i="8"/>
  <c r="AR37" i="8"/>
  <c r="HH37" i="8"/>
  <c r="CP38" i="8"/>
  <c r="CV6" i="8"/>
  <c r="IU52" i="8"/>
  <c r="E8" i="8"/>
  <c r="HN10" i="8"/>
  <c r="EF10" i="8"/>
  <c r="CP10" i="8"/>
  <c r="BL10" i="8"/>
  <c r="CV10" i="8"/>
  <c r="GZ10" i="8"/>
  <c r="IZ16" i="8"/>
  <c r="IH16" i="8"/>
  <c r="GZ16" i="8"/>
  <c r="GP16" i="8"/>
  <c r="EF16" i="8"/>
  <c r="DX16" i="8"/>
  <c r="DB16" i="8"/>
  <c r="CJ16" i="8"/>
  <c r="BL16" i="8"/>
  <c r="AT16" i="8"/>
  <c r="AF16" i="8"/>
  <c r="P16" i="8"/>
  <c r="AL16" i="8"/>
  <c r="BD16" i="8"/>
  <c r="BR16" i="8"/>
  <c r="DD16" i="8"/>
  <c r="EB16" i="8"/>
  <c r="GD16" i="8"/>
  <c r="HF16" i="8"/>
  <c r="IT16" i="8"/>
  <c r="JP16" i="8"/>
  <c r="IV48" i="8"/>
  <c r="JB49" i="8"/>
  <c r="HX49" i="8"/>
  <c r="HF49" i="8"/>
  <c r="GB49" i="8"/>
  <c r="EF49" i="8"/>
  <c r="DR49" i="8"/>
  <c r="CV49" i="8"/>
  <c r="CJ49" i="8"/>
  <c r="BP49" i="8"/>
  <c r="AP49" i="8"/>
  <c r="Z49" i="8"/>
  <c r="IV49" i="8"/>
  <c r="HV49" i="8"/>
  <c r="GZ49" i="8"/>
  <c r="FT49" i="8"/>
  <c r="EB49" i="8"/>
  <c r="DJ49" i="8"/>
  <c r="CR49" i="8"/>
  <c r="CB49" i="8"/>
  <c r="BL49" i="8"/>
  <c r="AN49" i="8"/>
  <c r="J49" i="8"/>
  <c r="HH49" i="8"/>
  <c r="FB49" i="8"/>
  <c r="CX49" i="8"/>
  <c r="BR49" i="8"/>
  <c r="AB49" i="8"/>
  <c r="BZ49" i="8"/>
  <c r="DX49" i="8"/>
  <c r="GV49" i="8"/>
  <c r="C52" i="8"/>
  <c r="BR6" i="8"/>
  <c r="IZ6" i="8"/>
  <c r="BZ10" i="8"/>
  <c r="DZ10" i="8"/>
  <c r="IR10" i="8"/>
  <c r="IV14" i="8"/>
  <c r="HH14" i="8"/>
  <c r="GX14" i="8"/>
  <c r="FH14" i="8"/>
  <c r="EB14" i="8"/>
  <c r="CP14" i="8"/>
  <c r="BR14" i="8"/>
  <c r="Z14" i="8"/>
  <c r="BH14" i="8"/>
  <c r="CJ14" i="8"/>
  <c r="EF14" i="8"/>
  <c r="GT14" i="8"/>
  <c r="HF14" i="8"/>
  <c r="IX14" i="8"/>
  <c r="T16" i="8"/>
  <c r="AR16" i="8"/>
  <c r="BN16" i="8"/>
  <c r="CP16" i="8"/>
  <c r="DR16" i="8"/>
  <c r="ER16" i="8"/>
  <c r="GT16" i="8"/>
  <c r="HV16" i="8"/>
  <c r="JF16" i="8"/>
  <c r="JJ22" i="8"/>
  <c r="HH22" i="8"/>
  <c r="FP22" i="8"/>
  <c r="ED22" i="8"/>
  <c r="DF22" i="8"/>
  <c r="CB22" i="8"/>
  <c r="AL22" i="8"/>
  <c r="BP22" i="8"/>
  <c r="CZ22" i="8"/>
  <c r="EP22" i="8"/>
  <c r="GF22" i="8"/>
  <c r="HZ22" i="8"/>
  <c r="HH25" i="8"/>
  <c r="GB25" i="8"/>
  <c r="DD25" i="8"/>
  <c r="BP25" i="8"/>
  <c r="CJ25" i="8"/>
  <c r="FT25" i="8"/>
  <c r="HN25" i="8"/>
  <c r="IV25" i="8"/>
  <c r="IL28" i="8"/>
  <c r="DX28" i="8"/>
  <c r="IP28" i="8"/>
  <c r="IP30" i="8"/>
  <c r="HP30" i="8"/>
  <c r="HB30" i="8"/>
  <c r="GH30" i="8"/>
  <c r="FT30" i="8"/>
  <c r="EF30" i="8"/>
  <c r="DT30" i="8"/>
  <c r="DD30" i="8"/>
  <c r="CP30" i="8"/>
  <c r="CB30" i="8"/>
  <c r="BL30" i="8"/>
  <c r="AX30" i="8"/>
  <c r="AF30" i="8"/>
  <c r="P30" i="8"/>
  <c r="AL30" i="8"/>
  <c r="BB30" i="8"/>
  <c r="BZ30" i="8"/>
  <c r="CR30" i="8"/>
  <c r="DN30" i="8"/>
  <c r="ED30" i="8"/>
  <c r="FX30" i="8"/>
  <c r="GT30" i="8"/>
  <c r="HN30" i="8"/>
  <c r="IX30" i="8"/>
  <c r="IV47" i="8"/>
  <c r="E47" i="8"/>
  <c r="AR49" i="8"/>
  <c r="CP49" i="8"/>
  <c r="FJ49" i="8"/>
  <c r="ID49" i="8"/>
  <c r="BP50" i="8"/>
  <c r="BL50" i="8"/>
  <c r="AZ50" i="8"/>
  <c r="BZ15" i="8"/>
  <c r="EB15" i="8"/>
  <c r="FT15" i="8"/>
  <c r="GZ15" i="8"/>
  <c r="HN15" i="8"/>
  <c r="AF17" i="8"/>
  <c r="BP17" i="8"/>
  <c r="CV17" i="8"/>
  <c r="DN17" i="8"/>
  <c r="DZ17" i="8"/>
  <c r="EV17" i="8"/>
  <c r="FV17" i="8"/>
  <c r="GL17" i="8"/>
  <c r="BP18" i="8"/>
  <c r="AZ19" i="8"/>
  <c r="BZ19" i="8"/>
  <c r="CJ27" i="8"/>
  <c r="DD27" i="8"/>
  <c r="DZ27" i="8"/>
  <c r="EX27" i="8"/>
  <c r="GP27" i="8"/>
  <c r="HL27" i="8"/>
  <c r="IF27" i="8"/>
  <c r="HH46" i="8"/>
  <c r="GP46" i="8"/>
  <c r="ED46" i="8"/>
  <c r="CR46" i="8"/>
  <c r="AZ46" i="8"/>
  <c r="GX46" i="8"/>
  <c r="GB46" i="8"/>
  <c r="DZ46" i="8"/>
  <c r="CJ46" i="8"/>
  <c r="AT46" i="8"/>
  <c r="DD46" i="8"/>
  <c r="GV46" i="8"/>
  <c r="AT41" i="8"/>
  <c r="CL41" i="8"/>
  <c r="DH41" i="8"/>
  <c r="FR41" i="8"/>
  <c r="HN41" i="8"/>
  <c r="IZ41" i="8"/>
  <c r="AF43" i="8"/>
  <c r="IV43" i="8"/>
  <c r="GN44" i="8"/>
  <c r="HZ44" i="8"/>
  <c r="JP44" i="8"/>
  <c r="BD45" i="8"/>
  <c r="CN45" i="8"/>
  <c r="DZ45" i="8"/>
  <c r="FT45" i="8"/>
  <c r="IL45" i="8"/>
  <c r="V47" i="8"/>
  <c r="AL47" i="8"/>
  <c r="AX47" i="8"/>
  <c r="EF47" i="8"/>
  <c r="GV47" i="8"/>
  <c r="HN47" i="8"/>
  <c r="IL47" i="8"/>
  <c r="IZ47" i="8"/>
  <c r="JP47" i="8"/>
  <c r="Z48" i="8"/>
  <c r="AV48" i="8"/>
  <c r="BL48" i="8"/>
  <c r="BZ48" i="8"/>
  <c r="CP48" i="8"/>
  <c r="DR48" i="8"/>
  <c r="FB48" i="8"/>
  <c r="GT48" i="8"/>
  <c r="HN48" i="8"/>
  <c r="IH48" i="8"/>
  <c r="IX48" i="8"/>
  <c r="T51" i="8"/>
  <c r="AL51" i="8"/>
  <c r="DD51" i="8"/>
  <c r="GJ51" i="8"/>
  <c r="ID51" i="8"/>
  <c r="P41" i="8"/>
  <c r="AZ41" i="8"/>
  <c r="CP41" i="8"/>
  <c r="DL41" i="8"/>
  <c r="GP41" i="8"/>
  <c r="GZ44" i="8"/>
  <c r="CP45" i="8"/>
  <c r="EB45" i="8"/>
  <c r="GT45" i="8"/>
  <c r="AZ47" i="8"/>
  <c r="FN47" i="8"/>
  <c r="HB47" i="8"/>
  <c r="HX47" i="8"/>
  <c r="IP47" i="8"/>
  <c r="AL48" i="8"/>
  <c r="AX48" i="8"/>
  <c r="BP48" i="8"/>
  <c r="CD48" i="8"/>
  <c r="CR48" i="8"/>
  <c r="DZ48" i="8"/>
  <c r="FN48" i="8"/>
  <c r="GV48" i="8"/>
  <c r="HP48" i="8"/>
  <c r="IP48" i="8"/>
  <c r="J51" i="8"/>
  <c r="Z51" i="8"/>
  <c r="AN51" i="8"/>
  <c r="DR51" i="8"/>
  <c r="HH51" i="8"/>
  <c r="D18" i="8" l="1"/>
  <c r="D7" i="8"/>
  <c r="D41" i="8"/>
  <c r="D46" i="8"/>
  <c r="D27" i="8"/>
  <c r="D14" i="8"/>
  <c r="D6" i="8"/>
  <c r="D33" i="8"/>
  <c r="E52" i="8"/>
  <c r="D15" i="8"/>
  <c r="D22" i="8"/>
  <c r="D19" i="8"/>
  <c r="D48" i="8"/>
  <c r="D10" i="8"/>
  <c r="D25" i="8"/>
  <c r="D17" i="8"/>
  <c r="D45" i="8"/>
  <c r="D23" i="8"/>
  <c r="D37" i="8"/>
  <c r="D38" i="8"/>
  <c r="D8" i="8"/>
  <c r="D9" i="8"/>
  <c r="D49" i="8"/>
  <c r="D51" i="8"/>
  <c r="D29" i="8"/>
  <c r="D47" i="8"/>
  <c r="D44" i="8"/>
  <c r="D50" i="8"/>
  <c r="D30" i="8"/>
  <c r="D16" i="8"/>
  <c r="D24" i="8"/>
  <c r="D36" i="8"/>
  <c r="D31" i="8"/>
  <c r="C36" i="8" l="1"/>
  <c r="C15" i="8"/>
  <c r="C51" i="8"/>
  <c r="C23" i="8"/>
  <c r="C22" i="8"/>
  <c r="C28" i="8"/>
  <c r="C5" i="8"/>
  <c r="C44" i="8"/>
  <c r="C33" i="8"/>
  <c r="C37" i="8"/>
  <c r="C25" i="8"/>
  <c r="C35" i="8"/>
  <c r="C40" i="8"/>
  <c r="C16" i="8"/>
  <c r="C47" i="8"/>
  <c r="C10" i="8"/>
  <c r="C9" i="8"/>
  <c r="C7" i="8"/>
  <c r="C45" i="8"/>
  <c r="C14" i="8"/>
  <c r="C43" i="8"/>
  <c r="C20" i="8"/>
  <c r="C42" i="8"/>
  <c r="C3" i="8"/>
  <c r="C50" i="8"/>
  <c r="C12" i="8"/>
  <c r="C38" i="8"/>
  <c r="C17" i="8"/>
  <c r="C13" i="8"/>
  <c r="C11" i="8"/>
  <c r="C24" i="8"/>
  <c r="C49" i="8"/>
  <c r="C19" i="8"/>
  <c r="C39" i="8"/>
  <c r="C34" i="8"/>
  <c r="C6" i="8"/>
  <c r="C31" i="8"/>
  <c r="C30" i="8"/>
  <c r="C29" i="8"/>
  <c r="C46" i="8"/>
  <c r="C8" i="8"/>
  <c r="C18" i="8"/>
  <c r="C41" i="8"/>
  <c r="C27" i="8"/>
  <c r="C21" i="8"/>
  <c r="C4" i="8"/>
  <c r="C26" i="8"/>
  <c r="C32" i="8"/>
  <c r="C48" i="8"/>
  <c r="E3" i="7" l="1"/>
  <c r="AT8" i="7"/>
  <c r="D8" i="7" s="1"/>
  <c r="AT15" i="7"/>
  <c r="D15" i="7" s="1"/>
  <c r="AR17" i="7"/>
  <c r="D17" i="7" s="1"/>
  <c r="AT18" i="7"/>
  <c r="D18" i="7" s="1"/>
  <c r="AR29" i="7"/>
  <c r="D29" i="7" s="1"/>
  <c r="AR37" i="7"/>
  <c r="D37" i="7" s="1"/>
  <c r="AT43" i="7"/>
  <c r="D43" i="7" s="1"/>
  <c r="C19" i="7" l="1"/>
  <c r="AT28" i="7"/>
  <c r="AR28" i="7"/>
  <c r="BB48" i="7"/>
  <c r="AR48" i="7"/>
  <c r="AT48" i="7"/>
  <c r="AN48" i="7"/>
  <c r="BD16" i="7"/>
  <c r="AT16" i="7"/>
  <c r="AR16" i="7"/>
  <c r="AN16" i="7"/>
  <c r="BD47" i="7"/>
  <c r="BB47" i="7"/>
  <c r="AP47" i="7"/>
  <c r="AN47" i="7"/>
  <c r="AT26" i="7"/>
  <c r="BB26" i="7"/>
  <c r="AP26" i="7"/>
  <c r="AN26" i="7"/>
  <c r="AT22" i="7"/>
  <c r="AR22" i="7"/>
  <c r="AT14" i="7"/>
  <c r="AR14" i="7"/>
  <c r="D28" i="7" l="1"/>
  <c r="D14" i="7"/>
  <c r="D26" i="7"/>
  <c r="D16" i="7"/>
  <c r="D22" i="7"/>
  <c r="D47" i="7"/>
  <c r="D48" i="7"/>
  <c r="I46" i="6"/>
  <c r="K46" i="6"/>
  <c r="M46" i="6"/>
  <c r="O46" i="6"/>
  <c r="Q46" i="6"/>
  <c r="S46" i="6"/>
  <c r="U46" i="6"/>
  <c r="W46" i="6"/>
  <c r="Y46" i="6"/>
  <c r="AA46" i="6"/>
  <c r="AC46" i="6"/>
  <c r="AE46" i="6"/>
  <c r="AG46" i="6"/>
  <c r="AI46" i="6"/>
  <c r="AK46" i="6"/>
  <c r="AM46" i="6"/>
  <c r="AO46" i="6"/>
  <c r="AQ46" i="6"/>
  <c r="AS46" i="6"/>
  <c r="AU46" i="6"/>
  <c r="AW46" i="6"/>
  <c r="AY46" i="6"/>
  <c r="BA46" i="6"/>
  <c r="BC46" i="6"/>
  <c r="BE46" i="6"/>
  <c r="BG46" i="6"/>
  <c r="BI46" i="6"/>
  <c r="BK46" i="6"/>
  <c r="BM46" i="6"/>
  <c r="BO46" i="6"/>
  <c r="BQ46" i="6"/>
  <c r="BS46" i="6"/>
  <c r="BU46" i="6"/>
  <c r="BW46" i="6"/>
  <c r="BY46" i="6"/>
  <c r="CA46" i="6"/>
  <c r="CC46" i="6"/>
  <c r="CE46" i="6"/>
  <c r="CG46" i="6"/>
  <c r="CI46" i="6"/>
  <c r="CK46" i="6"/>
  <c r="CM46" i="6"/>
  <c r="CO46" i="6"/>
  <c r="CQ46" i="6"/>
  <c r="CS46" i="6"/>
  <c r="CU46" i="6"/>
  <c r="CW46" i="6"/>
  <c r="CY46" i="6"/>
  <c r="DA46" i="6"/>
  <c r="DC46" i="6"/>
  <c r="DE46" i="6"/>
  <c r="DG46" i="6"/>
  <c r="DI46" i="6"/>
  <c r="DK46" i="6"/>
  <c r="DM46" i="6"/>
  <c r="DO46" i="6"/>
  <c r="DQ46" i="6"/>
  <c r="DS46" i="6"/>
  <c r="DU46" i="6"/>
  <c r="DW46" i="6"/>
  <c r="DY46" i="6"/>
  <c r="EA46" i="6"/>
  <c r="EC46" i="6"/>
  <c r="EE46" i="6"/>
  <c r="EG46" i="6"/>
  <c r="EI46" i="6"/>
  <c r="EK46" i="6"/>
  <c r="EM46" i="6"/>
  <c r="EO46" i="6"/>
  <c r="EQ46" i="6"/>
  <c r="ES46" i="6"/>
  <c r="EU46" i="6"/>
  <c r="EW46" i="6"/>
  <c r="EY46" i="6"/>
  <c r="FA46" i="6"/>
  <c r="FC46" i="6"/>
  <c r="FE46" i="6"/>
  <c r="FG46" i="6"/>
  <c r="FI46" i="6"/>
  <c r="FK46" i="6"/>
  <c r="FM46" i="6"/>
  <c r="FO46" i="6"/>
  <c r="FQ46" i="6"/>
  <c r="FS46" i="6"/>
  <c r="FU46" i="6"/>
  <c r="FW46" i="6"/>
  <c r="FY46" i="6"/>
  <c r="GA46" i="6"/>
  <c r="GC46" i="6"/>
  <c r="GE46" i="6"/>
  <c r="GG46" i="6"/>
  <c r="GI46" i="6"/>
  <c r="GK46" i="6"/>
  <c r="GM46" i="6"/>
  <c r="GO46" i="6"/>
  <c r="GQ46" i="6"/>
  <c r="GS46" i="6"/>
  <c r="GU46" i="6"/>
  <c r="GW46" i="6"/>
  <c r="GY46" i="6"/>
  <c r="HA46" i="6"/>
  <c r="HC46" i="6"/>
  <c r="HE46" i="6"/>
  <c r="HG46" i="6"/>
  <c r="HI46" i="6"/>
  <c r="HK46" i="6"/>
  <c r="HM46" i="6"/>
  <c r="HO46" i="6"/>
  <c r="HQ46" i="6"/>
  <c r="HS46" i="6"/>
  <c r="HU46" i="6"/>
  <c r="HW46" i="6"/>
  <c r="HY46" i="6"/>
  <c r="IA46" i="6"/>
  <c r="IC46" i="6"/>
  <c r="IE46" i="6"/>
  <c r="IG46" i="6"/>
  <c r="II46" i="6"/>
  <c r="IK46" i="6"/>
  <c r="IM46" i="6"/>
  <c r="IO46" i="6"/>
  <c r="IQ46" i="6"/>
  <c r="IS46" i="6"/>
  <c r="IU46" i="6"/>
  <c r="IW46" i="6"/>
  <c r="IY46" i="6"/>
  <c r="JA46" i="6"/>
  <c r="JC46" i="6"/>
  <c r="JE46" i="6"/>
  <c r="JG46" i="6"/>
  <c r="C51" i="7" l="1"/>
  <c r="C43" i="7"/>
  <c r="C24" i="7"/>
  <c r="C15" i="7"/>
  <c r="C46" i="7"/>
  <c r="C17" i="7"/>
  <c r="C32" i="7"/>
  <c r="C25" i="7"/>
  <c r="C16" i="7"/>
  <c r="C26" i="7"/>
  <c r="C22" i="7"/>
  <c r="C49" i="7"/>
  <c r="C35" i="7"/>
  <c r="C40" i="7"/>
  <c r="C28" i="7"/>
  <c r="C14" i="7"/>
  <c r="C8" i="7"/>
  <c r="C47" i="7"/>
  <c r="C44" i="7"/>
  <c r="C37" i="7"/>
  <c r="C48" i="7"/>
  <c r="C9" i="7"/>
  <c r="C29" i="7"/>
  <c r="C10" i="7"/>
  <c r="C5" i="7"/>
  <c r="C23" i="7"/>
  <c r="C18" i="7"/>
  <c r="C21" i="7"/>
  <c r="C45" i="7"/>
  <c r="D25" i="6"/>
  <c r="D29" i="6"/>
  <c r="D30" i="6"/>
  <c r="D32" i="6"/>
  <c r="D36" i="6"/>
  <c r="D37" i="6"/>
  <c r="D38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3" i="6"/>
  <c r="E46" i="6" l="1"/>
  <c r="G46" i="6"/>
  <c r="ET21" i="6"/>
  <c r="F14" i="6"/>
  <c r="IH14" i="6" s="1"/>
  <c r="F39" i="6"/>
  <c r="F44" i="6"/>
  <c r="IL44" i="6" s="1"/>
  <c r="F23" i="6"/>
  <c r="IR23" i="6" s="1"/>
  <c r="F4" i="6"/>
  <c r="DD4" i="6" s="1"/>
  <c r="F5" i="6"/>
  <c r="F6" i="6"/>
  <c r="IZ6" i="6" s="1"/>
  <c r="F7" i="6"/>
  <c r="HZ7" i="6" s="1"/>
  <c r="F8" i="6"/>
  <c r="DD8" i="6" s="1"/>
  <c r="F9" i="6"/>
  <c r="AJ9" i="6" s="1"/>
  <c r="F10" i="6"/>
  <c r="F11" i="6"/>
  <c r="HD11" i="6" s="1"/>
  <c r="F12" i="6"/>
  <c r="F13" i="6"/>
  <c r="FP13" i="6" s="1"/>
  <c r="F15" i="6"/>
  <c r="IL15" i="6" s="1"/>
  <c r="F16" i="6"/>
  <c r="EH16" i="6" s="1"/>
  <c r="F17" i="6"/>
  <c r="CD17" i="6" s="1"/>
  <c r="F18" i="6"/>
  <c r="F19" i="6"/>
  <c r="CN19" i="6" s="1"/>
  <c r="F20" i="6"/>
  <c r="F21" i="6"/>
  <c r="CD21" i="6" s="1"/>
  <c r="F22" i="6"/>
  <c r="GB22" i="6" s="1"/>
  <c r="F24" i="6"/>
  <c r="IL24" i="6" s="1"/>
  <c r="F25" i="6"/>
  <c r="F26" i="6"/>
  <c r="CP26" i="6" s="1"/>
  <c r="F27" i="6"/>
  <c r="CR27" i="6" s="1"/>
  <c r="F28" i="6"/>
  <c r="EP28" i="6" s="1"/>
  <c r="F29" i="6"/>
  <c r="F30" i="6"/>
  <c r="F31" i="6"/>
  <c r="CJ31" i="6" s="1"/>
  <c r="F32" i="6"/>
  <c r="F33" i="6"/>
  <c r="IR33" i="6" s="1"/>
  <c r="F34" i="6"/>
  <c r="CH34" i="6" s="1"/>
  <c r="F35" i="6"/>
  <c r="CT35" i="6" s="1"/>
  <c r="F36" i="6"/>
  <c r="F37" i="6"/>
  <c r="F38" i="6"/>
  <c r="F40" i="6"/>
  <c r="IL40" i="6" s="1"/>
  <c r="F41" i="6"/>
  <c r="ID41" i="6" s="1"/>
  <c r="F42" i="6"/>
  <c r="AD42" i="6" s="1"/>
  <c r="F43" i="6"/>
  <c r="HT43" i="6" s="1"/>
  <c r="F45" i="6"/>
  <c r="FX45" i="6" s="1"/>
  <c r="F3" i="6"/>
  <c r="CB3" i="6" s="1"/>
  <c r="HD7" i="6"/>
  <c r="HD10" i="6"/>
  <c r="HD18" i="6"/>
  <c r="GB24" i="6"/>
  <c r="GB7" i="6"/>
  <c r="FT7" i="6"/>
  <c r="DN24" i="6"/>
  <c r="DD33" i="6"/>
  <c r="DD16" i="6"/>
  <c r="BT16" i="6"/>
  <c r="I36" i="5"/>
  <c r="K36" i="5"/>
  <c r="M36" i="5"/>
  <c r="O36" i="5"/>
  <c r="Q36" i="5"/>
  <c r="S36" i="5"/>
  <c r="U36" i="5"/>
  <c r="W36" i="5"/>
  <c r="Y36" i="5"/>
  <c r="AA36" i="5"/>
  <c r="AC36" i="5"/>
  <c r="AE36" i="5"/>
  <c r="AG36" i="5"/>
  <c r="AI36" i="5"/>
  <c r="AK36" i="5"/>
  <c r="AM36" i="5"/>
  <c r="AO36" i="5"/>
  <c r="AQ36" i="5"/>
  <c r="AS36" i="5"/>
  <c r="AU36" i="5"/>
  <c r="AW36" i="5"/>
  <c r="AY36" i="5"/>
  <c r="BA36" i="5"/>
  <c r="BC36" i="5"/>
  <c r="BE36" i="5"/>
  <c r="BG36" i="5"/>
  <c r="BI36" i="5"/>
  <c r="BK36" i="5"/>
  <c r="BM36" i="5"/>
  <c r="BO36" i="5"/>
  <c r="BQ36" i="5"/>
  <c r="BS36" i="5"/>
  <c r="BU36" i="5"/>
  <c r="BW36" i="5"/>
  <c r="BY36" i="5"/>
  <c r="CA36" i="5"/>
  <c r="CC36" i="5"/>
  <c r="CE36" i="5"/>
  <c r="CG36" i="5"/>
  <c r="CI36" i="5"/>
  <c r="CK36" i="5"/>
  <c r="CM36" i="5"/>
  <c r="CO36" i="5"/>
  <c r="CQ36" i="5"/>
  <c r="CS36" i="5"/>
  <c r="CU36" i="5"/>
  <c r="CW36" i="5"/>
  <c r="CY36" i="5"/>
  <c r="DA36" i="5"/>
  <c r="DC36" i="5"/>
  <c r="DE36" i="5"/>
  <c r="DG36" i="5"/>
  <c r="DI36" i="5"/>
  <c r="DK36" i="5"/>
  <c r="DM36" i="5"/>
  <c r="DO36" i="5"/>
  <c r="DQ36" i="5"/>
  <c r="DS36" i="5"/>
  <c r="DT36" i="5"/>
  <c r="DU36" i="5"/>
  <c r="DW36" i="5"/>
  <c r="DY36" i="5"/>
  <c r="EA36" i="5"/>
  <c r="EC36" i="5"/>
  <c r="EE36" i="5"/>
  <c r="EG36" i="5"/>
  <c r="EI36" i="5"/>
  <c r="EK36" i="5"/>
  <c r="EM36" i="5"/>
  <c r="EO36" i="5"/>
  <c r="EQ36" i="5"/>
  <c r="ES36" i="5"/>
  <c r="EU36" i="5"/>
  <c r="EW36" i="5"/>
  <c r="EY36" i="5"/>
  <c r="FA36" i="5"/>
  <c r="FC36" i="5"/>
  <c r="FE36" i="5"/>
  <c r="FG36" i="5"/>
  <c r="FI36" i="5"/>
  <c r="FK36" i="5"/>
  <c r="FM36" i="5"/>
  <c r="FO36" i="5"/>
  <c r="FQ36" i="5"/>
  <c r="FS36" i="5"/>
  <c r="FU36" i="5"/>
  <c r="FW36" i="5"/>
  <c r="FY36" i="5"/>
  <c r="GA36" i="5"/>
  <c r="GC36" i="5"/>
  <c r="GE36" i="5"/>
  <c r="GG36" i="5"/>
  <c r="GI36" i="5"/>
  <c r="GK36" i="5"/>
  <c r="GM36" i="5"/>
  <c r="GO36" i="5"/>
  <c r="GQ36" i="5"/>
  <c r="GS36" i="5"/>
  <c r="GU36" i="5"/>
  <c r="GW36" i="5"/>
  <c r="GY36" i="5"/>
  <c r="HA36" i="5"/>
  <c r="HC36" i="5"/>
  <c r="HE36" i="5"/>
  <c r="HG36" i="5"/>
  <c r="HI36" i="5"/>
  <c r="HK36" i="5"/>
  <c r="HM36" i="5"/>
  <c r="HO36" i="5"/>
  <c r="HQ36" i="5"/>
  <c r="HS36" i="5"/>
  <c r="HU36" i="5"/>
  <c r="HW36" i="5"/>
  <c r="HY36" i="5"/>
  <c r="IA36" i="5"/>
  <c r="IC36" i="5"/>
  <c r="IE36" i="5"/>
  <c r="IG36" i="5"/>
  <c r="II36" i="5"/>
  <c r="IK36" i="5"/>
  <c r="G36" i="5"/>
  <c r="D26" i="5"/>
  <c r="D32" i="5"/>
  <c r="D3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" i="5"/>
  <c r="F4" i="5"/>
  <c r="HD4" i="5" s="1"/>
  <c r="F5" i="5"/>
  <c r="BJ5" i="5" s="1"/>
  <c r="F6" i="5"/>
  <c r="BR6" i="5" s="1"/>
  <c r="F7" i="5"/>
  <c r="CB7" i="5" s="1"/>
  <c r="F8" i="5"/>
  <c r="GX8" i="5" s="1"/>
  <c r="F9" i="5"/>
  <c r="GX9" i="5" s="1"/>
  <c r="F10" i="5"/>
  <c r="GX10" i="5" s="1"/>
  <c r="F11" i="5"/>
  <c r="F12" i="5"/>
  <c r="AV12" i="5" s="1"/>
  <c r="F13" i="5"/>
  <c r="IL13" i="5" s="1"/>
  <c r="F14" i="5"/>
  <c r="BV14" i="5" s="1"/>
  <c r="F15" i="5"/>
  <c r="CJ15" i="5" s="1"/>
  <c r="F16" i="5"/>
  <c r="CX16" i="5" s="1"/>
  <c r="F17" i="5"/>
  <c r="CL17" i="5" s="1"/>
  <c r="F18" i="5"/>
  <c r="GX18" i="5" s="1"/>
  <c r="F19" i="5"/>
  <c r="F20" i="5"/>
  <c r="GP20" i="5" s="1"/>
  <c r="F21" i="5"/>
  <c r="GH21" i="5" s="1"/>
  <c r="F22" i="5"/>
  <c r="DR22" i="5" s="1"/>
  <c r="F23" i="5"/>
  <c r="F24" i="5"/>
  <c r="DR24" i="5" s="1"/>
  <c r="F25" i="5"/>
  <c r="HT25" i="5" s="1"/>
  <c r="F26" i="5"/>
  <c r="F27" i="5"/>
  <c r="F28" i="5"/>
  <c r="BR28" i="5" s="1"/>
  <c r="F29" i="5"/>
  <c r="GX29" i="5" s="1"/>
  <c r="F30" i="5"/>
  <c r="FR30" i="5" s="1"/>
  <c r="F31" i="5"/>
  <c r="F32" i="5"/>
  <c r="F33" i="5"/>
  <c r="F34" i="5"/>
  <c r="AV34" i="5" s="1"/>
  <c r="D34" i="5" s="1"/>
  <c r="F35" i="5"/>
  <c r="F3" i="5"/>
  <c r="CB3" i="5" s="1"/>
  <c r="FT13" i="5"/>
  <c r="AH6" i="5"/>
  <c r="D10" i="4"/>
  <c r="D12" i="4"/>
  <c r="D23" i="4"/>
  <c r="D27" i="4"/>
  <c r="D28" i="4"/>
  <c r="E30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" i="4"/>
  <c r="HE31" i="4"/>
  <c r="HG31" i="4"/>
  <c r="HI31" i="4"/>
  <c r="HK31" i="4"/>
  <c r="HM31" i="4"/>
  <c r="HO31" i="4"/>
  <c r="F22" i="4"/>
  <c r="CV22" i="4" s="1"/>
  <c r="F30" i="4"/>
  <c r="BV30" i="4" s="1"/>
  <c r="F15" i="4"/>
  <c r="L15" i="4" s="1"/>
  <c r="F19" i="4"/>
  <c r="CT19" i="4" s="1"/>
  <c r="GY31" i="4"/>
  <c r="HA31" i="4"/>
  <c r="GW31" i="4"/>
  <c r="HC31" i="4"/>
  <c r="G31" i="4"/>
  <c r="I31" i="4"/>
  <c r="K31" i="4"/>
  <c r="M31" i="4"/>
  <c r="O31" i="4"/>
  <c r="Q31" i="4"/>
  <c r="S31" i="4"/>
  <c r="U31" i="4"/>
  <c r="W31" i="4"/>
  <c r="Y31" i="4"/>
  <c r="AA31" i="4"/>
  <c r="AC31" i="4"/>
  <c r="AE31" i="4"/>
  <c r="AG31" i="4"/>
  <c r="AI31" i="4"/>
  <c r="AK31" i="4"/>
  <c r="AM31" i="4"/>
  <c r="AO31" i="4"/>
  <c r="AQ31" i="4"/>
  <c r="AS31" i="4"/>
  <c r="AU31" i="4"/>
  <c r="AW31" i="4"/>
  <c r="AY31" i="4"/>
  <c r="BA31" i="4"/>
  <c r="BC31" i="4"/>
  <c r="BE31" i="4"/>
  <c r="BG31" i="4"/>
  <c r="BI31" i="4"/>
  <c r="BK31" i="4"/>
  <c r="BM31" i="4"/>
  <c r="BO31" i="4"/>
  <c r="BQ31" i="4"/>
  <c r="BS31" i="4"/>
  <c r="BU31" i="4"/>
  <c r="BW31" i="4"/>
  <c r="BY31" i="4"/>
  <c r="CA31" i="4"/>
  <c r="CC31" i="4"/>
  <c r="CE31" i="4"/>
  <c r="CG31" i="4"/>
  <c r="CI31" i="4"/>
  <c r="CK31" i="4"/>
  <c r="CM31" i="4"/>
  <c r="CO31" i="4"/>
  <c r="CQ31" i="4"/>
  <c r="CS31" i="4"/>
  <c r="CU31" i="4"/>
  <c r="CW31" i="4"/>
  <c r="CY31" i="4"/>
  <c r="DA31" i="4"/>
  <c r="DC31" i="4"/>
  <c r="DG31" i="4"/>
  <c r="DI31" i="4"/>
  <c r="DK31" i="4"/>
  <c r="DM31" i="4"/>
  <c r="DO31" i="4"/>
  <c r="DQ31" i="4"/>
  <c r="DS31" i="4"/>
  <c r="DU31" i="4"/>
  <c r="DW31" i="4"/>
  <c r="DY31" i="4"/>
  <c r="EA31" i="4"/>
  <c r="EC31" i="4"/>
  <c r="EE31" i="4"/>
  <c r="EG31" i="4"/>
  <c r="EI31" i="4"/>
  <c r="EK31" i="4"/>
  <c r="EM31" i="4"/>
  <c r="EQ31" i="4"/>
  <c r="ES31" i="4"/>
  <c r="EU31" i="4"/>
  <c r="EW31" i="4"/>
  <c r="EY31" i="4"/>
  <c r="FA31" i="4"/>
  <c r="FC31" i="4"/>
  <c r="FE31" i="4"/>
  <c r="FG31" i="4"/>
  <c r="FI31" i="4"/>
  <c r="FK31" i="4"/>
  <c r="FM31" i="4"/>
  <c r="FO31" i="4"/>
  <c r="FQ31" i="4"/>
  <c r="FS31" i="4"/>
  <c r="FU31" i="4"/>
  <c r="FW31" i="4"/>
  <c r="FY31" i="4"/>
  <c r="GA31" i="4"/>
  <c r="GC31" i="4"/>
  <c r="GE31" i="4"/>
  <c r="GG31" i="4"/>
  <c r="GI31" i="4"/>
  <c r="GK31" i="4"/>
  <c r="GM31" i="4"/>
  <c r="GO31" i="4"/>
  <c r="GQ31" i="4"/>
  <c r="GS31" i="4"/>
  <c r="GU31" i="4"/>
  <c r="F5" i="4"/>
  <c r="F8" i="4"/>
  <c r="F9" i="4"/>
  <c r="CB9" i="4" s="1"/>
  <c r="F11" i="4"/>
  <c r="CD11" i="4" s="1"/>
  <c r="F13" i="4"/>
  <c r="ER13" i="4" s="1"/>
  <c r="F14" i="4"/>
  <c r="DT14" i="4" s="1"/>
  <c r="F16" i="4"/>
  <c r="GL16" i="4" s="1"/>
  <c r="F17" i="4"/>
  <c r="FR17" i="4" s="1"/>
  <c r="F18" i="4"/>
  <c r="N18" i="4" s="1"/>
  <c r="F20" i="4"/>
  <c r="F21" i="4"/>
  <c r="FR22" i="4"/>
  <c r="F24" i="4"/>
  <c r="F25" i="4"/>
  <c r="J25" i="4" s="1"/>
  <c r="F26" i="4"/>
  <c r="ER26" i="4" s="1"/>
  <c r="F3" i="4"/>
  <c r="F4" i="4"/>
  <c r="ET4" i="4" s="1"/>
  <c r="F6" i="4"/>
  <c r="FR6" i="4" s="1"/>
  <c r="F7" i="4"/>
  <c r="FR7" i="4" s="1"/>
  <c r="F10" i="4"/>
  <c r="F12" i="4"/>
  <c r="F23" i="4"/>
  <c r="F27" i="4"/>
  <c r="F28" i="4"/>
  <c r="EH29" i="4"/>
  <c r="EB29" i="4"/>
  <c r="DH29" i="4"/>
  <c r="CH29" i="4"/>
  <c r="BV29" i="4"/>
  <c r="F8" i="3"/>
  <c r="AV8" i="3" s="1"/>
  <c r="F13" i="3"/>
  <c r="CF13" i="3" s="1"/>
  <c r="F16" i="3"/>
  <c r="AT16" i="3" s="1"/>
  <c r="F17" i="3"/>
  <c r="Z17" i="3" s="1"/>
  <c r="F18" i="3"/>
  <c r="CN18" i="3" s="1"/>
  <c r="F12" i="3"/>
  <c r="F14" i="3"/>
  <c r="F15" i="3"/>
  <c r="X15" i="3" s="1"/>
  <c r="F6" i="3"/>
  <c r="AH6" i="3" s="1"/>
  <c r="F7" i="3"/>
  <c r="F9" i="3"/>
  <c r="X9" i="3" s="1"/>
  <c r="F11" i="3"/>
  <c r="T11" i="3" s="1"/>
  <c r="F5" i="3"/>
  <c r="F3" i="3"/>
  <c r="BN3" i="3" s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3" i="3"/>
  <c r="F4" i="3"/>
  <c r="V4" i="3" s="1"/>
  <c r="F10" i="3"/>
  <c r="CR10" i="3" s="1"/>
  <c r="F19" i="3"/>
  <c r="F20" i="3"/>
  <c r="AP20" i="3"/>
  <c r="CJ21" i="4"/>
  <c r="FR11" i="5"/>
  <c r="EP11" i="5"/>
  <c r="HF31" i="5"/>
  <c r="HF15" i="5"/>
  <c r="FB15" i="5"/>
  <c r="Z19" i="5"/>
  <c r="DH20" i="5"/>
  <c r="AZ27" i="5"/>
  <c r="GX15" i="5"/>
  <c r="GP15" i="5"/>
  <c r="AH15" i="5"/>
  <c r="BB15" i="5"/>
  <c r="BX15" i="5"/>
  <c r="IB35" i="5"/>
  <c r="HN35" i="5"/>
  <c r="HR23" i="5"/>
  <c r="FB23" i="5"/>
  <c r="AP23" i="5"/>
  <c r="DH4" i="5"/>
  <c r="HF11" i="5"/>
  <c r="GV19" i="5"/>
  <c r="GR27" i="5"/>
  <c r="GX27" i="5"/>
  <c r="HP27" i="5"/>
  <c r="HT31" i="5"/>
  <c r="FX11" i="5"/>
  <c r="GX24" i="5"/>
  <c r="IJ19" i="5"/>
  <c r="HB19" i="5"/>
  <c r="L19" i="5"/>
  <c r="GJ24" i="5"/>
  <c r="IB7" i="5"/>
  <c r="GX31" i="5"/>
  <c r="IH35" i="5"/>
  <c r="GD35" i="5"/>
  <c r="J16" i="6"/>
  <c r="H24" i="6"/>
  <c r="H16" i="6"/>
  <c r="H28" i="6"/>
  <c r="HD27" i="5"/>
  <c r="AV18" i="3"/>
  <c r="CF8" i="3"/>
  <c r="BT18" i="3"/>
  <c r="AH30" i="4"/>
  <c r="BL30" i="4"/>
  <c r="EZ35" i="5"/>
  <c r="GB31" i="5"/>
  <c r="GH31" i="5"/>
  <c r="HB35" i="5"/>
  <c r="AV16" i="6"/>
  <c r="AL16" i="6"/>
  <c r="DR31" i="5"/>
  <c r="BB16" i="6"/>
  <c r="BZ31" i="5"/>
  <c r="CB31" i="5"/>
  <c r="CV19" i="5"/>
  <c r="DD31" i="5"/>
  <c r="DH31" i="5"/>
  <c r="FN19" i="5"/>
  <c r="FR19" i="5"/>
  <c r="GH7" i="5"/>
  <c r="BJ16" i="6"/>
  <c r="AJ11" i="4"/>
  <c r="J15" i="6"/>
  <c r="AJ24" i="6"/>
  <c r="R28" i="6"/>
  <c r="BN28" i="6"/>
  <c r="CD16" i="6"/>
  <c r="R24" i="6"/>
  <c r="AD27" i="6"/>
  <c r="AJ16" i="6"/>
  <c r="AV24" i="6"/>
  <c r="BB22" i="6"/>
  <c r="BT24" i="6"/>
  <c r="AT3" i="3"/>
  <c r="T6" i="3"/>
  <c r="BZ23" i="5"/>
  <c r="CN23" i="5"/>
  <c r="CX23" i="5"/>
  <c r="DH23" i="5"/>
  <c r="DF23" i="5"/>
  <c r="CH24" i="6"/>
  <c r="CX24" i="6"/>
  <c r="AD24" i="6"/>
  <c r="P24" i="6"/>
  <c r="CD24" i="6"/>
  <c r="CP24" i="6"/>
  <c r="CN28" i="6"/>
  <c r="CN33" i="6"/>
  <c r="AN42" i="6"/>
  <c r="DD42" i="6"/>
  <c r="DH41" i="6"/>
  <c r="DH33" i="6"/>
  <c r="DP41" i="6"/>
  <c r="DN15" i="6"/>
  <c r="DP28" i="6"/>
  <c r="L42" i="6"/>
  <c r="AV42" i="6"/>
  <c r="V28" i="6"/>
  <c r="BB28" i="6"/>
  <c r="AP28" i="6"/>
  <c r="J28" i="6"/>
  <c r="BZ28" i="6"/>
  <c r="CD28" i="6"/>
  <c r="CP28" i="6"/>
  <c r="CP15" i="6"/>
  <c r="DN28" i="6"/>
  <c r="FH28" i="6"/>
  <c r="AJ3" i="6"/>
  <c r="FB16" i="6"/>
  <c r="FL16" i="6"/>
  <c r="BF30" i="4"/>
  <c r="BT30" i="4"/>
  <c r="DH30" i="4"/>
  <c r="DN30" i="4"/>
  <c r="EV30" i="4"/>
  <c r="FF30" i="4"/>
  <c r="GD30" i="4"/>
  <c r="GN30" i="4"/>
  <c r="CB20" i="5"/>
  <c r="GZ20" i="5"/>
  <c r="IL11" i="5"/>
  <c r="FV11" i="5"/>
  <c r="EP15" i="6"/>
  <c r="DD15" i="6"/>
  <c r="BT15" i="6"/>
  <c r="AP15" i="6"/>
  <c r="DN35" i="5"/>
  <c r="P35" i="5"/>
  <c r="X35" i="5"/>
  <c r="AF35" i="5"/>
  <c r="AJ35" i="5"/>
  <c r="AN35" i="5"/>
  <c r="AV35" i="5"/>
  <c r="BB35" i="5"/>
  <c r="BL35" i="5"/>
  <c r="BR35" i="5"/>
  <c r="BX35" i="5"/>
  <c r="DB35" i="5"/>
  <c r="EJ35" i="5"/>
  <c r="EP35" i="5"/>
  <c r="FD35" i="5"/>
  <c r="HF35" i="5"/>
  <c r="BZ35" i="5"/>
  <c r="DD35" i="5"/>
  <c r="DR35" i="5"/>
  <c r="FT35" i="5"/>
  <c r="GH35" i="5"/>
  <c r="BX30" i="5"/>
  <c r="AL24" i="5"/>
  <c r="AV24" i="5"/>
  <c r="ET24" i="5"/>
  <c r="FV18" i="5"/>
  <c r="FR42" i="6"/>
  <c r="H42" i="6"/>
  <c r="EP42" i="6"/>
  <c r="FR28" i="6"/>
  <c r="FP28" i="6"/>
  <c r="FV28" i="6"/>
  <c r="R12" i="3"/>
  <c r="AF8" i="3"/>
  <c r="IF31" i="5"/>
  <c r="DF31" i="5"/>
  <c r="AF31" i="5"/>
  <c r="AJ31" i="5"/>
  <c r="AV31" i="5"/>
  <c r="BB31" i="5"/>
  <c r="BR31" i="5"/>
  <c r="BX31" i="5"/>
  <c r="HF27" i="5"/>
  <c r="FJ27" i="5"/>
  <c r="ET27" i="5"/>
  <c r="DD27" i="5"/>
  <c r="AJ27" i="5"/>
  <c r="BV27" i="5"/>
  <c r="FT27" i="5"/>
  <c r="BT27" i="5"/>
  <c r="AH27" i="5"/>
  <c r="DH27" i="5"/>
  <c r="FR27" i="5"/>
  <c r="GH27" i="5"/>
  <c r="HV19" i="5"/>
  <c r="EF19" i="5"/>
  <c r="R19" i="5"/>
  <c r="AF19" i="5"/>
  <c r="BH19" i="5"/>
  <c r="CD19" i="5"/>
  <c r="BR19" i="5"/>
  <c r="AP19" i="5"/>
  <c r="T19" i="5"/>
  <c r="FB19" i="5"/>
  <c r="CN12" i="5"/>
  <c r="HF7" i="5"/>
  <c r="CN7" i="5"/>
  <c r="AF4" i="5"/>
  <c r="FJ28" i="6"/>
  <c r="FB28" i="6"/>
  <c r="DH28" i="6"/>
  <c r="DJ28" i="6"/>
  <c r="CX28" i="6"/>
  <c r="CR28" i="6"/>
  <c r="CJ15" i="6"/>
  <c r="BX28" i="6"/>
  <c r="BJ15" i="6"/>
  <c r="P28" i="6"/>
  <c r="AV28" i="6"/>
  <c r="AL28" i="6"/>
  <c r="AD28" i="6"/>
  <c r="BT28" i="6"/>
  <c r="CD15" i="6"/>
  <c r="CZ28" i="6"/>
  <c r="CT42" i="6"/>
  <c r="Z42" i="6"/>
  <c r="BB42" i="6"/>
  <c r="EF15" i="6"/>
  <c r="DN42" i="6"/>
  <c r="DT42" i="6"/>
  <c r="DT15" i="6"/>
  <c r="DH42" i="6"/>
  <c r="DP15" i="6"/>
  <c r="AP42" i="6"/>
  <c r="BT42" i="6"/>
  <c r="AB42" i="6"/>
  <c r="CT28" i="6"/>
  <c r="CH28" i="6"/>
  <c r="Z28" i="6"/>
  <c r="GB11" i="5"/>
  <c r="CZ35" i="5"/>
  <c r="CN24" i="5"/>
  <c r="AZ28" i="6"/>
  <c r="BP30" i="4"/>
  <c r="AX30" i="4"/>
  <c r="HD30" i="4"/>
  <c r="DZ35" i="5"/>
  <c r="DD11" i="4"/>
  <c r="IJ35" i="5"/>
  <c r="GR24" i="5"/>
  <c r="IB11" i="5"/>
  <c r="IF35" i="5"/>
  <c r="GX11" i="5"/>
  <c r="DX35" i="5"/>
  <c r="GF35" i="5"/>
  <c r="GX35" i="5"/>
  <c r="HZ35" i="5"/>
  <c r="GR35" i="5"/>
  <c r="HT35" i="5"/>
  <c r="FV20" i="5"/>
  <c r="GB35" i="5"/>
  <c r="DF35" i="5"/>
  <c r="GV35" i="5"/>
  <c r="ER35" i="5"/>
  <c r="DJ35" i="5"/>
  <c r="GB30" i="4"/>
  <c r="FN30" i="4"/>
  <c r="ED30" i="4"/>
  <c r="DJ30" i="4"/>
  <c r="AV30" i="4"/>
  <c r="AB30" i="4"/>
  <c r="BP35" i="5"/>
  <c r="AX35" i="5"/>
  <c r="AL35" i="5"/>
  <c r="AD35" i="5"/>
  <c r="J35" i="5"/>
  <c r="BV20" i="5"/>
  <c r="CN35" i="5"/>
  <c r="CX30" i="5"/>
  <c r="AD15" i="6"/>
  <c r="AF28" i="6"/>
  <c r="AJ28" i="6"/>
  <c r="AJ15" i="6"/>
  <c r="DD28" i="6"/>
  <c r="GL15" i="6"/>
  <c r="GL24" i="6"/>
  <c r="GR41" i="6"/>
  <c r="GL16" i="6"/>
  <c r="GL13" i="6"/>
  <c r="BJ35" i="5"/>
  <c r="BV31" i="5"/>
  <c r="AZ31" i="5"/>
  <c r="AH31" i="5"/>
  <c r="BR27" i="5"/>
  <c r="BD15" i="5"/>
  <c r="AJ15" i="5"/>
  <c r="CB27" i="5"/>
  <c r="DD4" i="5"/>
  <c r="DF27" i="5"/>
  <c r="GB41" i="6"/>
  <c r="FF42" i="6"/>
  <c r="GP41" i="6"/>
  <c r="GD28" i="6"/>
  <c r="HB28" i="6"/>
  <c r="GN16" i="6"/>
  <c r="GL42" i="6"/>
  <c r="GL28" i="6"/>
  <c r="GR16" i="6"/>
  <c r="GR15" i="6"/>
  <c r="HD16" i="6"/>
  <c r="HD28" i="6"/>
  <c r="HD15" i="6"/>
  <c r="GT42" i="6"/>
  <c r="HH42" i="6"/>
  <c r="GD42" i="6"/>
  <c r="GR35" i="6"/>
  <c r="GR24" i="6"/>
  <c r="GL10" i="6"/>
  <c r="GL7" i="6"/>
  <c r="HB42" i="6"/>
  <c r="GL23" i="6"/>
  <c r="HL31" i="6"/>
  <c r="HL42" i="6"/>
  <c r="AN26" i="4"/>
  <c r="CV26" i="4"/>
  <c r="AL31" i="5"/>
  <c r="CL31" i="5"/>
  <c r="CH5" i="5"/>
  <c r="BV19" i="5"/>
  <c r="V19" i="5"/>
  <c r="FR31" i="5"/>
  <c r="GB28" i="6"/>
  <c r="GP28" i="6"/>
  <c r="GN24" i="6"/>
  <c r="HF28" i="6"/>
  <c r="GR23" i="6"/>
  <c r="HH23" i="6"/>
  <c r="HZ23" i="6"/>
  <c r="HH16" i="6"/>
  <c r="HP41" i="6"/>
  <c r="GN45" i="6"/>
  <c r="EF41" i="6"/>
  <c r="GL41" i="6"/>
  <c r="FZ41" i="6"/>
  <c r="ED41" i="6"/>
  <c r="CH3" i="6"/>
  <c r="AD3" i="6"/>
  <c r="BL3" i="6"/>
  <c r="FR45" i="6"/>
  <c r="DN41" i="6"/>
  <c r="DJ41" i="6"/>
  <c r="FR41" i="6"/>
  <c r="EN41" i="6"/>
  <c r="GV41" i="6"/>
  <c r="IL7" i="6"/>
  <c r="HH24" i="6"/>
  <c r="HL41" i="6"/>
  <c r="HL35" i="6"/>
  <c r="HH15" i="6"/>
  <c r="IB44" i="6"/>
  <c r="HD33" i="6"/>
  <c r="HF16" i="6"/>
  <c r="AP18" i="4"/>
  <c r="DH25" i="5"/>
  <c r="IL28" i="6"/>
  <c r="AZ11" i="4" l="1"/>
  <c r="DH11" i="4"/>
  <c r="CB30" i="5"/>
  <c r="DJ11" i="4"/>
  <c r="CV16" i="4"/>
  <c r="AV26" i="4"/>
  <c r="CL13" i="5"/>
  <c r="CN6" i="5"/>
  <c r="FL22" i="4"/>
  <c r="AJ3" i="3"/>
  <c r="N30" i="5"/>
  <c r="BF11" i="4"/>
  <c r="FV30" i="5"/>
  <c r="BF3" i="3"/>
  <c r="CP3" i="3"/>
  <c r="ID30" i="5"/>
  <c r="GR6" i="5"/>
  <c r="IJ30" i="5"/>
  <c r="FR11" i="4"/>
  <c r="EJ22" i="4"/>
  <c r="EN11" i="4"/>
  <c r="DL18" i="5"/>
  <c r="AV30" i="5"/>
  <c r="BX11" i="4"/>
  <c r="BJ30" i="5"/>
  <c r="CB22" i="5"/>
  <c r="BT6" i="5"/>
  <c r="DD16" i="4"/>
  <c r="ER16" i="4"/>
  <c r="CL18" i="5"/>
  <c r="X11" i="4"/>
  <c r="AT30" i="5"/>
  <c r="CX6" i="5"/>
  <c r="CT17" i="4"/>
  <c r="HD22" i="4"/>
  <c r="AH11" i="4"/>
  <c r="DD17" i="4"/>
  <c r="CB11" i="4"/>
  <c r="GJ30" i="5"/>
  <c r="CH11" i="4"/>
  <c r="FL26" i="4"/>
  <c r="T30" i="5"/>
  <c r="EJ11" i="4"/>
  <c r="GB22" i="4"/>
  <c r="AV11" i="4"/>
  <c r="GF26" i="6"/>
  <c r="CZ24" i="5"/>
  <c r="FH24" i="5"/>
  <c r="BJ24" i="5"/>
  <c r="CX4" i="5"/>
  <c r="AD24" i="5"/>
  <c r="AJ8" i="5"/>
  <c r="T18" i="3"/>
  <c r="CX24" i="5"/>
  <c r="AZ25" i="4"/>
  <c r="AX12" i="5"/>
  <c r="BR24" i="5"/>
  <c r="AV4" i="5"/>
  <c r="DH12" i="5"/>
  <c r="FR24" i="5"/>
  <c r="GB4" i="5"/>
  <c r="CZ12" i="5"/>
  <c r="GR3" i="5"/>
  <c r="CP24" i="5"/>
  <c r="GD24" i="5"/>
  <c r="AP4" i="4"/>
  <c r="AV20" i="5"/>
  <c r="HR4" i="5"/>
  <c r="AN24" i="5"/>
  <c r="AZ6" i="3"/>
  <c r="T8" i="3"/>
  <c r="AF18" i="3"/>
  <c r="DX24" i="5"/>
  <c r="GH20" i="5"/>
  <c r="BB20" i="5"/>
  <c r="AZ18" i="3"/>
  <c r="AB8" i="3"/>
  <c r="Z18" i="3"/>
  <c r="GX4" i="5"/>
  <c r="DF24" i="5"/>
  <c r="Z26" i="6"/>
  <c r="CP8" i="3"/>
  <c r="CH18" i="3"/>
  <c r="FL24" i="5"/>
  <c r="GB20" i="5"/>
  <c r="BB8" i="3"/>
  <c r="CP6" i="3"/>
  <c r="AT8" i="3"/>
  <c r="AR8" i="3"/>
  <c r="AH4" i="5"/>
  <c r="AX20" i="5"/>
  <c r="EL24" i="5"/>
  <c r="GX20" i="5"/>
  <c r="CJ11" i="4"/>
  <c r="GF24" i="5"/>
  <c r="FR4" i="5"/>
  <c r="GX12" i="5"/>
  <c r="EJ13" i="4"/>
  <c r="BH8" i="3"/>
  <c r="R18" i="3"/>
  <c r="BZ24" i="5"/>
  <c r="FD24" i="5"/>
  <c r="CL20" i="5"/>
  <c r="V20" i="5"/>
  <c r="H11" i="4"/>
  <c r="BT8" i="3"/>
  <c r="BV11" i="4"/>
  <c r="AH18" i="3"/>
  <c r="BJ8" i="3"/>
  <c r="AH8" i="3"/>
  <c r="CT11" i="4"/>
  <c r="HZ24" i="5"/>
  <c r="CL4" i="5"/>
  <c r="EJ17" i="4"/>
  <c r="GF20" i="5"/>
  <c r="CD33" i="6"/>
  <c r="FV33" i="6"/>
  <c r="HF34" i="6"/>
  <c r="IF43" i="6"/>
  <c r="GL8" i="6"/>
  <c r="P26" i="6"/>
  <c r="BF21" i="6"/>
  <c r="AD34" i="6"/>
  <c r="DH21" i="5"/>
  <c r="CX26" i="6"/>
  <c r="R25" i="4"/>
  <c r="ED42" i="6"/>
  <c r="GB33" i="6"/>
  <c r="HH33" i="6"/>
  <c r="HH7" i="6"/>
  <c r="HL23" i="6"/>
  <c r="GJ42" i="6"/>
  <c r="T4" i="5"/>
  <c r="GR43" i="6"/>
  <c r="GB23" i="6"/>
  <c r="GB42" i="6"/>
  <c r="HF42" i="6"/>
  <c r="GN42" i="6"/>
  <c r="BP24" i="5"/>
  <c r="IL24" i="5"/>
  <c r="T20" i="5"/>
  <c r="T24" i="5"/>
  <c r="BX30" i="4"/>
  <c r="ER30" i="4"/>
  <c r="GP30" i="4"/>
  <c r="AF24" i="5"/>
  <c r="HD24" i="5"/>
  <c r="HR24" i="5"/>
  <c r="IJ24" i="5"/>
  <c r="IF24" i="5"/>
  <c r="AD30" i="4"/>
  <c r="BZ30" i="4"/>
  <c r="ER24" i="5"/>
  <c r="DD20" i="5"/>
  <c r="P42" i="6"/>
  <c r="DJ42" i="6"/>
  <c r="AF42" i="6"/>
  <c r="BX4" i="5"/>
  <c r="BV12" i="5"/>
  <c r="AJ17" i="5"/>
  <c r="BR3" i="5"/>
  <c r="DL24" i="5"/>
  <c r="X24" i="5"/>
  <c r="HF24" i="5"/>
  <c r="BV24" i="5"/>
  <c r="CL24" i="5"/>
  <c r="DF20" i="5"/>
  <c r="BX20" i="5"/>
  <c r="AJ20" i="5"/>
  <c r="IB20" i="5"/>
  <c r="FR30" i="4"/>
  <c r="EN30" i="4"/>
  <c r="CZ30" i="4"/>
  <c r="AF30" i="4"/>
  <c r="BL26" i="6"/>
  <c r="AJ42" i="6"/>
  <c r="DH34" i="6"/>
  <c r="CP42" i="6"/>
  <c r="N42" i="6"/>
  <c r="CL8" i="3"/>
  <c r="AD16" i="6"/>
  <c r="AX16" i="6"/>
  <c r="DR20" i="5"/>
  <c r="GZ24" i="5"/>
  <c r="V16" i="6"/>
  <c r="R30" i="4"/>
  <c r="AL8" i="3"/>
  <c r="CN8" i="3"/>
  <c r="Z8" i="3"/>
  <c r="BZ4" i="5"/>
  <c r="GH4" i="5"/>
  <c r="P17" i="3"/>
  <c r="GB24" i="5"/>
  <c r="BX24" i="5"/>
  <c r="AB25" i="4"/>
  <c r="FH30" i="4"/>
  <c r="AH24" i="5"/>
  <c r="CP16" i="6"/>
  <c r="FB7" i="6"/>
  <c r="GX7" i="6"/>
  <c r="HH26" i="6"/>
  <c r="HD43" i="6"/>
  <c r="DX13" i="5"/>
  <c r="DD25" i="4"/>
  <c r="AR21" i="6"/>
  <c r="CP8" i="6"/>
  <c r="BV8" i="5"/>
  <c r="GL34" i="6"/>
  <c r="HD34" i="6"/>
  <c r="GD21" i="6"/>
  <c r="AJ4" i="5"/>
  <c r="AH20" i="5"/>
  <c r="AP24" i="5"/>
  <c r="CV30" i="4"/>
  <c r="FD30" i="4"/>
  <c r="CB24" i="5"/>
  <c r="CN20" i="5"/>
  <c r="HF20" i="5"/>
  <c r="HT24" i="5"/>
  <c r="GJ20" i="5"/>
  <c r="AL30" i="4"/>
  <c r="CP30" i="4"/>
  <c r="GL24" i="5"/>
  <c r="ED24" i="5"/>
  <c r="AT21" i="6"/>
  <c r="CH26" i="6"/>
  <c r="HF4" i="5"/>
  <c r="AX4" i="5"/>
  <c r="AV3" i="5"/>
  <c r="CF8" i="6"/>
  <c r="HH24" i="5"/>
  <c r="DD24" i="5"/>
  <c r="AJ24" i="5"/>
  <c r="FV24" i="5"/>
  <c r="AZ24" i="5"/>
  <c r="EP24" i="5"/>
  <c r="CX20" i="5"/>
  <c r="BR20" i="5"/>
  <c r="AF20" i="5"/>
  <c r="GT30" i="4"/>
  <c r="FL30" i="4"/>
  <c r="EH30" i="4"/>
  <c r="CH30" i="4"/>
  <c r="J30" i="4"/>
  <c r="EZ21" i="6"/>
  <c r="T42" i="6"/>
  <c r="CX42" i="6"/>
  <c r="CX33" i="6"/>
  <c r="BX28" i="5"/>
  <c r="GH24" i="5"/>
  <c r="Z16" i="6"/>
  <c r="R16" i="6"/>
  <c r="P16" i="6"/>
  <c r="BB4" i="5"/>
  <c r="CB4" i="5"/>
  <c r="ET25" i="4"/>
  <c r="FR25" i="4"/>
  <c r="AV15" i="6"/>
  <c r="CR16" i="6"/>
  <c r="FP41" i="6"/>
  <c r="FX6" i="6"/>
  <c r="J13" i="5"/>
  <c r="GR22" i="6"/>
  <c r="T35" i="6"/>
  <c r="BN17" i="3"/>
  <c r="FV15" i="4"/>
  <c r="Z9" i="6"/>
  <c r="AJ25" i="4"/>
  <c r="FZ25" i="4"/>
  <c r="FJ13" i="5"/>
  <c r="BZ25" i="5"/>
  <c r="FD25" i="4"/>
  <c r="GR13" i="6"/>
  <c r="GP13" i="6"/>
  <c r="AJ16" i="3"/>
  <c r="EL25" i="4"/>
  <c r="AV35" i="6"/>
  <c r="DJ25" i="4"/>
  <c r="GX13" i="5"/>
  <c r="CD25" i="4"/>
  <c r="GJ13" i="5"/>
  <c r="FR13" i="5"/>
  <c r="DT25" i="4"/>
  <c r="CH25" i="4"/>
  <c r="GB13" i="6"/>
  <c r="BR13" i="5"/>
  <c r="P25" i="4"/>
  <c r="AH25" i="4"/>
  <c r="EJ25" i="4"/>
  <c r="GR9" i="6"/>
  <c r="FB17" i="5"/>
  <c r="AF17" i="3"/>
  <c r="FZ11" i="4"/>
  <c r="AN11" i="4"/>
  <c r="DT11" i="4"/>
  <c r="HF21" i="5"/>
  <c r="FZ30" i="4"/>
  <c r="FB30" i="4"/>
  <c r="DV30" i="4"/>
  <c r="CR30" i="4"/>
  <c r="AN30" i="4"/>
  <c r="CL11" i="4"/>
  <c r="EH31" i="6"/>
  <c r="ER17" i="4"/>
  <c r="GB21" i="5"/>
  <c r="DF17" i="5"/>
  <c r="AF15" i="3"/>
  <c r="CL10" i="3"/>
  <c r="CJ30" i="4"/>
  <c r="CJ22" i="4"/>
  <c r="CP25" i="4"/>
  <c r="BT11" i="4"/>
  <c r="DD13" i="4"/>
  <c r="CL11" i="3"/>
  <c r="FR14" i="4"/>
  <c r="CV25" i="4"/>
  <c r="DP13" i="5"/>
  <c r="ER25" i="4"/>
  <c r="BT25" i="4"/>
  <c r="T33" i="6"/>
  <c r="CP33" i="6"/>
  <c r="GD16" i="6"/>
  <c r="DD13" i="5"/>
  <c r="CL25" i="4"/>
  <c r="AV25" i="4"/>
  <c r="CT17" i="3"/>
  <c r="CH11" i="3"/>
  <c r="BD25" i="4"/>
  <c r="AL13" i="5"/>
  <c r="AT5" i="5"/>
  <c r="BV4" i="4"/>
  <c r="BV25" i="4"/>
  <c r="H25" i="4"/>
  <c r="AF13" i="5"/>
  <c r="N25" i="4"/>
  <c r="GB31" i="6"/>
  <c r="GD34" i="6"/>
  <c r="HH8" i="6"/>
  <c r="ET13" i="5"/>
  <c r="AP13" i="5"/>
  <c r="X5" i="5"/>
  <c r="BX25" i="4"/>
  <c r="FZ16" i="4"/>
  <c r="CJ25" i="4"/>
  <c r="CJ10" i="3"/>
  <c r="FV26" i="6"/>
  <c r="CX34" i="6"/>
  <c r="J11" i="4"/>
  <c r="EH11" i="4"/>
  <c r="BD11" i="4"/>
  <c r="AH13" i="3"/>
  <c r="BB26" i="6"/>
  <c r="V11" i="4"/>
  <c r="AF13" i="3"/>
  <c r="AT11" i="4"/>
  <c r="DR17" i="5"/>
  <c r="BV21" i="5"/>
  <c r="DR21" i="5"/>
  <c r="Z11" i="4"/>
  <c r="CV11" i="4"/>
  <c r="DH17" i="5"/>
  <c r="AR3" i="3"/>
  <c r="GJ21" i="5"/>
  <c r="AF3" i="3"/>
  <c r="DP22" i="4"/>
  <c r="T15" i="4"/>
  <c r="N11" i="4"/>
  <c r="FL25" i="4"/>
  <c r="IB21" i="5"/>
  <c r="EB25" i="4"/>
  <c r="GP13" i="5"/>
  <c r="DH13" i="5"/>
  <c r="N13" i="5"/>
  <c r="AV13" i="5"/>
  <c r="CT25" i="4"/>
  <c r="AN25" i="4"/>
  <c r="DT22" i="4"/>
  <c r="BB24" i="6"/>
  <c r="DH24" i="6"/>
  <c r="CH14" i="4"/>
  <c r="CP13" i="3"/>
  <c r="BX17" i="5"/>
  <c r="CL21" i="5"/>
  <c r="GX21" i="5"/>
  <c r="BP3" i="3"/>
  <c r="FF21" i="5"/>
  <c r="FR29" i="5"/>
  <c r="EV13" i="5"/>
  <c r="CP13" i="5"/>
  <c r="X13" i="5"/>
  <c r="BB13" i="5"/>
  <c r="FL13" i="5"/>
  <c r="R13" i="3"/>
  <c r="BB17" i="5"/>
  <c r="CN21" i="5"/>
  <c r="H13" i="3"/>
  <c r="DD17" i="5"/>
  <c r="HX13" i="5"/>
  <c r="HP13" i="5"/>
  <c r="GR13" i="5"/>
  <c r="ED13" i="5"/>
  <c r="CF13" i="5"/>
  <c r="AH13" i="5"/>
  <c r="BV13" i="5"/>
  <c r="CT24" i="6"/>
  <c r="AZ14" i="3"/>
  <c r="BN14" i="3"/>
  <c r="BT14" i="3"/>
  <c r="EJ3" i="4"/>
  <c r="BV3" i="4"/>
  <c r="AN3" i="4"/>
  <c r="CP24" i="4"/>
  <c r="FH24" i="4"/>
  <c r="EJ24" i="4"/>
  <c r="CJ20" i="4"/>
  <c r="CT20" i="4"/>
  <c r="AF14" i="3"/>
  <c r="AV9" i="3"/>
  <c r="CB9" i="3"/>
  <c r="EL3" i="4"/>
  <c r="CZ16" i="3"/>
  <c r="AP9" i="4"/>
  <c r="AL30" i="5"/>
  <c r="AZ30" i="5"/>
  <c r="GR30" i="5"/>
  <c r="IF30" i="5"/>
  <c r="GB30" i="5"/>
  <c r="CN30" i="5"/>
  <c r="X30" i="5"/>
  <c r="BB30" i="5"/>
  <c r="IB30" i="5"/>
  <c r="BD30" i="5"/>
  <c r="GV30" i="5"/>
  <c r="GN30" i="5"/>
  <c r="FB30" i="5"/>
  <c r="HD22" i="5"/>
  <c r="EN22" i="5"/>
  <c r="BT22" i="5"/>
  <c r="DD22" i="5"/>
  <c r="AH22" i="5"/>
  <c r="BX22" i="5"/>
  <c r="FR22" i="5"/>
  <c r="CN22" i="5"/>
  <c r="AP22" i="5"/>
  <c r="AH9" i="4"/>
  <c r="DD30" i="5"/>
  <c r="CJ30" i="5"/>
  <c r="AF30" i="5"/>
  <c r="GX30" i="5"/>
  <c r="GH30" i="5"/>
  <c r="HZ30" i="5"/>
  <c r="GF30" i="5"/>
  <c r="FH18" i="5"/>
  <c r="BR30" i="5"/>
  <c r="AJ30" i="5"/>
  <c r="CR30" i="5"/>
  <c r="DH30" i="5"/>
  <c r="FL3" i="4"/>
  <c r="HT30" i="5"/>
  <c r="HD18" i="5"/>
  <c r="FH30" i="5"/>
  <c r="V30" i="5"/>
  <c r="FH34" i="6"/>
  <c r="T34" i="6"/>
  <c r="AJ34" i="6"/>
  <c r="IB34" i="6"/>
  <c r="H34" i="6"/>
  <c r="GN26" i="6"/>
  <c r="GD26" i="6"/>
  <c r="BH21" i="6"/>
  <c r="CV21" i="6"/>
  <c r="H21" i="6"/>
  <c r="DN21" i="6"/>
  <c r="AV8" i="6"/>
  <c r="DN8" i="6"/>
  <c r="BL8" i="6"/>
  <c r="EP4" i="6"/>
  <c r="BJ4" i="6"/>
  <c r="CV16" i="3"/>
  <c r="CP16" i="3"/>
  <c r="AP6" i="5"/>
  <c r="CD20" i="4"/>
  <c r="BV30" i="5"/>
  <c r="EP30" i="5"/>
  <c r="CL30" i="5"/>
  <c r="DR30" i="5"/>
  <c r="DB16" i="3"/>
  <c r="AX30" i="5"/>
  <c r="BZ30" i="5"/>
  <c r="ET30" i="5"/>
  <c r="HJ30" i="5"/>
  <c r="CL6" i="5"/>
  <c r="AV3" i="3"/>
  <c r="CR3" i="3"/>
  <c r="BT3" i="3"/>
  <c r="AB3" i="3"/>
  <c r="BN7" i="3"/>
  <c r="CP7" i="3"/>
  <c r="J13" i="3"/>
  <c r="BT13" i="3"/>
  <c r="AD13" i="3"/>
  <c r="CB13" i="3"/>
  <c r="CH13" i="3"/>
  <c r="EJ18" i="4"/>
  <c r="BV18" i="4"/>
  <c r="FR18" i="4"/>
  <c r="CJ18" i="4"/>
  <c r="DL18" i="4"/>
  <c r="BX18" i="4"/>
  <c r="BB22" i="5"/>
  <c r="N3" i="4"/>
  <c r="X14" i="3"/>
  <c r="CR18" i="5"/>
  <c r="DR18" i="5"/>
  <c r="GN18" i="5"/>
  <c r="HR18" i="5"/>
  <c r="GX6" i="5"/>
  <c r="CB6" i="5"/>
  <c r="AV6" i="5"/>
  <c r="AJ6" i="5"/>
  <c r="BZ16" i="6"/>
  <c r="DB16" i="6"/>
  <c r="EP16" i="6"/>
  <c r="FT16" i="6"/>
  <c r="FR16" i="6"/>
  <c r="HB7" i="6"/>
  <c r="H8" i="3"/>
  <c r="Z6" i="3"/>
  <c r="AD4" i="3"/>
  <c r="AN17" i="4"/>
  <c r="AN8" i="3"/>
  <c r="DB8" i="3"/>
  <c r="BN18" i="3"/>
  <c r="X8" i="3"/>
  <c r="DB18" i="3"/>
  <c r="FD13" i="4"/>
  <c r="BD8" i="3"/>
  <c r="CV8" i="3"/>
  <c r="BL8" i="3"/>
  <c r="BX13" i="5"/>
  <c r="BR16" i="6"/>
  <c r="CH15" i="6"/>
  <c r="CT16" i="6"/>
  <c r="CX16" i="6"/>
  <c r="DJ24" i="6"/>
  <c r="FJ41" i="6"/>
  <c r="FR33" i="6"/>
  <c r="GH7" i="6"/>
  <c r="BP9" i="3"/>
  <c r="AF9" i="3"/>
  <c r="DL14" i="4"/>
  <c r="BT14" i="4"/>
  <c r="FV14" i="4"/>
  <c r="FX14" i="4"/>
  <c r="BX14" i="4"/>
  <c r="BF8" i="4"/>
  <c r="FR8" i="4"/>
  <c r="EJ8" i="4"/>
  <c r="AR15" i="4"/>
  <c r="BH15" i="4"/>
  <c r="AV15" i="4"/>
  <c r="DZ15" i="4"/>
  <c r="CV15" i="4"/>
  <c r="CF15" i="4"/>
  <c r="EX15" i="4"/>
  <c r="CX15" i="4"/>
  <c r="IL35" i="6"/>
  <c r="DD35" i="6"/>
  <c r="CD35" i="6"/>
  <c r="P35" i="6"/>
  <c r="CH35" i="6"/>
  <c r="AD35" i="6"/>
  <c r="V35" i="6"/>
  <c r="BB35" i="6"/>
  <c r="BN35" i="6"/>
  <c r="AJ35" i="6"/>
  <c r="BT35" i="6"/>
  <c r="HB35" i="6"/>
  <c r="BJ35" i="6"/>
  <c r="Z35" i="6"/>
  <c r="IT31" i="6"/>
  <c r="FB31" i="6"/>
  <c r="DT31" i="6"/>
  <c r="HD31" i="6"/>
  <c r="FL31" i="6"/>
  <c r="DN31" i="6"/>
  <c r="BB31" i="6"/>
  <c r="P31" i="6"/>
  <c r="Z31" i="6"/>
  <c r="H31" i="6"/>
  <c r="CP31" i="6"/>
  <c r="GP31" i="6"/>
  <c r="DD31" i="6"/>
  <c r="BT31" i="6"/>
  <c r="AD31" i="6"/>
  <c r="AR31" i="6"/>
  <c r="CT31" i="6"/>
  <c r="IV27" i="6"/>
  <c r="BR27" i="6"/>
  <c r="DH27" i="6"/>
  <c r="DD27" i="6"/>
  <c r="BJ27" i="6"/>
  <c r="AH27" i="6"/>
  <c r="GP27" i="6"/>
  <c r="DP27" i="6"/>
  <c r="Z27" i="6"/>
  <c r="CN27" i="6"/>
  <c r="CT27" i="6"/>
  <c r="DX27" i="6"/>
  <c r="HB27" i="6"/>
  <c r="FJ27" i="6"/>
  <c r="V27" i="6"/>
  <c r="J27" i="6"/>
  <c r="P27" i="6"/>
  <c r="HB22" i="6"/>
  <c r="CX22" i="6"/>
  <c r="AJ22" i="6"/>
  <c r="AL22" i="6"/>
  <c r="CD22" i="6"/>
  <c r="Z22" i="6"/>
  <c r="H22" i="6"/>
  <c r="AD22" i="6"/>
  <c r="AV22" i="6"/>
  <c r="J22" i="6"/>
  <c r="IL18" i="6"/>
  <c r="CH18" i="6"/>
  <c r="BT18" i="6"/>
  <c r="AJ18" i="6"/>
  <c r="AD18" i="6"/>
  <c r="DP18" i="6"/>
  <c r="BB18" i="6"/>
  <c r="J18" i="6"/>
  <c r="AV18" i="6"/>
  <c r="BD18" i="6"/>
  <c r="H18" i="6"/>
  <c r="P18" i="6"/>
  <c r="BN18" i="6"/>
  <c r="CP18" i="6"/>
  <c r="DH18" i="6"/>
  <c r="CX18" i="6"/>
  <c r="X18" i="6"/>
  <c r="CN18" i="6"/>
  <c r="GN13" i="6"/>
  <c r="FR13" i="6"/>
  <c r="J13" i="6"/>
  <c r="BV13" i="6"/>
  <c r="DN13" i="6"/>
  <c r="P13" i="6"/>
  <c r="IB13" i="6"/>
  <c r="HB13" i="6"/>
  <c r="BB13" i="6"/>
  <c r="CD13" i="6"/>
  <c r="AV13" i="6"/>
  <c r="DT13" i="6"/>
  <c r="DH9" i="6"/>
  <c r="BL9" i="6"/>
  <c r="AV9" i="6"/>
  <c r="BB9" i="6"/>
  <c r="CD9" i="6"/>
  <c r="HD5" i="6"/>
  <c r="CT5" i="6"/>
  <c r="T5" i="6"/>
  <c r="AH5" i="6"/>
  <c r="HF35" i="6"/>
  <c r="GL9" i="6"/>
  <c r="GN35" i="6"/>
  <c r="GB35" i="6"/>
  <c r="GL45" i="6"/>
  <c r="HD13" i="6"/>
  <c r="AV15" i="3"/>
  <c r="HH35" i="6"/>
  <c r="GR31" i="6"/>
  <c r="GL35" i="6"/>
  <c r="AH4" i="4"/>
  <c r="AH17" i="3"/>
  <c r="FT31" i="6"/>
  <c r="P5" i="6"/>
  <c r="DB31" i="6"/>
  <c r="CT13" i="6"/>
  <c r="CN35" i="6"/>
  <c r="CD18" i="6"/>
  <c r="BV11" i="3"/>
  <c r="DD8" i="4"/>
  <c r="R11" i="3"/>
  <c r="T17" i="3"/>
  <c r="FD15" i="4"/>
  <c r="AD9" i="6"/>
  <c r="J35" i="6"/>
  <c r="H13" i="6"/>
  <c r="DJ14" i="4"/>
  <c r="EH19" i="4"/>
  <c r="CP35" i="6"/>
  <c r="CT22" i="6"/>
  <c r="DH31" i="6"/>
  <c r="IT43" i="6"/>
  <c r="HB43" i="6"/>
  <c r="HJ43" i="6"/>
  <c r="HH43" i="6"/>
  <c r="BT34" i="6"/>
  <c r="CD34" i="6"/>
  <c r="FV34" i="6"/>
  <c r="DD34" i="6"/>
  <c r="V34" i="6"/>
  <c r="Z34" i="6"/>
  <c r="FR34" i="6"/>
  <c r="AV34" i="6"/>
  <c r="J34" i="6"/>
  <c r="CP34" i="6"/>
  <c r="P34" i="6"/>
  <c r="CN34" i="6"/>
  <c r="BZ34" i="6"/>
  <c r="DN34" i="6"/>
  <c r="BB34" i="6"/>
  <c r="IR26" i="6"/>
  <c r="HD26" i="6"/>
  <c r="AV26" i="6"/>
  <c r="AJ26" i="6"/>
  <c r="AD26" i="6"/>
  <c r="CB26" i="6"/>
  <c r="CD26" i="6"/>
  <c r="CT26" i="6"/>
  <c r="CJ26" i="6"/>
  <c r="J26" i="6"/>
  <c r="HD21" i="6"/>
  <c r="FD21" i="6"/>
  <c r="DF21" i="6"/>
  <c r="DJ21" i="6"/>
  <c r="GR21" i="6"/>
  <c r="HF21" i="6"/>
  <c r="EB21" i="6"/>
  <c r="DR21" i="6"/>
  <c r="BP21" i="6"/>
  <c r="HD12" i="6"/>
  <c r="BB12" i="6"/>
  <c r="ID8" i="6"/>
  <c r="Z8" i="6"/>
  <c r="CX8" i="6"/>
  <c r="DP8" i="6"/>
  <c r="BR8" i="6"/>
  <c r="AD8" i="6"/>
  <c r="GR8" i="6"/>
  <c r="GP8" i="6"/>
  <c r="HL8" i="6"/>
  <c r="AJ8" i="6"/>
  <c r="EJ8" i="6"/>
  <c r="BT8" i="6"/>
  <c r="ID4" i="6"/>
  <c r="FV4" i="6"/>
  <c r="BZ4" i="6"/>
  <c r="FP4" i="6"/>
  <c r="GF8" i="6"/>
  <c r="HH13" i="6"/>
  <c r="HH34" i="6"/>
  <c r="HZ43" i="6"/>
  <c r="HL18" i="6"/>
  <c r="HD22" i="6"/>
  <c r="GP18" i="6"/>
  <c r="AP14" i="4"/>
  <c r="X11" i="3"/>
  <c r="HN22" i="6"/>
  <c r="D10" i="6"/>
  <c r="GH45" i="6"/>
  <c r="HD35" i="6"/>
  <c r="GP22" i="6"/>
  <c r="GR34" i="6"/>
  <c r="GL31" i="6"/>
  <c r="CL21" i="6"/>
  <c r="BD34" i="6"/>
  <c r="BT26" i="6"/>
  <c r="CP21" i="6"/>
  <c r="R21" i="6"/>
  <c r="FJ34" i="6"/>
  <c r="ER21" i="6"/>
  <c r="Z5" i="6"/>
  <c r="CH13" i="6"/>
  <c r="AR27" i="6"/>
  <c r="R22" i="6"/>
  <c r="CD31" i="6"/>
  <c r="X31" i="6"/>
  <c r="R9" i="3"/>
  <c r="BJ15" i="4"/>
  <c r="AJ31" i="6"/>
  <c r="R34" i="6"/>
  <c r="DD26" i="4"/>
  <c r="FR26" i="4"/>
  <c r="GV26" i="4"/>
  <c r="CJ26" i="4"/>
  <c r="GR15" i="4"/>
  <c r="AV31" i="6"/>
  <c r="CT18" i="6"/>
  <c r="FR18" i="6"/>
  <c r="CB20" i="3"/>
  <c r="CP20" i="3"/>
  <c r="AH11" i="3"/>
  <c r="AB11" i="3"/>
  <c r="CX11" i="3"/>
  <c r="CD11" i="3"/>
  <c r="CP11" i="3"/>
  <c r="AR11" i="3"/>
  <c r="BN11" i="3"/>
  <c r="AZ11" i="3"/>
  <c r="CN11" i="3"/>
  <c r="AB15" i="3"/>
  <c r="CP15" i="3"/>
  <c r="AZ17" i="3"/>
  <c r="CZ17" i="3"/>
  <c r="AN17" i="3"/>
  <c r="CV17" i="3"/>
  <c r="CB17" i="3"/>
  <c r="N17" i="3"/>
  <c r="CD17" i="3"/>
  <c r="AV17" i="3"/>
  <c r="AP17" i="3"/>
  <c r="BX17" i="3"/>
  <c r="AB17" i="3"/>
  <c r="ER9" i="4"/>
  <c r="BF9" i="4"/>
  <c r="GH9" i="4"/>
  <c r="EH9" i="4"/>
  <c r="N9" i="4"/>
  <c r="DD19" i="4"/>
  <c r="DJ19" i="4"/>
  <c r="FR19" i="4"/>
  <c r="X5" i="6"/>
  <c r="EP13" i="6"/>
  <c r="DJ5" i="6"/>
  <c r="FR27" i="6"/>
  <c r="X12" i="3"/>
  <c r="AR12" i="3"/>
  <c r="BN12" i="3"/>
  <c r="CP12" i="3"/>
  <c r="AZ12" i="3"/>
  <c r="FR5" i="4"/>
  <c r="BT5" i="4"/>
  <c r="BN30" i="4"/>
  <c r="AT30" i="4"/>
  <c r="CT30" i="4"/>
  <c r="GP24" i="5"/>
  <c r="N24" i="5"/>
  <c r="HL24" i="5"/>
  <c r="DH24" i="5"/>
  <c r="AP20" i="5"/>
  <c r="X20" i="5"/>
  <c r="HD20" i="5"/>
  <c r="EP4" i="5"/>
  <c r="FV4" i="5"/>
  <c r="GR4" i="5"/>
  <c r="CN4" i="5"/>
  <c r="X4" i="5"/>
  <c r="BV4" i="5"/>
  <c r="X13" i="3"/>
  <c r="FZ13" i="4"/>
  <c r="CP18" i="4"/>
  <c r="R6" i="3"/>
  <c r="AR6" i="3"/>
  <c r="AB6" i="3"/>
  <c r="CH8" i="3"/>
  <c r="J8" i="3"/>
  <c r="BR8" i="3"/>
  <c r="AZ8" i="3"/>
  <c r="R8" i="3"/>
  <c r="AP8" i="3"/>
  <c r="DD30" i="4"/>
  <c r="FZ17" i="4"/>
  <c r="CJ17" i="4"/>
  <c r="GT17" i="4"/>
  <c r="CP35" i="5"/>
  <c r="GP35" i="5"/>
  <c r="IL35" i="5"/>
  <c r="GN31" i="5"/>
  <c r="CN31" i="5"/>
  <c r="FL27" i="5"/>
  <c r="GB27" i="5"/>
  <c r="CB23" i="5"/>
  <c r="GP23" i="5"/>
  <c r="GT23" i="5"/>
  <c r="DL23" i="5"/>
  <c r="GP19" i="5"/>
  <c r="HX19" i="5"/>
  <c r="EP19" i="5"/>
  <c r="AJ13" i="5"/>
  <c r="CT13" i="5"/>
  <c r="DR13" i="5"/>
  <c r="EP13" i="5"/>
  <c r="DP24" i="6"/>
  <c r="EX41" i="6"/>
  <c r="FR15" i="6"/>
  <c r="FZ21" i="6"/>
  <c r="FF41" i="6"/>
  <c r="GD41" i="6"/>
  <c r="GP15" i="6"/>
  <c r="HD8" i="6"/>
  <c r="GL6" i="6"/>
  <c r="E31" i="4"/>
  <c r="HH41" i="6"/>
  <c r="GV13" i="5"/>
  <c r="E36" i="5"/>
  <c r="C36" i="5"/>
  <c r="D3" i="6"/>
  <c r="FR24" i="4"/>
  <c r="R24" i="4"/>
  <c r="AH24" i="4"/>
  <c r="AV13" i="4"/>
  <c r="BT26" i="4"/>
  <c r="EJ26" i="4"/>
  <c r="AH26" i="4"/>
  <c r="FZ26" i="4"/>
  <c r="CV13" i="4"/>
  <c r="CV20" i="4"/>
  <c r="CT26" i="4"/>
  <c r="BX3" i="4"/>
  <c r="ER24" i="4"/>
  <c r="FX3" i="4"/>
  <c r="BV24" i="4"/>
  <c r="CV9" i="4"/>
  <c r="CJ13" i="4"/>
  <c r="BV26" i="4"/>
  <c r="AH3" i="4"/>
  <c r="BT9" i="4"/>
  <c r="FZ9" i="4"/>
  <c r="CT9" i="4"/>
  <c r="R9" i="4"/>
  <c r="DD20" i="4"/>
  <c r="Z11" i="3"/>
  <c r="BT11" i="3"/>
  <c r="AV11" i="3"/>
  <c r="AX8" i="3"/>
  <c r="AD8" i="3"/>
  <c r="FT19" i="4"/>
  <c r="GF30" i="4"/>
  <c r="EJ30" i="4"/>
  <c r="FZ19" i="4"/>
  <c r="ER19" i="4"/>
  <c r="DR19" i="4"/>
  <c r="AH18" i="4"/>
  <c r="AN18" i="4"/>
  <c r="CH18" i="4"/>
  <c r="DD18" i="4"/>
  <c r="CT18" i="4"/>
  <c r="DH16" i="4"/>
  <c r="FX16" i="4"/>
  <c r="DZ14" i="4"/>
  <c r="CL14" i="4"/>
  <c r="BV14" i="4"/>
  <c r="EL14" i="4"/>
  <c r="FP35" i="5"/>
  <c r="HP35" i="5"/>
  <c r="HV35" i="5"/>
  <c r="ET35" i="5"/>
  <c r="FZ35" i="5"/>
  <c r="GR31" i="5"/>
  <c r="IB31" i="5"/>
  <c r="HD31" i="5"/>
  <c r="IJ31" i="5"/>
  <c r="BZ29" i="5"/>
  <c r="HT29" i="5"/>
  <c r="EP27" i="5"/>
  <c r="GP27" i="5"/>
  <c r="HT23" i="5"/>
  <c r="GX23" i="5"/>
  <c r="GH23" i="5"/>
  <c r="CR23" i="5"/>
  <c r="GR21" i="5"/>
  <c r="HT21" i="5"/>
  <c r="ID21" i="5"/>
  <c r="CB19" i="5"/>
  <c r="HF19" i="5"/>
  <c r="GX19" i="5"/>
  <c r="H19" i="5"/>
  <c r="EX19" i="5"/>
  <c r="HT19" i="5"/>
  <c r="BV15" i="5"/>
  <c r="DD15" i="5"/>
  <c r="GB15" i="5"/>
  <c r="HJ15" i="5"/>
  <c r="GR15" i="5"/>
  <c r="CB15" i="5"/>
  <c r="AB15" i="5"/>
  <c r="AV15" i="5"/>
  <c r="BR15" i="5"/>
  <c r="AL12" i="5"/>
  <c r="HT12" i="5"/>
  <c r="GR12" i="5"/>
  <c r="BV10" i="5"/>
  <c r="HT10" i="5"/>
  <c r="FR3" i="4"/>
  <c r="CJ3" i="4"/>
  <c r="AJ3" i="4"/>
  <c r="CH3" i="4"/>
  <c r="FD26" i="4"/>
  <c r="CD26" i="4"/>
  <c r="CD13" i="4"/>
  <c r="GD13" i="4"/>
  <c r="DD9" i="4"/>
  <c r="AL9" i="4"/>
  <c r="AN9" i="4"/>
  <c r="CD9" i="4"/>
  <c r="DH9" i="4"/>
  <c r="EZ9" i="4"/>
  <c r="DP9" i="4"/>
  <c r="EJ9" i="4"/>
  <c r="AN5" i="4"/>
  <c r="BX5" i="4"/>
  <c r="CD5" i="4"/>
  <c r="GX19" i="4"/>
  <c r="CP19" i="4"/>
  <c r="CV19" i="4"/>
  <c r="DH19" i="4"/>
  <c r="DN19" i="4"/>
  <c r="DV19" i="4"/>
  <c r="EJ19" i="4"/>
  <c r="FL19" i="4"/>
  <c r="FX19" i="4"/>
  <c r="GF19" i="4"/>
  <c r="H30" i="4"/>
  <c r="AJ30" i="4"/>
  <c r="CN30" i="4"/>
  <c r="DR30" i="4"/>
  <c r="EZ30" i="4"/>
  <c r="FX30" i="4"/>
  <c r="GV30" i="4"/>
  <c r="FT30" i="4"/>
  <c r="EH6" i="5"/>
  <c r="FB41" i="6"/>
  <c r="FP35" i="6"/>
  <c r="GP26" i="6"/>
  <c r="HD41" i="6"/>
  <c r="HD27" i="6"/>
  <c r="HH40" i="6"/>
  <c r="HL26" i="6"/>
  <c r="HB18" i="6"/>
  <c r="HX15" i="6"/>
  <c r="HL7" i="6"/>
  <c r="HD6" i="6"/>
  <c r="HD4" i="6"/>
  <c r="FR23" i="6"/>
  <c r="C31" i="4"/>
  <c r="AJ17" i="4"/>
  <c r="BF17" i="3"/>
  <c r="BP17" i="3"/>
  <c r="BP13" i="3"/>
  <c r="P13" i="3"/>
  <c r="BN13" i="3"/>
  <c r="L17" i="3"/>
  <c r="AT17" i="3"/>
  <c r="AH9" i="3"/>
  <c r="AB9" i="3"/>
  <c r="CH17" i="3"/>
  <c r="AD17" i="3"/>
  <c r="CR13" i="3"/>
  <c r="AJ13" i="3"/>
  <c r="DB17" i="3"/>
  <c r="DB13" i="3"/>
  <c r="CJ13" i="3"/>
  <c r="T12" i="3"/>
  <c r="AR15" i="3"/>
  <c r="X17" i="3"/>
  <c r="BZ17" i="3"/>
  <c r="R17" i="3"/>
  <c r="AN13" i="3"/>
  <c r="CP9" i="3"/>
  <c r="T9" i="3"/>
  <c r="BF13" i="3"/>
  <c r="AR17" i="3"/>
  <c r="FX17" i="4"/>
  <c r="CV8" i="4"/>
  <c r="AN12" i="3"/>
  <c r="AB13" i="3"/>
  <c r="V17" i="3"/>
  <c r="BT17" i="3"/>
  <c r="P4" i="3"/>
  <c r="CP17" i="3"/>
  <c r="AJ17" i="3"/>
  <c r="J17" i="3"/>
  <c r="Z13" i="3"/>
  <c r="AB12" i="3"/>
  <c r="FX22" i="4"/>
  <c r="EZ22" i="4"/>
  <c r="EF22" i="4"/>
  <c r="DD22" i="4"/>
  <c r="CD22" i="4"/>
  <c r="GP15" i="4"/>
  <c r="FP15" i="4"/>
  <c r="EP15" i="4"/>
  <c r="DT15" i="4"/>
  <c r="CP15" i="4"/>
  <c r="BV15" i="4"/>
  <c r="BF15" i="4"/>
  <c r="AN15" i="4"/>
  <c r="HD15" i="4"/>
  <c r="CD17" i="4"/>
  <c r="FL17" i="4"/>
  <c r="AV17" i="4"/>
  <c r="CV17" i="4"/>
  <c r="FD17" i="4"/>
  <c r="AJ26" i="4"/>
  <c r="BX26" i="4"/>
  <c r="ER22" i="4"/>
  <c r="FR15" i="4"/>
  <c r="DX15" i="4"/>
  <c r="CD15" i="4"/>
  <c r="FR9" i="4"/>
  <c r="EF9" i="4"/>
  <c r="CN9" i="4"/>
  <c r="BD9" i="4"/>
  <c r="J9" i="4"/>
  <c r="AJ9" i="4"/>
  <c r="AV9" i="4"/>
  <c r="BV9" i="4"/>
  <c r="CJ9" i="4"/>
  <c r="DB9" i="4"/>
  <c r="EB9" i="4"/>
  <c r="EN9" i="4"/>
  <c r="FL9" i="4"/>
  <c r="H9" i="4"/>
  <c r="FD9" i="4"/>
  <c r="CH9" i="4"/>
  <c r="AH35" i="5"/>
  <c r="EB35" i="5"/>
  <c r="HH35" i="5"/>
  <c r="FL35" i="5"/>
  <c r="GV31" i="5"/>
  <c r="BJ31" i="5"/>
  <c r="IB27" i="5"/>
  <c r="BX27" i="5"/>
  <c r="CF27" i="5"/>
  <c r="IL23" i="5"/>
  <c r="AV23" i="5"/>
  <c r="FR23" i="5"/>
  <c r="HD21" i="5"/>
  <c r="BR21" i="5"/>
  <c r="DN19" i="5"/>
  <c r="BF19" i="5"/>
  <c r="J19" i="5"/>
  <c r="CB17" i="5"/>
  <c r="BR17" i="5"/>
  <c r="X15" i="5"/>
  <c r="FV15" i="5"/>
  <c r="BZ15" i="5"/>
  <c r="DR15" i="5"/>
  <c r="FR15" i="5"/>
  <c r="GH12" i="5"/>
  <c r="BB12" i="5"/>
  <c r="BR12" i="5"/>
  <c r="GB12" i="5"/>
  <c r="BZ5" i="5"/>
  <c r="T5" i="5"/>
  <c r="BN13" i="6"/>
  <c r="DP22" i="6"/>
  <c r="BF21" i="4"/>
  <c r="AV21" i="4"/>
  <c r="H15" i="4"/>
  <c r="HB15" i="4" s="1"/>
  <c r="AJ15" i="4"/>
  <c r="BB15" i="4"/>
  <c r="BR15" i="4"/>
  <c r="CJ15" i="4"/>
  <c r="DH15" i="4"/>
  <c r="EB15" i="4"/>
  <c r="FJ15" i="4"/>
  <c r="GJ15" i="4"/>
  <c r="CH22" i="4"/>
  <c r="DH22" i="4"/>
  <c r="EH22" i="4"/>
  <c r="FD22" i="4"/>
  <c r="FZ22" i="4"/>
  <c r="IL45" i="6"/>
  <c r="HZ45" i="6"/>
  <c r="IL42" i="6"/>
  <c r="FB42" i="6"/>
  <c r="EX42" i="6"/>
  <c r="IV34" i="6"/>
  <c r="FP34" i="6"/>
  <c r="BN34" i="6"/>
  <c r="ID28" i="6"/>
  <c r="BJ28" i="6"/>
  <c r="IR22" i="6"/>
  <c r="FR22" i="6"/>
  <c r="DH22" i="6"/>
  <c r="DN22" i="6"/>
  <c r="DJ22" i="6"/>
  <c r="CP22" i="6"/>
  <c r="DD22" i="6"/>
  <c r="CH22" i="6"/>
  <c r="BZ22" i="6"/>
  <c r="BT22" i="6"/>
  <c r="AR22" i="6"/>
  <c r="P22" i="6"/>
  <c r="ID20" i="6"/>
  <c r="DL20" i="6"/>
  <c r="DX20" i="6"/>
  <c r="IH13" i="6"/>
  <c r="DH13" i="6"/>
  <c r="DD13" i="6"/>
  <c r="BT13" i="6"/>
  <c r="BJ13" i="6"/>
  <c r="HH9" i="6"/>
  <c r="FR9" i="6"/>
  <c r="DN9" i="6"/>
  <c r="CX9" i="6"/>
  <c r="CH9" i="6"/>
  <c r="BT9" i="6"/>
  <c r="JB21" i="6"/>
  <c r="IJ21" i="6"/>
  <c r="D8" i="5"/>
  <c r="D11" i="5"/>
  <c r="E21" i="3"/>
  <c r="AD5" i="5"/>
  <c r="AH17" i="5"/>
  <c r="AF15" i="5"/>
  <c r="AZ13" i="5"/>
  <c r="T13" i="5"/>
  <c r="BR4" i="5"/>
  <c r="CB13" i="5"/>
  <c r="CL5" i="5"/>
  <c r="CN17" i="5"/>
  <c r="CX5" i="5"/>
  <c r="DR23" i="5"/>
  <c r="FB13" i="5"/>
  <c r="GB13" i="5"/>
  <c r="GH13" i="5"/>
  <c r="CX35" i="6"/>
  <c r="DJ33" i="6"/>
  <c r="DN35" i="6"/>
  <c r="DH35" i="6"/>
  <c r="EV31" i="6"/>
  <c r="FH33" i="6"/>
  <c r="FP33" i="6"/>
  <c r="FR24" i="6"/>
  <c r="FR31" i="6"/>
  <c r="FR35" i="6"/>
  <c r="FZ42" i="6"/>
  <c r="GB34" i="6"/>
  <c r="GD35" i="6"/>
  <c r="HB20" i="6"/>
  <c r="HB34" i="6"/>
  <c r="GP21" i="6"/>
  <c r="HD42" i="6"/>
  <c r="GR33" i="6"/>
  <c r="HD24" i="6"/>
  <c r="HD20" i="6"/>
  <c r="HF15" i="6"/>
  <c r="HL43" i="6"/>
  <c r="HX42" i="6"/>
  <c r="IL34" i="6"/>
  <c r="IL33" i="6"/>
  <c r="ID26" i="6"/>
  <c r="HL20" i="6"/>
  <c r="HL13" i="6"/>
  <c r="C46" i="6"/>
  <c r="D25" i="5"/>
  <c r="D3" i="5"/>
  <c r="BV29" i="5"/>
  <c r="AR35" i="5"/>
  <c r="BN30" i="5"/>
  <c r="AB27" i="5"/>
  <c r="BV23" i="5"/>
  <c r="AV17" i="5"/>
  <c r="BZ28" i="5"/>
  <c r="CN19" i="5"/>
  <c r="DH7" i="5"/>
  <c r="D7" i="5" s="1"/>
  <c r="FV23" i="5"/>
  <c r="IJ23" i="5"/>
  <c r="IR45" i="6"/>
  <c r="JF45" i="6"/>
  <c r="IZ45" i="6"/>
  <c r="HV41" i="6"/>
  <c r="JH41" i="6"/>
  <c r="HZ40" i="6"/>
  <c r="IR35" i="6"/>
  <c r="JH35" i="6"/>
  <c r="HH27" i="6"/>
  <c r="IP21" i="6"/>
  <c r="JH21" i="6"/>
  <c r="IT15" i="6"/>
  <c r="JH15" i="6"/>
  <c r="IX15" i="6"/>
  <c r="IX41" i="6"/>
  <c r="IX26" i="6"/>
  <c r="IV15" i="6"/>
  <c r="IV33" i="6"/>
  <c r="IR42" i="6"/>
  <c r="JH42" i="6"/>
  <c r="JD42" i="6"/>
  <c r="IP28" i="6"/>
  <c r="JD28" i="6"/>
  <c r="IL27" i="6"/>
  <c r="JD27" i="6"/>
  <c r="HX16" i="6"/>
  <c r="JD16" i="6"/>
  <c r="IR7" i="6"/>
  <c r="JD7" i="6"/>
  <c r="ID23" i="6"/>
  <c r="IT39" i="6"/>
  <c r="JF39" i="6"/>
  <c r="IZ39" i="6"/>
  <c r="IX42" i="6"/>
  <c r="IX35" i="6"/>
  <c r="IX23" i="6"/>
  <c r="IV28" i="6"/>
  <c r="IV16" i="6"/>
  <c r="CP10" i="3"/>
  <c r="CH10" i="3"/>
  <c r="AD10" i="3"/>
  <c r="BF10" i="3"/>
  <c r="J3" i="3"/>
  <c r="CD3" i="3"/>
  <c r="AN3" i="3"/>
  <c r="AP3" i="3"/>
  <c r="CH3" i="3"/>
  <c r="AH3" i="3"/>
  <c r="L3" i="3"/>
  <c r="CN3" i="3"/>
  <c r="H3" i="3"/>
  <c r="AD9" i="3"/>
  <c r="AP9" i="3"/>
  <c r="AR9" i="3"/>
  <c r="Z9" i="3"/>
  <c r="CH9" i="3"/>
  <c r="AT9" i="3"/>
  <c r="AF6" i="3"/>
  <c r="AN6" i="3"/>
  <c r="AJ6" i="3"/>
  <c r="CH6" i="3"/>
  <c r="AV6" i="3"/>
  <c r="X6" i="3"/>
  <c r="J3" i="4"/>
  <c r="FZ3" i="4"/>
  <c r="ER3" i="4"/>
  <c r="CV3" i="4"/>
  <c r="CD3" i="4"/>
  <c r="BF3" i="4"/>
  <c r="R3" i="4"/>
  <c r="DT3" i="4"/>
  <c r="BT3" i="4"/>
  <c r="CT3" i="4"/>
  <c r="CP19" i="3"/>
  <c r="AJ19" i="3"/>
  <c r="CP4" i="3"/>
  <c r="BZ4" i="3"/>
  <c r="J4" i="3"/>
  <c r="CH4" i="3"/>
  <c r="AJ5" i="3"/>
  <c r="CH5" i="3"/>
  <c r="BV5" i="3"/>
  <c r="CP5" i="3"/>
  <c r="Z5" i="3"/>
  <c r="AH5" i="3"/>
  <c r="AF7" i="3"/>
  <c r="CH7" i="3"/>
  <c r="T14" i="3"/>
  <c r="AN14" i="3"/>
  <c r="AV14" i="3"/>
  <c r="AB14" i="3"/>
  <c r="CP14" i="3"/>
  <c r="AP18" i="3"/>
  <c r="AR18" i="3"/>
  <c r="AN18" i="3"/>
  <c r="CD18" i="3"/>
  <c r="CP18" i="3"/>
  <c r="AT18" i="3"/>
  <c r="X18" i="3"/>
  <c r="AB18" i="3"/>
  <c r="AZ13" i="3"/>
  <c r="AR13" i="3"/>
  <c r="AT13" i="3"/>
  <c r="L13" i="3"/>
  <c r="AP13" i="3"/>
  <c r="BZ13" i="3"/>
  <c r="V13" i="3"/>
  <c r="CJ16" i="4"/>
  <c r="CH16" i="4"/>
  <c r="FR16" i="4"/>
  <c r="DJ16" i="4"/>
  <c r="FL16" i="4"/>
  <c r="ID27" i="6"/>
  <c r="IN39" i="6"/>
  <c r="IN45" i="6"/>
  <c r="IR15" i="6"/>
  <c r="IR39" i="6"/>
  <c r="IR43" i="6"/>
  <c r="IR41" i="6"/>
  <c r="IT45" i="6"/>
  <c r="IT41" i="6"/>
  <c r="IT26" i="6"/>
  <c r="GX30" i="4"/>
  <c r="BV35" i="5"/>
  <c r="T35" i="5"/>
  <c r="X31" i="5"/>
  <c r="BR23" i="5"/>
  <c r="AF23" i="5"/>
  <c r="BV22" i="5"/>
  <c r="BR22" i="5"/>
  <c r="AV22" i="5"/>
  <c r="AJ22" i="5"/>
  <c r="BX21" i="5"/>
  <c r="BP20" i="5"/>
  <c r="AZ15" i="5"/>
  <c r="CB21" i="5"/>
  <c r="CL22" i="5"/>
  <c r="AT19" i="5"/>
  <c r="CX15" i="5"/>
  <c r="CN15" i="5"/>
  <c r="DH22" i="5"/>
  <c r="DV22" i="5"/>
  <c r="EP15" i="5"/>
  <c r="FR21" i="5"/>
  <c r="GN21" i="5"/>
  <c r="IL43" i="6"/>
  <c r="IL41" i="6"/>
  <c r="HL40" i="6"/>
  <c r="HH31" i="6"/>
  <c r="HH22" i="6"/>
  <c r="GZ21" i="6"/>
  <c r="ID22" i="6"/>
  <c r="IN43" i="6"/>
  <c r="D12" i="6" l="1"/>
  <c r="D6" i="6"/>
  <c r="D28" i="5"/>
  <c r="D18" i="6"/>
  <c r="D19" i="4"/>
  <c r="D5" i="4"/>
  <c r="D8" i="3"/>
  <c r="D15" i="3"/>
  <c r="D24" i="4"/>
  <c r="D25" i="4"/>
  <c r="D11" i="4"/>
  <c r="D6" i="5"/>
  <c r="D20" i="5"/>
  <c r="D8" i="6"/>
  <c r="D22" i="4"/>
  <c r="D24" i="5"/>
  <c r="D30" i="5"/>
  <c r="D8" i="4"/>
  <c r="GZ15" i="4"/>
  <c r="D15" i="4" s="1"/>
  <c r="D23" i="6"/>
  <c r="D33" i="6"/>
  <c r="D29" i="5"/>
  <c r="D13" i="6"/>
  <c r="D11" i="3"/>
  <c r="D34" i="6"/>
  <c r="D4" i="5"/>
  <c r="D13" i="5"/>
  <c r="D9" i="6"/>
  <c r="D21" i="4"/>
  <c r="D26" i="4"/>
  <c r="D17" i="4"/>
  <c r="D12" i="5"/>
  <c r="D18" i="4"/>
  <c r="D20" i="4"/>
  <c r="D40" i="6"/>
  <c r="D19" i="5"/>
  <c r="D31" i="5"/>
  <c r="D26" i="6"/>
  <c r="D15" i="6"/>
  <c r="D17" i="5"/>
  <c r="D27" i="5"/>
  <c r="D22" i="6"/>
  <c r="D14" i="4"/>
  <c r="HB30" i="4"/>
  <c r="GZ30" i="4"/>
  <c r="D13" i="4"/>
  <c r="D6" i="3"/>
  <c r="D12" i="3"/>
  <c r="D24" i="6"/>
  <c r="D9" i="4"/>
  <c r="D23" i="5"/>
  <c r="D18" i="3"/>
  <c r="D21" i="6"/>
  <c r="D31" i="6"/>
  <c r="D17" i="3"/>
  <c r="D43" i="6"/>
  <c r="D16" i="6"/>
  <c r="D27" i="6"/>
  <c r="D41" i="6"/>
  <c r="D45" i="6"/>
  <c r="D7" i="6"/>
  <c r="D28" i="6"/>
  <c r="D42" i="6"/>
  <c r="D35" i="6"/>
  <c r="D15" i="5"/>
  <c r="D35" i="5"/>
  <c r="D3" i="3"/>
  <c r="D22" i="5"/>
  <c r="D21" i="5"/>
  <c r="D13" i="3"/>
  <c r="D14" i="3"/>
  <c r="D7" i="3"/>
  <c r="D5" i="3"/>
  <c r="D3" i="4"/>
  <c r="D16" i="4"/>
  <c r="D9" i="3"/>
  <c r="D30" i="4" l="1"/>
  <c r="C16" i="4" s="1"/>
  <c r="C31" i="5"/>
  <c r="C9" i="3"/>
  <c r="C24" i="5"/>
  <c r="C23" i="5"/>
  <c r="C22" i="5"/>
  <c r="C10" i="3"/>
  <c r="C19" i="3"/>
  <c r="C22" i="4"/>
  <c r="C8" i="3"/>
  <c r="C20" i="3"/>
  <c r="C12" i="3"/>
  <c r="C9" i="4"/>
  <c r="C17" i="4"/>
  <c r="C20" i="4"/>
  <c r="C11" i="4"/>
  <c r="C7" i="3"/>
  <c r="C13" i="3"/>
  <c r="C5" i="4"/>
  <c r="C21" i="5"/>
  <c r="C19" i="5"/>
  <c r="C20" i="5"/>
  <c r="C33" i="5"/>
  <c r="C10" i="5"/>
  <c r="C28" i="5"/>
  <c r="C30" i="5"/>
  <c r="C8" i="5"/>
  <c r="C27" i="5"/>
  <c r="C5" i="5"/>
  <c r="C16" i="5"/>
  <c r="C14" i="5"/>
  <c r="C32" i="5"/>
  <c r="C7" i="5"/>
  <c r="C17" i="5"/>
  <c r="C15" i="5"/>
  <c r="C6" i="3"/>
  <c r="C17" i="3"/>
  <c r="C3" i="3"/>
  <c r="C4" i="3"/>
  <c r="C16" i="3"/>
  <c r="C15" i="3"/>
  <c r="C18" i="3"/>
  <c r="C15" i="4"/>
  <c r="C8" i="4"/>
  <c r="C11" i="3"/>
  <c r="C5" i="3"/>
  <c r="C14" i="3"/>
  <c r="C30" i="4"/>
  <c r="C35" i="5"/>
  <c r="C3" i="5"/>
  <c r="C18" i="5"/>
  <c r="C26" i="5"/>
  <c r="C12" i="5"/>
  <c r="C13" i="5"/>
  <c r="C29" i="5"/>
  <c r="C34" i="5"/>
  <c r="C9" i="5"/>
  <c r="C6" i="5"/>
  <c r="C25" i="5"/>
  <c r="C11" i="5"/>
  <c r="C4" i="5"/>
  <c r="C18" i="4" l="1"/>
  <c r="C7" i="4"/>
  <c r="C4" i="4"/>
  <c r="C26" i="4"/>
  <c r="C29" i="4"/>
  <c r="C3" i="4"/>
  <c r="C24" i="4"/>
  <c r="C14" i="4"/>
  <c r="C21" i="4"/>
  <c r="C27" i="4"/>
  <c r="C6" i="4"/>
  <c r="C12" i="4"/>
  <c r="C19" i="4"/>
  <c r="C25" i="4"/>
  <c r="C10" i="4"/>
  <c r="C23" i="4"/>
  <c r="C13" i="4"/>
  <c r="C28" i="4"/>
  <c r="E5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Farda Petr</author>
  </authors>
  <commentList>
    <comment ref="BV67" authorId="0" shapeId="0" xr:uid="{9993277A-AD0D-4B65-B3FE-DE9D1CEDBE40}">
      <text>
        <r>
          <rPr>
            <sz val="9"/>
            <color indexed="81"/>
            <rFont val="Tahoma"/>
            <family val="2"/>
            <charset val="238"/>
          </rPr>
          <t xml:space="preserve">Kolo/štafeta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Farda Petr</author>
  </authors>
  <commentList>
    <comment ref="BI43" authorId="0" shapeId="0" xr:uid="{9D19FDB1-65E7-40E2-98D9-A5FEDA47ADFB}">
      <text>
        <r>
          <rPr>
            <b/>
            <sz val="9"/>
            <color indexed="81"/>
            <rFont val="Tahoma"/>
            <family val="2"/>
            <charset val="238"/>
          </rPr>
          <t xml:space="preserve">5km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H77" authorId="0" shapeId="0" xr:uid="{507D8CE1-D7AF-4FAA-9A86-5BC36676F0F7}">
      <text>
        <r>
          <rPr>
            <sz val="9"/>
            <color indexed="81"/>
            <rFont val="Tahoma"/>
            <family val="2"/>
            <charset val="238"/>
          </rPr>
          <t xml:space="preserve">Kolo/štafeta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Farda Petr</author>
  </authors>
  <commentList>
    <comment ref="BJ77" authorId="0" shapeId="0" xr:uid="{4A3FF690-DC2B-4712-B3FE-6B90EE0138DE}">
      <text>
        <r>
          <rPr>
            <b/>
            <sz val="9"/>
            <color indexed="81"/>
            <rFont val="Tahoma"/>
            <family val="2"/>
            <charset val="238"/>
          </rPr>
          <t>Farda Petr:</t>
        </r>
        <r>
          <rPr>
            <sz val="9"/>
            <color indexed="81"/>
            <rFont val="Tahoma"/>
            <family val="2"/>
            <charset val="238"/>
          </rPr>
          <t xml:space="preserve">
Štafeta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Farda Petr</author>
  </authors>
  <commentList>
    <comment ref="DO2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Farda Petr:</t>
        </r>
        <r>
          <rPr>
            <sz val="9"/>
            <color indexed="81"/>
            <rFont val="Tahoma"/>
            <family val="2"/>
            <charset val="238"/>
          </rPr>
          <t xml:space="preserve">
Stafeta SWIM</t>
        </r>
      </text>
    </comment>
    <comment ref="DO5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Farda Petr:</t>
        </r>
        <r>
          <rPr>
            <sz val="9"/>
            <color indexed="81"/>
            <rFont val="Tahoma"/>
            <family val="2"/>
            <charset val="238"/>
          </rPr>
          <t xml:space="preserve">
Stafeta BEH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Farda Petr</author>
  </authors>
  <commentList>
    <comment ref="CT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štafeta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Farda Petr</author>
  </authors>
  <commentList>
    <comment ref="BB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Stafeta</t>
        </r>
      </text>
    </comment>
    <comment ref="CX30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7km kros</t>
        </r>
      </text>
    </comment>
    <comment ref="DB54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Štafeta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Farda Petr</author>
  </authors>
  <commentList>
    <comment ref="FM4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2. absolutně</t>
        </r>
      </text>
    </comment>
    <comment ref="BS48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1. absolutně</t>
        </r>
      </text>
    </comment>
    <comment ref="FI48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38"/>
          </rPr>
          <t>3. absolutně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Blanka</author>
    <author>Farda Petr</author>
    <author>Richter Martin</author>
  </authors>
  <commentList>
    <comment ref="DG8" authorId="0" shapeId="0" xr:uid="{00000000-0006-0000-0700-000001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IU8" authorId="1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4+10km
</t>
        </r>
      </text>
    </comment>
    <comment ref="CK19" authorId="0" shapeId="0" xr:uid="{00000000-0006-0000-0700-000003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CO19" authorId="2" shapeId="0" xr:uid="{00000000-0006-0000-0700-000004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IU25" authorId="1" shapeId="0" xr:uid="{00000000-0006-0000-0700-000005000000}">
      <text>
        <r>
          <rPr>
            <b/>
            <sz val="9"/>
            <color indexed="81"/>
            <rFont val="Tahoma"/>
            <family val="2"/>
            <charset val="238"/>
          </rPr>
          <t>4+10km</t>
        </r>
      </text>
    </comment>
    <comment ref="CO27" authorId="2" shapeId="0" xr:uid="{00000000-0006-0000-0700-000006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S27" authorId="0" shapeId="0" xr:uid="{00000000-0006-0000-0700-000007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DG27" authorId="0" shapeId="0" xr:uid="{00000000-0006-0000-0700-000008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CO33" authorId="2" shapeId="0" xr:uid="{00000000-0006-0000-0700-000009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DG41" authorId="0" shapeId="0" xr:uid="{00000000-0006-0000-0700-00000A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GN44" authorId="1" shapeId="0" xr:uid="{00000000-0006-0000-0700-00000B000000}">
      <text>
        <r>
          <rPr>
            <b/>
            <sz val="9"/>
            <color indexed="81"/>
            <rFont val="Tahoma"/>
            <family val="2"/>
            <charset val="238"/>
          </rPr>
          <t>1.kat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G44" authorId="1" shapeId="0" xr:uid="{00000000-0006-0000-0700-00000C000000}">
      <text>
        <r>
          <rPr>
            <b/>
            <sz val="9"/>
            <color indexed="81"/>
            <rFont val="Tahoma"/>
            <family val="2"/>
            <charset val="238"/>
          </rPr>
          <t>1.kat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7" authorId="0" shapeId="0" xr:uid="{00000000-0006-0000-0700-00000D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M47" authorId="0" shapeId="0" xr:uid="{00000000-0006-0000-0700-00000E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O47" authorId="0" shapeId="0" xr:uid="{00000000-0006-0000-0700-00000F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U47" authorId="0" shapeId="0" xr:uid="{00000000-0006-0000-0700-000010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W47" authorId="0" shapeId="0" xr:uid="{00000000-0006-0000-0700-000011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AE47" authorId="0" shapeId="0" xr:uid="{00000000-0006-0000-0700-000012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AI47" authorId="0" shapeId="0" xr:uid="{00000000-0006-0000-0700-000013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AK47" authorId="0" shapeId="0" xr:uid="{00000000-0006-0000-0700-000014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AQ47" authorId="0" shapeId="0" xr:uid="{00000000-0006-0000-0700-000015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AU47" authorId="0" shapeId="0" xr:uid="{00000000-0006-0000-0700-000016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BA47" authorId="0" shapeId="0" xr:uid="{00000000-0006-0000-0700-000017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HG47" authorId="1" shapeId="0" xr:uid="{00000000-0006-0000-0700-000018000000}">
      <text>
        <r>
          <rPr>
            <b/>
            <sz val="9"/>
            <color indexed="81"/>
            <rFont val="Tahoma"/>
            <family val="2"/>
            <charset val="238"/>
          </rPr>
          <t>2.kat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U47" authorId="1" shapeId="0" xr:uid="{00000000-0006-0000-0700-000019000000}">
      <text>
        <r>
          <rPr>
            <b/>
            <sz val="9"/>
            <color indexed="81"/>
            <rFont val="Tahoma"/>
            <family val="2"/>
            <charset val="238"/>
          </rPr>
          <t>4+10km</t>
        </r>
      </text>
    </comment>
    <comment ref="G48" authorId="0" shapeId="0" xr:uid="{00000000-0006-0000-0700-00001A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AK48" authorId="0" shapeId="0" xr:uid="{00000000-0006-0000-0700-00001B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AU48" authorId="0" shapeId="0" xr:uid="{00000000-0006-0000-0700-00001C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CO48" authorId="2" shapeId="0" xr:uid="{00000000-0006-0000-0700-00001D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HG48" authorId="1" shapeId="0" xr:uid="{00000000-0006-0000-0700-00001E000000}">
      <text>
        <r>
          <rPr>
            <b/>
            <sz val="9"/>
            <color indexed="81"/>
            <rFont val="Tahoma"/>
            <family val="2"/>
            <charset val="238"/>
          </rPr>
          <t>1.kat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U48" authorId="1" shapeId="0" xr:uid="{00000000-0006-0000-0700-00001F000000}">
      <text>
        <r>
          <rPr>
            <b/>
            <sz val="9"/>
            <color indexed="81"/>
            <rFont val="Tahoma"/>
            <family val="2"/>
            <charset val="238"/>
          </rPr>
          <t>4+10km</t>
        </r>
      </text>
    </comment>
    <comment ref="CO49" authorId="2" shapeId="0" xr:uid="{00000000-0006-0000-0700-000020000000}">
      <text>
        <r>
          <rPr>
            <b/>
            <sz val="9"/>
            <color indexed="10"/>
            <rFont val="Tahoma"/>
            <family val="2"/>
            <charset val="238"/>
          </rPr>
          <t xml:space="preserve">3.místo
</t>
        </r>
      </text>
    </comment>
    <comment ref="CW49" authorId="0" shapeId="0" xr:uid="{00000000-0006-0000-0700-000021000000}">
      <text>
        <r>
          <rPr>
            <b/>
            <sz val="9"/>
            <color indexed="10"/>
            <rFont val="Tahoma"/>
            <family val="2"/>
            <charset val="238"/>
          </rPr>
          <t xml:space="preserve">3.místo </t>
        </r>
      </text>
    </comment>
    <comment ref="DI49" authorId="0" shapeId="0" xr:uid="{00000000-0006-0000-0700-000022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AG51" authorId="0" shapeId="0" xr:uid="{00000000-0006-0000-0700-000023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  <author>Richter Martin</author>
    <author>Blanka</author>
    <author>zbuzkovb</author>
  </authors>
  <commentList>
    <comment ref="BK3" authorId="0" shapeId="0" xr:uid="{00000000-0006-0000-0800-000001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CA3" authorId="1" shapeId="0" xr:uid="{00000000-0006-0000-0800-000002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FO4" authorId="0" shapeId="0" xr:uid="{00000000-0006-0000-0800-000003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DI5" authorId="1" shapeId="0" xr:uid="{00000000-0006-0000-0800-000004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FW6" authorId="2" shapeId="0" xr:uid="{00000000-0006-0000-0800-000005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GE8" authorId="2" shapeId="0" xr:uid="{00000000-0006-0000-0800-000006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AO15" authorId="1" shapeId="0" xr:uid="{00000000-0006-0000-0800-000007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I18" authorId="1" shapeId="0" xr:uid="{00000000-0006-0000-0800-000008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W18" authorId="1" shapeId="0" xr:uid="{00000000-0006-0000-0800-000009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BC18" authorId="1" shapeId="0" xr:uid="{00000000-0006-0000-0800-00000A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CC18" authorId="1" shapeId="0" xr:uid="{00000000-0006-0000-0800-00000B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CM18" authorId="1" shapeId="0" xr:uid="{00000000-0006-0000-0800-00000C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CS18" authorId="1" shapeId="0" xr:uid="{00000000-0006-0000-0800-00000D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HK18" authorId="2" shapeId="0" xr:uid="{00000000-0006-0000-0800-00000E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IK18" authorId="3" shapeId="0" xr:uid="{00000000-0006-0000-0800-00000F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AK22" authorId="0" shapeId="0" xr:uid="{00000000-0006-0000-0800-000010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W23" authorId="1" shapeId="0" xr:uid="{00000000-0006-0000-0800-000011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CC24" authorId="1" shapeId="0" xr:uid="{00000000-0006-0000-0800-000012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DI24" authorId="1" shapeId="0" xr:uid="{00000000-0006-0000-0800-000013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IK24" authorId="3" shapeId="0" xr:uid="{00000000-0006-0000-0800-000014000000}">
      <text>
        <r>
          <rPr>
            <b/>
            <sz val="9"/>
            <color indexed="10"/>
            <rFont val="Tahoma"/>
            <family val="2"/>
            <charset val="238"/>
          </rPr>
          <t>2.místo
družstva</t>
        </r>
      </text>
    </comment>
    <comment ref="I26" authorId="1" shapeId="0" xr:uid="{00000000-0006-0000-0800-000015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O26" authorId="0" shapeId="0" xr:uid="{00000000-0006-0000-0800-000016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BK26" authorId="1" shapeId="0" xr:uid="{00000000-0006-0000-0800-000017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A26" authorId="1" shapeId="0" xr:uid="{00000000-0006-0000-0800-000018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CC26" authorId="1" shapeId="0" xr:uid="{00000000-0006-0000-0800-000019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CS26" authorId="1" shapeId="0" xr:uid="{00000000-0006-0000-0800-00001A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FU26" authorId="2" shapeId="0" xr:uid="{00000000-0006-0000-0800-00001B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HK26" authorId="2" shapeId="0" xr:uid="{00000000-0006-0000-0800-00001C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I28" authorId="1" shapeId="0" xr:uid="{00000000-0006-0000-0800-00001D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BC34" authorId="1" shapeId="0" xr:uid="{00000000-0006-0000-0800-00001E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I35" authorId="1" shapeId="0" xr:uid="{00000000-0006-0000-0800-00001F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HE35" authorId="2" shapeId="0" xr:uid="{00000000-0006-0000-0800-000020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JG35" authorId="1" shapeId="0" xr:uid="{00000000-0006-0000-0800-000021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DI41" authorId="1" shapeId="0" xr:uid="{00000000-0006-0000-0800-000022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EE41" authorId="2" shapeId="0" xr:uid="{00000000-0006-0000-0800-000023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W41" authorId="1" shapeId="0" xr:uid="{00000000-0006-0000-0800-000024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FO41" authorId="1" shapeId="0" xr:uid="{00000000-0006-0000-0800-000025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FY41" authorId="2" shapeId="0" xr:uid="{00000000-0006-0000-0800-000026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GC41" authorId="2" shapeId="0" xr:uid="{00000000-0006-0000-0800-000027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HK41" authorId="2" shapeId="0" xr:uid="{00000000-0006-0000-0800-000028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HO41" authorId="2" shapeId="0" xr:uid="{00000000-0006-0000-0800-000029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IK41" authorId="3" shapeId="0" xr:uid="{00000000-0006-0000-0800-00002A000000}">
      <text>
        <r>
          <rPr>
            <b/>
            <sz val="9"/>
            <color indexed="10"/>
            <rFont val="Tahoma"/>
            <family val="2"/>
            <charset val="238"/>
          </rPr>
          <t>3.místo, 1.místo družstva</t>
        </r>
      </text>
    </comment>
    <comment ref="IQ41" authorId="2" shapeId="0" xr:uid="{00000000-0006-0000-0800-00002B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IS41" authorId="2" shapeId="0" xr:uid="{00000000-0006-0000-0800-00002C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IW41" authorId="1" shapeId="0" xr:uid="{00000000-0006-0000-0800-00002D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JG41" authorId="1" shapeId="0" xr:uid="{00000000-0006-0000-0800-00002E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K42" authorId="1" shapeId="0" xr:uid="{00000000-0006-0000-0800-00002F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DC42" authorId="1" shapeId="0" xr:uid="{00000000-0006-0000-0800-000030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DI42" authorId="1" shapeId="0" xr:uid="{00000000-0006-0000-0800-000031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DS42" authorId="1" shapeId="0" xr:uid="{00000000-0006-0000-0800-000032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EW42" authorId="1" shapeId="0" xr:uid="{00000000-0006-0000-0800-000033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FY42" authorId="2" shapeId="0" xr:uid="{00000000-0006-0000-0800-000034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GC42" authorId="2" shapeId="0" xr:uid="{00000000-0006-0000-0800-000035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GS42" authorId="2" shapeId="0" xr:uid="{00000000-0006-0000-0800-000036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</text>
    </comment>
    <comment ref="HA42" authorId="2" shapeId="0" xr:uid="{00000000-0006-0000-0800-000037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</text>
    </comment>
    <comment ref="HC42" authorId="1" shapeId="0" xr:uid="{00000000-0006-0000-0800-000038000000}">
      <text>
        <r>
          <rPr>
            <b/>
            <sz val="9"/>
            <color indexed="10"/>
            <rFont val="Tahoma"/>
            <family val="2"/>
            <charset val="238"/>
          </rPr>
          <t>2.místo
družstva</t>
        </r>
      </text>
    </comment>
    <comment ref="HE42" authorId="2" shapeId="0" xr:uid="{00000000-0006-0000-0800-000039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HK42" authorId="2" shapeId="0" xr:uid="{00000000-0006-0000-0800-00003A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IK42" authorId="3" shapeId="0" xr:uid="{00000000-0006-0000-0800-00003B000000}">
      <text>
        <r>
          <rPr>
            <b/>
            <sz val="9"/>
            <color indexed="10"/>
            <rFont val="Tahoma"/>
            <family val="2"/>
            <charset val="238"/>
          </rPr>
          <t>1.místo družstva</t>
        </r>
      </text>
    </comment>
    <comment ref="IQ42" authorId="2" shapeId="0" xr:uid="{00000000-0006-0000-0800-00003C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IW42" authorId="1" shapeId="0" xr:uid="{00000000-0006-0000-0800-00003D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JG42" authorId="1" shapeId="0" xr:uid="{00000000-0006-0000-0800-00003E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HY43" authorId="3" shapeId="0" xr:uid="{00000000-0006-0000-0800-00003F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IE43" authorId="3" shapeId="0" xr:uid="{00000000-0006-0000-0800-000040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IK43" authorId="3" shapeId="0" xr:uid="{00000000-0006-0000-0800-000041000000}">
      <text>
        <r>
          <rPr>
            <b/>
            <sz val="9"/>
            <color indexed="10"/>
            <rFont val="Tahoma"/>
            <family val="2"/>
            <charset val="238"/>
          </rPr>
          <t>2.místo
2.místo družstva</t>
        </r>
      </text>
    </comment>
    <comment ref="IQ43" authorId="2" shapeId="0" xr:uid="{00000000-0006-0000-0800-000042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IS43" authorId="2" shapeId="0" xr:uid="{00000000-0006-0000-0800-000043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IA44" authorId="3" shapeId="0" xr:uid="{00000000-0006-0000-0800-000044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IK44" authorId="3" shapeId="0" xr:uid="{00000000-0006-0000-0800-000045000000}">
      <text>
        <r>
          <rPr>
            <b/>
            <sz val="9"/>
            <color indexed="10"/>
            <rFont val="Tahoma"/>
            <family val="2"/>
            <charset val="238"/>
          </rPr>
          <t>2.místo družstva</t>
        </r>
      </text>
    </comment>
    <comment ref="FW45" authorId="2" shapeId="0" xr:uid="{00000000-0006-0000-0800-000046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IM45" authorId="2" shapeId="0" xr:uid="{00000000-0006-0000-0800-000047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IS45" authorId="2" shapeId="0" xr:uid="{00000000-0006-0000-0800-000048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 Martin</author>
    <author>Martin</author>
  </authors>
  <commentList>
    <comment ref="BY4" authorId="0" shapeId="0" xr:uid="{00000000-0006-0000-0900-000001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CK4" authorId="0" shapeId="0" xr:uid="{00000000-0006-0000-0900-000002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D5" authorId="1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nemá Běkodo</t>
        </r>
      </text>
    </comment>
    <comment ref="D9" authorId="0" shapeId="0" xr:uid="{00000000-0006-0000-0900-000004000000}">
      <text>
        <r>
          <rPr>
            <b/>
            <sz val="8"/>
            <color indexed="81"/>
            <rFont val="Tahoma"/>
            <family val="2"/>
            <charset val="238"/>
          </rPr>
          <t>nemá Běkodo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 xr:uid="{00000000-0006-0000-0900-000005000000}">
      <text>
        <r>
          <rPr>
            <b/>
            <sz val="8"/>
            <color indexed="81"/>
            <rFont val="Tahoma"/>
            <family val="2"/>
            <charset val="238"/>
          </rPr>
          <t>nemá Běkodo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U10" authorId="0" shapeId="0" xr:uid="{00000000-0006-0000-0900-000006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HS10" authorId="0" shapeId="0" xr:uid="{00000000-0006-0000-0900-000007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</text>
    </comment>
    <comment ref="FA13" authorId="0" shapeId="0" xr:uid="{00000000-0006-0000-0900-000008000000}">
      <text>
        <r>
          <rPr>
            <b/>
            <sz val="8"/>
            <color indexed="10"/>
            <rFont val="Tahoma"/>
            <family val="2"/>
            <charset val="238"/>
          </rPr>
          <t>1/3 času družstva</t>
        </r>
      </text>
    </comment>
    <comment ref="D14" authorId="0" shapeId="0" xr:uid="{00000000-0006-0000-0900-000009000000}">
      <text>
        <r>
          <rPr>
            <b/>
            <sz val="8"/>
            <color indexed="81"/>
            <rFont val="Tahoma"/>
            <family val="2"/>
            <charset val="238"/>
          </rPr>
          <t>nemá Běkodo</t>
        </r>
      </text>
    </comment>
    <comment ref="BU14" authorId="0" shapeId="0" xr:uid="{00000000-0006-0000-0900-00000A000000}">
      <text>
        <r>
          <rPr>
            <b/>
            <sz val="8"/>
            <color indexed="10"/>
            <rFont val="Tahoma"/>
            <family val="2"/>
            <charset val="238"/>
          </rPr>
          <t>3.místo + 3.místo družstva</t>
        </r>
      </text>
    </comment>
    <comment ref="AY15" authorId="0" shapeId="0" xr:uid="{00000000-0006-0000-0900-00000B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C15" authorId="0" shapeId="0" xr:uid="{00000000-0006-0000-0900-00000C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U15" authorId="0" shapeId="0" xr:uid="{00000000-0006-0000-0900-00000D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BY15" authorId="0" shapeId="0" xr:uid="{00000000-0006-0000-0900-00000E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</text>
    </comment>
    <comment ref="CW15" authorId="0" shapeId="0" xr:uid="{00000000-0006-0000-0900-00000F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DQ15" authorId="0" shapeId="0" xr:uid="{00000000-0006-0000-0900-000010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</text>
    </comment>
    <comment ref="GO15" authorId="0" shapeId="0" xr:uid="{00000000-0006-0000-0900-000011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D16" authorId="0" shapeId="0" xr:uid="{00000000-0006-0000-0900-000012000000}">
      <text>
        <r>
          <rPr>
            <b/>
            <sz val="8"/>
            <color indexed="81"/>
            <rFont val="Tahoma"/>
            <family val="2"/>
            <charset val="238"/>
          </rPr>
          <t>nemá Běkodo</t>
        </r>
      </text>
    </comment>
    <comment ref="DE17" authorId="0" shapeId="0" xr:uid="{00000000-0006-0000-0900-000013000000}">
      <text>
        <r>
          <rPr>
            <b/>
            <sz val="9"/>
            <color indexed="81"/>
            <rFont val="Tahoma"/>
            <family val="2"/>
            <charset val="238"/>
          </rPr>
          <t xml:space="preserve">1/3 času družstva
</t>
        </r>
      </text>
    </comment>
    <comment ref="DQ17" authorId="0" shapeId="0" xr:uid="{00000000-0006-0000-0900-000014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FA17" authorId="0" shapeId="0" xr:uid="{00000000-0006-0000-0900-000015000000}">
      <text>
        <r>
          <rPr>
            <b/>
            <sz val="8"/>
            <color indexed="10"/>
            <rFont val="Tahoma"/>
            <family val="2"/>
            <charset val="238"/>
          </rPr>
          <t>1/3 času družstva</t>
        </r>
      </text>
    </comment>
    <comment ref="GM18" authorId="0" shapeId="0" xr:uid="{00000000-0006-0000-0900-000016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</text>
    </comment>
    <comment ref="FA19" authorId="0" shapeId="0" xr:uid="{00000000-0006-0000-0900-000017000000}">
      <text>
        <r>
          <rPr>
            <b/>
            <sz val="8"/>
            <color indexed="10"/>
            <rFont val="Tahoma"/>
            <family val="2"/>
            <charset val="238"/>
          </rPr>
          <t>1/3 času družstva</t>
        </r>
      </text>
    </comment>
    <comment ref="AW20" authorId="0" shapeId="0" xr:uid="{00000000-0006-0000-0900-000018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BU20" authorId="0" shapeId="0" xr:uid="{00000000-0006-0000-0900-000019000000}">
      <text>
        <r>
          <rPr>
            <b/>
            <sz val="8"/>
            <color indexed="10"/>
            <rFont val="Tahoma"/>
            <family val="2"/>
            <charset val="238"/>
          </rPr>
          <t>3.místo + 
3.místo družstva</t>
        </r>
      </text>
    </comment>
    <comment ref="CW20" authorId="0" shapeId="0" xr:uid="{00000000-0006-0000-0900-00001A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</text>
    </comment>
    <comment ref="DE20" authorId="0" shapeId="0" xr:uid="{00000000-0006-0000-09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1/3 času družstva
</t>
        </r>
      </text>
    </comment>
    <comment ref="BU21" authorId="0" shapeId="0" xr:uid="{00000000-0006-0000-0900-00001C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CK21" authorId="0" shapeId="0" xr:uid="{00000000-0006-0000-0900-00001D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HS21" authorId="0" shapeId="0" xr:uid="{00000000-0006-0000-0900-00001E000000}">
      <text>
        <r>
          <rPr>
            <b/>
            <sz val="8"/>
            <color indexed="10"/>
            <rFont val="Tahoma"/>
            <family val="2"/>
            <charset val="238"/>
          </rPr>
          <t>1.místo + 
1.místo družstva</t>
        </r>
      </text>
    </comment>
    <comment ref="BS22" authorId="0" shapeId="0" xr:uid="{00000000-0006-0000-0900-00001F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BU22" authorId="0" shapeId="0" xr:uid="{00000000-0006-0000-0900-000020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</text>
    </comment>
    <comment ref="DU22" authorId="0" shapeId="0" xr:uid="{00000000-0006-0000-0900-000021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</text>
    </comment>
    <comment ref="EM22" authorId="0" shapeId="0" xr:uid="{00000000-0006-0000-0900-000022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DE23" authorId="0" shapeId="0" xr:uid="{00000000-0006-0000-0900-000023000000}">
      <text>
        <r>
          <rPr>
            <b/>
            <sz val="9"/>
            <color indexed="81"/>
            <rFont val="Tahoma"/>
            <family val="2"/>
            <charset val="238"/>
          </rPr>
          <t xml:space="preserve">1/3 času družstva
</t>
        </r>
      </text>
    </comment>
    <comment ref="FA23" authorId="0" shapeId="0" xr:uid="{00000000-0006-0000-0900-000024000000}">
      <text>
        <r>
          <rPr>
            <b/>
            <sz val="8"/>
            <color indexed="10"/>
            <rFont val="Tahoma"/>
            <family val="2"/>
            <charset val="238"/>
          </rPr>
          <t>1/3 času družstva</t>
        </r>
      </text>
    </comment>
    <comment ref="DE24" authorId="0" shapeId="0" xr:uid="{00000000-0006-0000-0900-000025000000}">
      <text>
        <r>
          <rPr>
            <b/>
            <sz val="9"/>
            <color indexed="81"/>
            <rFont val="Tahoma"/>
            <family val="2"/>
            <charset val="238"/>
          </rPr>
          <t xml:space="preserve">1/3 času družstva
</t>
        </r>
      </text>
    </comment>
    <comment ref="HS24" authorId="0" shapeId="0" xr:uid="{00000000-0006-0000-0900-000026000000}">
      <text>
        <r>
          <rPr>
            <b/>
            <sz val="8"/>
            <color indexed="10"/>
            <rFont val="Tahoma"/>
            <family val="2"/>
            <charset val="238"/>
          </rPr>
          <t>1.místo družstva</t>
        </r>
      </text>
    </comment>
    <comment ref="BU27" authorId="0" shapeId="0" xr:uid="{00000000-0006-0000-0900-000027000000}">
      <text>
        <r>
          <rPr>
            <b/>
            <sz val="8"/>
            <color indexed="10"/>
            <rFont val="Tahoma"/>
            <family val="2"/>
            <charset val="238"/>
          </rPr>
          <t>3.místo družstva</t>
        </r>
      </text>
    </comment>
    <comment ref="DE27" authorId="0" shapeId="0" xr:uid="{00000000-0006-0000-0900-000028000000}">
      <text>
        <r>
          <rPr>
            <b/>
            <sz val="9"/>
            <color indexed="81"/>
            <rFont val="Tahoma"/>
            <family val="2"/>
            <charset val="238"/>
          </rPr>
          <t>1/3 času družstva</t>
        </r>
      </text>
    </comment>
    <comment ref="BC30" authorId="0" shapeId="0" xr:uid="{00000000-0006-0000-0900-000029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E31" authorId="0" shapeId="0" xr:uid="{00000000-0006-0000-0900-00002A000000}">
      <text>
        <r>
          <rPr>
            <b/>
            <sz val="9"/>
            <color indexed="81"/>
            <rFont val="Tahoma"/>
            <family val="2"/>
            <charset val="238"/>
          </rPr>
          <t xml:space="preserve">1/3 času družstva
</t>
        </r>
      </text>
    </comment>
    <comment ref="HS31" authorId="0" shapeId="0" xr:uid="{00000000-0006-0000-0900-00002B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AM35" authorId="1" shapeId="0" xr:uid="{00000000-0006-0000-0900-00002C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BI35" authorId="0" shapeId="0" xr:uid="{00000000-0006-0000-0900-00002D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BU35" authorId="0" shapeId="0" xr:uid="{00000000-0006-0000-0900-00002E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BY35" authorId="0" shapeId="0" xr:uid="{00000000-0006-0000-0900-00002F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DE35" authorId="0" shapeId="0" xr:uid="{00000000-0006-0000-0900-000030000000}">
      <text>
        <r>
          <rPr>
            <b/>
            <sz val="9"/>
            <color indexed="81"/>
            <rFont val="Tahoma"/>
            <family val="2"/>
            <charset val="238"/>
          </rPr>
          <t>1/3 času družstva</t>
        </r>
      </text>
    </comment>
    <comment ref="EA35" authorId="0" shapeId="0" xr:uid="{00000000-0006-0000-0900-000031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ES35" authorId="0" shapeId="0" xr:uid="{00000000-0006-0000-0900-000032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HS35" authorId="0" shapeId="0" xr:uid="{00000000-0006-0000-0900-000033000000}">
      <text>
        <r>
          <rPr>
            <b/>
            <sz val="8"/>
            <color indexed="10"/>
            <rFont val="Tahoma"/>
            <family val="2"/>
            <charset val="238"/>
          </rPr>
          <t xml:space="preserve">1.místo + 
1.místo družstva
</t>
        </r>
      </text>
    </comment>
    <comment ref="HY35" authorId="0" shapeId="0" xr:uid="{00000000-0006-0000-0900-000034000000}">
      <text>
        <r>
          <rPr>
            <b/>
            <sz val="8"/>
            <color indexed="10"/>
            <rFont val="Tahoma"/>
            <family val="2"/>
            <charset val="238"/>
          </rPr>
          <t>1.místo v seriálu DŽP</t>
        </r>
      </text>
    </comment>
    <comment ref="II35" authorId="0" shapeId="0" xr:uid="{00000000-0006-0000-0900-000035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  <author>Richter Martin</author>
  </authors>
  <commentList>
    <comment ref="DS3" authorId="0" shapeId="0" xr:uid="{00000000-0006-0000-0A00-000001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EK3" authorId="0" shapeId="0" xr:uid="{00000000-0006-0000-0A00-000002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U4" authorId="0" shapeId="0" xr:uid="{00000000-0006-0000-0A00-000003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DG9" authorId="0" shapeId="0" xr:uid="{00000000-0006-0000-0A00-000004000000}">
      <text>
        <r>
          <rPr>
            <sz val="9"/>
            <color indexed="81"/>
            <rFont val="Tahoma"/>
            <family val="2"/>
            <charset val="238"/>
          </rPr>
          <t>1/3 času družstva</t>
        </r>
      </text>
    </comment>
    <comment ref="DH9" authorId="0" shapeId="0" xr:uid="{00000000-0006-0000-0A00-000005000000}">
      <text>
        <r>
          <rPr>
            <b/>
            <sz val="9"/>
            <color indexed="10"/>
            <rFont val="Tahoma"/>
            <family val="2"/>
            <charset val="238"/>
          </rPr>
          <t>1.místo SD</t>
        </r>
      </text>
    </comment>
    <comment ref="Y11" authorId="0" shapeId="0" xr:uid="{00000000-0006-0000-0A00-000006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AY11" authorId="0" shapeId="0" xr:uid="{00000000-0006-0000-0A00-000007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BU11" authorId="0" shapeId="0" xr:uid="{00000000-0006-0000-0A00-000008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CA11" authorId="0" shapeId="0" xr:uid="{00000000-0006-0000-0A00-000009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CG11" authorId="1" shapeId="0" xr:uid="{00000000-0006-0000-0A00-00000A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CS11" authorId="0" shapeId="0" xr:uid="{00000000-0006-0000-0A00-00000B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DG11" authorId="0" shapeId="0" xr:uid="{00000000-0006-0000-0A00-00000C000000}">
      <text>
        <r>
          <rPr>
            <sz val="9"/>
            <color indexed="81"/>
            <rFont val="Tahoma"/>
            <family val="2"/>
            <charset val="238"/>
          </rPr>
          <t>1/3 času družstva</t>
        </r>
      </text>
    </comment>
    <comment ref="DS11" authorId="0" shapeId="0" xr:uid="{00000000-0006-0000-0A00-00000D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EM11" authorId="0" shapeId="0" xr:uid="{00000000-0006-0000-0A00-00000E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FQ11" authorId="1" shapeId="0" xr:uid="{00000000-0006-0000-0A00-00000F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BU14" authorId="0" shapeId="0" xr:uid="{00000000-0006-0000-0A00-000010000000}">
      <text>
        <r>
          <rPr>
            <b/>
            <sz val="9"/>
            <color indexed="10"/>
            <rFont val="Tahoma"/>
            <family val="2"/>
            <charset val="238"/>
          </rPr>
          <t>3.místo družstvo + Jana Š. + Honza B.</t>
        </r>
      </text>
    </comment>
    <comment ref="EK14" authorId="0" shapeId="0" xr:uid="{00000000-0006-0000-0A00-000011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DG15" authorId="0" shapeId="0" xr:uid="{00000000-0006-0000-0A00-000012000000}">
      <text>
        <r>
          <rPr>
            <sz val="9"/>
            <color indexed="81"/>
            <rFont val="Tahoma"/>
            <family val="2"/>
            <charset val="238"/>
          </rPr>
          <t>1/3 času družstva</t>
        </r>
      </text>
    </comment>
    <comment ref="DH15" authorId="0" shapeId="0" xr:uid="{00000000-0006-0000-0A00-000013000000}">
      <text>
        <r>
          <rPr>
            <b/>
            <sz val="9"/>
            <color indexed="10"/>
            <rFont val="Tahoma"/>
            <family val="2"/>
            <charset val="238"/>
          </rPr>
          <t>3.místo SD</t>
        </r>
      </text>
    </comment>
    <comment ref="HA15" authorId="1" shapeId="0" xr:uid="{00000000-0006-0000-0A00-000014000000}">
      <text>
        <r>
          <rPr>
            <b/>
            <sz val="8"/>
            <color indexed="10"/>
            <rFont val="Tahoma"/>
            <family val="2"/>
            <charset val="238"/>
          </rPr>
          <t>2.místo</t>
        </r>
      </text>
    </comment>
    <comment ref="DG16" authorId="0" shapeId="0" xr:uid="{00000000-0006-0000-0A00-000015000000}">
      <text>
        <r>
          <rPr>
            <sz val="9"/>
            <color indexed="81"/>
            <rFont val="Tahoma"/>
            <family val="2"/>
            <charset val="238"/>
          </rPr>
          <t>1/3 času družstva</t>
        </r>
      </text>
    </comment>
    <comment ref="DH16" authorId="0" shapeId="0" xr:uid="{00000000-0006-0000-0A00-000016000000}">
      <text>
        <r>
          <rPr>
            <b/>
            <sz val="9"/>
            <color indexed="10"/>
            <rFont val="Tahoma"/>
            <family val="2"/>
            <charset val="238"/>
          </rPr>
          <t>2.místo MD</t>
        </r>
      </text>
    </comment>
    <comment ref="FW17" authorId="0" shapeId="0" xr:uid="{00000000-0006-0000-0A00-000017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G19" authorId="0" shapeId="0" xr:uid="{00000000-0006-0000-0A00-000018000000}">
      <text>
        <r>
          <rPr>
            <sz val="9"/>
            <color indexed="81"/>
            <rFont val="Tahoma"/>
            <family val="2"/>
            <charset val="238"/>
          </rPr>
          <t>1/3 času družstva</t>
        </r>
      </text>
    </comment>
    <comment ref="DH19" authorId="0" shapeId="0" xr:uid="{00000000-0006-0000-0A00-000019000000}">
      <text>
        <r>
          <rPr>
            <b/>
            <sz val="9"/>
            <color indexed="10"/>
            <rFont val="Tahoma"/>
            <family val="2"/>
            <charset val="238"/>
          </rPr>
          <t>2.místo MD</t>
        </r>
      </text>
    </comment>
    <comment ref="DG22" authorId="0" shapeId="0" xr:uid="{00000000-0006-0000-0A00-00001A000000}">
      <text>
        <r>
          <rPr>
            <sz val="9"/>
            <color indexed="81"/>
            <rFont val="Tahoma"/>
            <family val="2"/>
            <charset val="238"/>
          </rPr>
          <t>1/3 času družstva</t>
        </r>
      </text>
    </comment>
    <comment ref="DH22" authorId="0" shapeId="0" xr:uid="{00000000-0006-0000-0A00-00001B000000}">
      <text>
        <r>
          <rPr>
            <b/>
            <sz val="9"/>
            <color indexed="10"/>
            <rFont val="Tahoma"/>
            <family val="2"/>
            <charset val="238"/>
          </rPr>
          <t>1.místo MD</t>
        </r>
      </text>
    </comment>
    <comment ref="EG22" authorId="0" shapeId="0" xr:uid="{00000000-0006-0000-0A00-00001C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AY25" authorId="0" shapeId="0" xr:uid="{00000000-0006-0000-0A00-00001D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BU26" authorId="0" shapeId="0" xr:uid="{00000000-0006-0000-0A00-00001E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CS26" authorId="0" shapeId="0" xr:uid="{00000000-0006-0000-0A00-00001F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CG29" authorId="1" shapeId="0" xr:uid="{00000000-0006-0000-0A00-000020000000}">
      <text>
        <r>
          <rPr>
            <b/>
            <sz val="8"/>
            <color indexed="10"/>
            <rFont val="Tahoma"/>
            <family val="2"/>
            <charset val="238"/>
          </rPr>
          <t>1.místo</t>
        </r>
      </text>
    </comment>
    <comment ref="DG29" authorId="0" shapeId="0" xr:uid="{00000000-0006-0000-0A00-000021000000}">
      <text>
        <r>
          <rPr>
            <sz val="9"/>
            <color indexed="81"/>
            <rFont val="Tahoma"/>
            <family val="2"/>
            <charset val="238"/>
          </rPr>
          <t>1/3 času družstva</t>
        </r>
      </text>
    </comment>
    <comment ref="DH29" authorId="0" shapeId="0" xr:uid="{00000000-0006-0000-0A00-000022000000}">
      <text>
        <r>
          <rPr>
            <b/>
            <sz val="9"/>
            <color indexed="10"/>
            <rFont val="Tahoma"/>
            <family val="2"/>
            <charset val="238"/>
          </rPr>
          <t>1.místo SD</t>
        </r>
      </text>
    </comment>
    <comment ref="EG29" authorId="0" shapeId="0" xr:uid="{00000000-0006-0000-0A00-000023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I30" authorId="0" shapeId="0" xr:uid="{00000000-0006-0000-0A00-000024000000}">
      <text>
        <r>
          <rPr>
            <b/>
            <sz val="9"/>
            <color indexed="10"/>
            <rFont val="Tahoma"/>
            <family val="2"/>
            <charset val="238"/>
          </rPr>
          <t>1.místo</t>
        </r>
      </text>
    </comment>
    <comment ref="BM30" authorId="0" shapeId="0" xr:uid="{00000000-0006-0000-0A00-000025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BU30" authorId="0" shapeId="0" xr:uid="{00000000-0006-0000-0A00-000026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DG30" authorId="0" shapeId="0" xr:uid="{00000000-0006-0000-0A00-000027000000}">
      <text>
        <r>
          <rPr>
            <sz val="9"/>
            <color indexed="81"/>
            <rFont val="Tahoma"/>
            <family val="2"/>
            <charset val="238"/>
          </rPr>
          <t>1/3 času družstva</t>
        </r>
      </text>
    </comment>
    <comment ref="DH30" authorId="0" shapeId="0" xr:uid="{00000000-0006-0000-0A00-000028000000}">
      <text>
        <r>
          <rPr>
            <b/>
            <sz val="9"/>
            <color indexed="10"/>
            <rFont val="Tahoma"/>
            <family val="2"/>
            <charset val="238"/>
          </rPr>
          <t>1.místo SD</t>
        </r>
      </text>
    </comment>
    <comment ref="DI30" authorId="0" shapeId="0" xr:uid="{00000000-0006-0000-0A00-000029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FE30" authorId="1" shapeId="0" xr:uid="{00000000-0006-0000-0A00-00002A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FM30" authorId="1" shapeId="0" xr:uid="{00000000-0006-0000-0A00-00002B000000}">
      <text>
        <r>
          <rPr>
            <b/>
            <sz val="9"/>
            <color indexed="10"/>
            <rFont val="Tahoma"/>
            <family val="2"/>
            <charset val="238"/>
          </rPr>
          <t>2.místo</t>
        </r>
      </text>
    </comment>
    <comment ref="FS30" authorId="0" shapeId="0" xr:uid="{00000000-0006-0000-0A00-00002C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FW30" authorId="1" shapeId="0" xr:uid="{00000000-0006-0000-0A00-00002D000000}">
      <text>
        <r>
          <rPr>
            <b/>
            <sz val="9"/>
            <color indexed="10"/>
            <rFont val="Tahoma"/>
            <family val="2"/>
            <charset val="238"/>
          </rPr>
          <t>3.místo</t>
        </r>
      </text>
    </comment>
    <comment ref="HA30" authorId="1" shapeId="0" xr:uid="{00000000-0006-0000-0A00-00002E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  <comment ref="HC30" authorId="1" shapeId="0" xr:uid="{00000000-0006-0000-0A00-00002F000000}">
      <text>
        <r>
          <rPr>
            <b/>
            <sz val="8"/>
            <color indexed="10"/>
            <rFont val="Tahoma"/>
            <family val="2"/>
            <charset val="238"/>
          </rPr>
          <t>3.místo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  <author>Martina</author>
    <author>Richter Martin</author>
  </authors>
  <commentList>
    <comment ref="AS3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trať 8020m</t>
        </r>
      </text>
    </comment>
    <comment ref="CQ3" authorId="0" shapeId="0" xr:uid="{00000000-0006-0000-0B00-000002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půlmaratom</t>
        </r>
      </text>
    </comment>
    <comment ref="D4" authorId="1" shapeId="0" xr:uid="{00000000-0006-0000-0B00-000003000000}">
      <text>
        <r>
          <rPr>
            <b/>
            <sz val="9"/>
            <color indexed="81"/>
            <rFont val="Tahoma"/>
            <family val="2"/>
            <charset val="238"/>
          </rPr>
          <t>Martina:</t>
        </r>
        <r>
          <rPr>
            <sz val="9"/>
            <color indexed="81"/>
            <rFont val="Tahoma"/>
            <family val="2"/>
            <charset val="238"/>
          </rPr>
          <t xml:space="preserve">
bez funkce součtu</t>
        </r>
      </text>
    </comment>
    <comment ref="U4" authorId="0" shapeId="0" xr:uid="{00000000-0006-0000-0B00-000004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trať 14km</t>
        </r>
      </text>
    </comment>
    <comment ref="AS8" authorId="0" shapeId="0" xr:uid="{00000000-0006-0000-0B00-000005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trať 8020m</t>
        </r>
      </text>
    </comment>
    <comment ref="AS9" authorId="0" shapeId="0" xr:uid="{00000000-0006-0000-0B00-000006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trať 2580m</t>
        </r>
      </text>
    </comment>
    <comment ref="CA9" authorId="2" shapeId="0" xr:uid="{00000000-0006-0000-0B00-000007000000}">
      <text>
        <r>
          <rPr>
            <b/>
            <sz val="8"/>
            <color indexed="81"/>
            <rFont val="Tahoma"/>
            <family val="2"/>
            <charset val="238"/>
          </rPr>
          <t>Richter Martin:</t>
        </r>
        <r>
          <rPr>
            <sz val="8"/>
            <color indexed="81"/>
            <rFont val="Tahoma"/>
            <family val="2"/>
            <charset val="238"/>
          </rPr>
          <t xml:space="preserve">
Štafeta dvojic Fardová, Škramlíková = 1/2 času z 1:49:47</t>
        </r>
      </text>
    </comment>
    <comment ref="D10" authorId="1" shapeId="0" xr:uid="{00000000-0006-0000-0B00-000008000000}">
      <text>
        <r>
          <rPr>
            <b/>
            <sz val="9"/>
            <color indexed="81"/>
            <rFont val="Tahoma"/>
            <family val="2"/>
            <charset val="238"/>
          </rPr>
          <t>Martina:</t>
        </r>
        <r>
          <rPr>
            <sz val="9"/>
            <color indexed="81"/>
            <rFont val="Tahoma"/>
            <family val="2"/>
            <charset val="238"/>
          </rPr>
          <t xml:space="preserve">
bez funkce součtu</t>
        </r>
      </text>
    </comment>
    <comment ref="U13" authorId="0" shapeId="0" xr:uid="{00000000-0006-0000-0B00-000009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trať 14km</t>
        </r>
      </text>
    </comment>
    <comment ref="AS13" authorId="0" shapeId="0" xr:uid="{00000000-0006-0000-0B00-00000A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trať 8020m</t>
        </r>
      </text>
    </comment>
    <comment ref="D16" authorId="1" shapeId="0" xr:uid="{00000000-0006-0000-0B00-00000B000000}">
      <text>
        <r>
          <rPr>
            <b/>
            <sz val="9"/>
            <color indexed="81"/>
            <rFont val="Tahoma"/>
            <family val="2"/>
            <charset val="238"/>
          </rPr>
          <t>Martina:</t>
        </r>
        <r>
          <rPr>
            <sz val="9"/>
            <color indexed="81"/>
            <rFont val="Tahoma"/>
            <family val="2"/>
            <charset val="238"/>
          </rPr>
          <t xml:space="preserve">
bez funkce součtu</t>
        </r>
      </text>
    </comment>
    <comment ref="AS16" authorId="0" shapeId="0" xr:uid="{00000000-0006-0000-0B00-00000C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trať 8020m</t>
        </r>
      </text>
    </comment>
    <comment ref="CU16" authorId="0" shapeId="0" xr:uid="{00000000-0006-0000-0B00-00000D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trať 10,5km</t>
        </r>
      </text>
    </comment>
    <comment ref="CY16" authorId="0" shapeId="0" xr:uid="{00000000-0006-0000-0B00-00000E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žáci - 2km</t>
        </r>
      </text>
    </comment>
    <comment ref="U17" authorId="0" shapeId="0" xr:uid="{00000000-0006-0000-0B00-00000F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trať 32km</t>
        </r>
      </text>
    </comment>
    <comment ref="AS17" authorId="0" shapeId="0" xr:uid="{00000000-0006-0000-0B00-000010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trať 8020m</t>
        </r>
      </text>
    </comment>
    <comment ref="CA17" authorId="2" shapeId="0" xr:uid="{00000000-0006-0000-0B00-000011000000}">
      <text>
        <r>
          <rPr>
            <b/>
            <sz val="8"/>
            <color indexed="81"/>
            <rFont val="Tahoma"/>
            <family val="2"/>
            <charset val="238"/>
          </rPr>
          <t>Richter Martin:</t>
        </r>
        <r>
          <rPr>
            <sz val="8"/>
            <color indexed="81"/>
            <rFont val="Tahoma"/>
            <family val="2"/>
            <charset val="238"/>
          </rPr>
          <t xml:space="preserve">
Štafeta dvojic Richter, Kučerová = 1/2 času z 1:52:28</t>
        </r>
      </text>
    </comment>
    <comment ref="AS18" authorId="0" shapeId="0" xr:uid="{00000000-0006-0000-0B00-000012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trať 2580m</t>
        </r>
      </text>
    </comment>
    <comment ref="D19" authorId="1" shapeId="0" xr:uid="{00000000-0006-0000-0B00-000013000000}">
      <text>
        <r>
          <rPr>
            <b/>
            <sz val="9"/>
            <color indexed="81"/>
            <rFont val="Tahoma"/>
            <family val="2"/>
            <charset val="238"/>
          </rPr>
          <t>Martina:</t>
        </r>
        <r>
          <rPr>
            <sz val="9"/>
            <color indexed="81"/>
            <rFont val="Tahoma"/>
            <family val="2"/>
            <charset val="238"/>
          </rPr>
          <t xml:space="preserve">
bez funkce součtu</t>
        </r>
      </text>
    </comment>
    <comment ref="D20" authorId="1" shapeId="0" xr:uid="{00000000-0006-0000-0B00-000014000000}">
      <text>
        <r>
          <rPr>
            <b/>
            <sz val="9"/>
            <color indexed="81"/>
            <rFont val="Tahoma"/>
            <family val="2"/>
            <charset val="238"/>
          </rPr>
          <t>Martina:</t>
        </r>
        <r>
          <rPr>
            <sz val="9"/>
            <color indexed="81"/>
            <rFont val="Tahoma"/>
            <family val="2"/>
            <charset val="238"/>
          </rPr>
          <t xml:space="preserve">
bez funkce součtu</t>
        </r>
      </text>
    </comment>
    <comment ref="CA20" authorId="2" shapeId="0" xr:uid="{00000000-0006-0000-0B00-000015000000}">
      <text>
        <r>
          <rPr>
            <b/>
            <sz val="8"/>
            <color indexed="81"/>
            <rFont val="Tahoma"/>
            <family val="2"/>
            <charset val="238"/>
          </rPr>
          <t>Richter Martin:</t>
        </r>
        <r>
          <rPr>
            <sz val="8"/>
            <color indexed="81"/>
            <rFont val="Tahoma"/>
            <family val="2"/>
            <charset val="238"/>
          </rPr>
          <t xml:space="preserve">
Štafeta dvojic Fardová, Škramlíková = 1/2 času z 1:49:47</t>
        </r>
      </text>
    </comment>
  </commentList>
</comments>
</file>

<file path=xl/sharedStrings.xml><?xml version="1.0" encoding="utf-8"?>
<sst xmlns="http://schemas.openxmlformats.org/spreadsheetml/2006/main" count="4271" uniqueCount="1627">
  <si>
    <t>jméno</t>
  </si>
  <si>
    <t>Farda Petr</t>
  </si>
  <si>
    <t>Majer Pavel</t>
  </si>
  <si>
    <t>Benedikt Míra</t>
  </si>
  <si>
    <t>čas</t>
  </si>
  <si>
    <t>body</t>
  </si>
  <si>
    <t>Fardová Lenka</t>
  </si>
  <si>
    <t>Bláha Jan</t>
  </si>
  <si>
    <t>Dončevová Hana</t>
  </si>
  <si>
    <t>Lédlová Naďa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</si>
  <si>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</si>
  <si>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</si>
  <si>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</si>
  <si>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</si>
  <si>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</si>
  <si>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</si>
  <si>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</si>
  <si>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</si>
  <si>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</si>
  <si>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</si>
  <si>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</si>
  <si>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Richterová Martina</t>
  </si>
  <si>
    <t>Body celkem</t>
  </si>
  <si>
    <t>Pořadí</t>
  </si>
  <si>
    <t>čas    nej Běkoda</t>
  </si>
  <si>
    <t>Richter Martin st.</t>
  </si>
  <si>
    <t>Čas celkem</t>
  </si>
  <si>
    <t>do bodování je počítán každý závod absolvovaný za SPONU Teplice</t>
  </si>
  <si>
    <t>14.3. Boreč</t>
  </si>
  <si>
    <t>18.3. 1.Běkodo</t>
  </si>
  <si>
    <t>25.3. 2.Běkodo</t>
  </si>
  <si>
    <t>Podmínky :</t>
  </si>
  <si>
    <t>po vyhodnocení celého roku budou první tři odměněni keramickou plastikou Indiána SPONAře</t>
  </si>
  <si>
    <t>8.3. Malé Březno</t>
  </si>
  <si>
    <t>5.4. Trhové Sviny</t>
  </si>
  <si>
    <t>15.4. 4.Běkodo</t>
  </si>
  <si>
    <t>29.4. 5.Běkodo</t>
  </si>
  <si>
    <t>20.5. 7.Běkodo</t>
  </si>
  <si>
    <t>27.5. 8.Běkodo</t>
  </si>
  <si>
    <t>10.6. 9.Běkodo</t>
  </si>
  <si>
    <t>17.6. 10.Běkodo</t>
  </si>
  <si>
    <t>26.8. 11.Běkodo</t>
  </si>
  <si>
    <t>2.9. 12.Běkodo</t>
  </si>
  <si>
    <t>16.9. 13.Běkodo</t>
  </si>
  <si>
    <t>23.9. 14.Běkodo</t>
  </si>
  <si>
    <t>7.10. 15.Běkodo</t>
  </si>
  <si>
    <t>11.4. BnD</t>
  </si>
  <si>
    <t>6.5.    6.Běkodo</t>
  </si>
  <si>
    <t>8.4.  3.Běkodo</t>
  </si>
  <si>
    <t>1.3. Louny</t>
  </si>
  <si>
    <t>31.1. Opárno</t>
  </si>
  <si>
    <t>11.1. Bezručák</t>
  </si>
  <si>
    <t>28.9. MilešovKa(p)</t>
  </si>
  <si>
    <t>29.8. Kácov</t>
  </si>
  <si>
    <t>26.4. Loučná</t>
  </si>
  <si>
    <t>body = čas závodu/nejlepší čas Běkoda současného ročníku</t>
  </si>
  <si>
    <t>Luxová Pavlína</t>
  </si>
  <si>
    <t>Michna David</t>
  </si>
  <si>
    <t>12.</t>
  </si>
  <si>
    <t>Dončev Danilo</t>
  </si>
  <si>
    <t>Novák Jiří</t>
  </si>
  <si>
    <t>13.</t>
  </si>
  <si>
    <t>8.5. Sherpa Cup</t>
  </si>
  <si>
    <t>15.</t>
  </si>
  <si>
    <t>Janák Michal</t>
  </si>
  <si>
    <t>Falk Pavel</t>
  </si>
  <si>
    <t>16.</t>
  </si>
  <si>
    <t>Richter Martin ml.</t>
  </si>
  <si>
    <t>Smolek Jan</t>
  </si>
  <si>
    <t>17.</t>
  </si>
  <si>
    <t>24.5.   Komárka</t>
  </si>
  <si>
    <t>Škramlíková Jana</t>
  </si>
  <si>
    <t>18.</t>
  </si>
  <si>
    <t>6.6.    Pekárek</t>
  </si>
  <si>
    <t>19.</t>
  </si>
  <si>
    <t>8.8.    Kytlický minitriatlon</t>
  </si>
  <si>
    <t>18.7. Klínovec</t>
  </si>
  <si>
    <t>16.5. Triatlon Trias</t>
  </si>
  <si>
    <t>14.6. Triatlon Trhové Sviny</t>
  </si>
  <si>
    <t>27.6. Triatlon Cheminvest</t>
  </si>
  <si>
    <t>11.7. Triatlon Grafiman</t>
  </si>
  <si>
    <t>20.9.Duatlon Kytlice</t>
  </si>
  <si>
    <t>25.7. Triatlon Povrly</t>
  </si>
  <si>
    <t>15.8. Triatlon Krušnoman</t>
  </si>
  <si>
    <t>29.8. Glassman triatlon</t>
  </si>
  <si>
    <t>19.9. Běh na Bouřňák</t>
  </si>
  <si>
    <t>17.9. Bažantnice</t>
  </si>
  <si>
    <t>26.9. Duatlon Mělník</t>
  </si>
  <si>
    <t>3.10. Kokořínské údolí</t>
  </si>
  <si>
    <t>4.10. Duchcovský viadukt</t>
  </si>
  <si>
    <t>18.10. maraton Drážďany</t>
  </si>
  <si>
    <t>1.11. Cross maraton</t>
  </si>
  <si>
    <t>17.10. Klíny   6 hodinovka</t>
  </si>
  <si>
    <t>1.11. Běh okolo Doubravky</t>
  </si>
  <si>
    <t>28.10. Běh okolo jezera Most</t>
  </si>
  <si>
    <t>22.11. Běh na Chlum</t>
  </si>
  <si>
    <t>28.11. Výběh na Lovoš</t>
  </si>
  <si>
    <t>26.12. Děčínský Sněžník</t>
  </si>
  <si>
    <t>31.12. Benedikt - Most</t>
  </si>
  <si>
    <t>Janík Tomáš</t>
  </si>
  <si>
    <t>Vlček Jiří</t>
  </si>
  <si>
    <t>Havlátko Jan</t>
  </si>
  <si>
    <t>Holková Andrea</t>
  </si>
  <si>
    <t>14.</t>
  </si>
  <si>
    <t>20.</t>
  </si>
  <si>
    <t>21.</t>
  </si>
  <si>
    <t>22.</t>
  </si>
  <si>
    <t>Dončev Nikola</t>
  </si>
  <si>
    <t>Rainer Evžen</t>
  </si>
  <si>
    <t>Smoleková Daniela</t>
  </si>
  <si>
    <t>23.</t>
  </si>
  <si>
    <t>Počet účastí :</t>
  </si>
  <si>
    <r>
      <t xml:space="preserve"> </t>
    </r>
    <r>
      <rPr>
        <b/>
        <u/>
        <sz val="8"/>
        <color indexed="61"/>
        <rFont val="Comic Sans MS"/>
        <family val="4"/>
        <charset val="238"/>
      </rPr>
      <t>V čase:</t>
    </r>
  </si>
  <si>
    <t>Havlátková Alena</t>
  </si>
  <si>
    <t>24.</t>
  </si>
  <si>
    <t>17.1. Lestkovský okruh</t>
  </si>
  <si>
    <t>10.1. Bezručák</t>
  </si>
  <si>
    <t>2.1. maratón Unhošť</t>
  </si>
  <si>
    <r>
      <t>30.1.</t>
    </r>
    <r>
      <rPr>
        <sz val="7"/>
        <color indexed="12"/>
        <rFont val="Comic Sans MS"/>
        <family val="4"/>
        <charset val="238"/>
      </rPr>
      <t xml:space="preserve">    </t>
    </r>
    <r>
      <rPr>
        <u/>
        <sz val="7"/>
        <color indexed="12"/>
        <rFont val="Comic Sans MS"/>
        <family val="4"/>
        <charset val="238"/>
      </rPr>
      <t>Opárno</t>
    </r>
  </si>
  <si>
    <t>7.2. MS cyklistů na běžkách</t>
  </si>
  <si>
    <t>31.1. Krušnohorská třicítka</t>
  </si>
  <si>
    <t>30.1. Lužická třicítka</t>
  </si>
  <si>
    <t>20.2. Klínská noc</t>
  </si>
  <si>
    <t>21.2. Úhošť</t>
  </si>
  <si>
    <t>7.3. Lounská míle</t>
  </si>
  <si>
    <t>7.3. Lounský přespolák</t>
  </si>
  <si>
    <t>13.3 Boreč</t>
  </si>
  <si>
    <t>17.3. Běkodo 1.kolo</t>
  </si>
  <si>
    <t>24.3. Běkodo 2.kolo</t>
  </si>
  <si>
    <t>21.3. Jarní Nový Bor</t>
  </si>
  <si>
    <t>27.3. Hervis půlmaratón</t>
  </si>
  <si>
    <t>28.3. Ressl</t>
  </si>
  <si>
    <t>7.4. Běkodo 3.kolo</t>
  </si>
  <si>
    <t>10.4. Víceboj Císař</t>
  </si>
  <si>
    <t>11.4. Thové Sviny</t>
  </si>
  <si>
    <t>11.4. Bezručák</t>
  </si>
  <si>
    <t>10.4. Kyselka</t>
  </si>
  <si>
    <t>14.4. Běkodo 4.kolo</t>
  </si>
  <si>
    <t>18.4. Malobřezenská míle</t>
  </si>
  <si>
    <t>18.4. Malobřezenská devítka</t>
  </si>
  <si>
    <t>28.3. Orientační běh Lípa</t>
  </si>
  <si>
    <t>24.4. Litoměřická dlažba</t>
  </si>
  <si>
    <t>28.4. Běkodo 5.kolo</t>
  </si>
  <si>
    <t>1.5. BnD</t>
  </si>
  <si>
    <t>17.4 Tolštejn</t>
  </si>
  <si>
    <t>25.4. Oberelbe maratón</t>
  </si>
  <si>
    <t>5.5. Běkodo 6.kolo</t>
  </si>
  <si>
    <t>8.5. Kamenický Šenov</t>
  </si>
  <si>
    <t>15.5. Trias Krupka</t>
  </si>
  <si>
    <t>Marková Vlasta</t>
  </si>
  <si>
    <t>Jarolímek Jan</t>
  </si>
  <si>
    <t>25.</t>
  </si>
  <si>
    <t>26.</t>
  </si>
  <si>
    <t>27.</t>
  </si>
  <si>
    <t>Oppelt Michal</t>
  </si>
  <si>
    <t>19.5. Běkodo 7.kolo</t>
  </si>
  <si>
    <t>23.5   Komárka</t>
  </si>
  <si>
    <t>26.5. Běkodo 8.kolo</t>
  </si>
  <si>
    <t>23.5. Ještěd</t>
  </si>
  <si>
    <t>29.5. Loučná</t>
  </si>
  <si>
    <t>29.5. Milada</t>
  </si>
  <si>
    <t>Marek Jiří</t>
  </si>
  <si>
    <t>28.</t>
  </si>
  <si>
    <t>30.5. Děčínský Sněžník</t>
  </si>
  <si>
    <t>5.6. MOP</t>
  </si>
  <si>
    <t>9.6. Běkodo 9.kolo</t>
  </si>
  <si>
    <t>5.6. Hostěnice</t>
  </si>
  <si>
    <t>12.6. Jirkovský maraton</t>
  </si>
  <si>
    <t>13.6. Triatlon T.Sviny</t>
  </si>
  <si>
    <t>16.6. Běkodo 10.kolo</t>
  </si>
  <si>
    <t>19.6. 3D</t>
  </si>
  <si>
    <t>23.6.  BOD  Most</t>
  </si>
  <si>
    <t>26.6. 1/2 maratón Olomouc</t>
  </si>
  <si>
    <t>26.6. triatlon Kocourov</t>
  </si>
  <si>
    <t>12.6. Lafarge</t>
  </si>
  <si>
    <t>10.7. triatlon Terra Děčín</t>
  </si>
  <si>
    <t>17.7. Klínovec</t>
  </si>
  <si>
    <t>18.7. triatlon Varnsdorf</t>
  </si>
  <si>
    <t>24.7. Dvoračky</t>
  </si>
  <si>
    <t>14.8. Kytlický minitriatlon</t>
  </si>
  <si>
    <t>8.8. Ebensee</t>
  </si>
  <si>
    <t>15.8. Doksyman</t>
  </si>
  <si>
    <t>14.8. triatlon Hostěnice</t>
  </si>
  <si>
    <t>21.8. Bike triatlon</t>
  </si>
  <si>
    <t>25.8. Běkodo 11.kolo</t>
  </si>
  <si>
    <t>28.8. Kácovský běh</t>
  </si>
  <si>
    <t>28.8. Glassman</t>
  </si>
  <si>
    <t>1.9. Běkodo 12.kolo</t>
  </si>
  <si>
    <t>4.9. Broumovské stěny</t>
  </si>
  <si>
    <t>28.8. MS do vrchu Polsko</t>
  </si>
  <si>
    <t>11.9. Mosazný muž</t>
  </si>
  <si>
    <t>12.9. Běh na Lahti</t>
  </si>
  <si>
    <t>5.9. triatlon Hrádek n/N</t>
  </si>
  <si>
    <t>26.6. Barbora olympijský triatlon</t>
  </si>
  <si>
    <t>15.9. Běkodo 13.kolo</t>
  </si>
  <si>
    <t>19.9. Bouřňák</t>
  </si>
  <si>
    <t>18.9. Běh lipovou   alejí</t>
  </si>
  <si>
    <t>25.9. Panská skála</t>
  </si>
  <si>
    <t>22.9. Běkodo 14.kolo</t>
  </si>
  <si>
    <t>3.10. Duchcovský viadukt</t>
  </si>
  <si>
    <t>2.10. hodinovka Děčín</t>
  </si>
  <si>
    <t>19.9. Střížák</t>
  </si>
  <si>
    <t>25.9. Velké skály</t>
  </si>
  <si>
    <t>7.9. Baroko maratón</t>
  </si>
  <si>
    <t>6.10. Běkodo 15.kolo</t>
  </si>
  <si>
    <t>9.10. Nova Author Cup</t>
  </si>
  <si>
    <t>23.10. Běh zámeckým parkem</t>
  </si>
  <si>
    <t>16.10. Memoriál S.Škopka</t>
  </si>
  <si>
    <t>2.10. jezero Chmelař</t>
  </si>
  <si>
    <t>23.10. maratón ve Stromovce</t>
  </si>
  <si>
    <t>28.10. Okolo jezera Most</t>
  </si>
  <si>
    <t>30.10. Pastýřská  stěna</t>
  </si>
  <si>
    <t>6.11. Běh Labákem</t>
  </si>
  <si>
    <t>23.10. VC Špindl</t>
  </si>
  <si>
    <t>7.11. Okolo Doubravky 4,2km</t>
  </si>
  <si>
    <t>7.11. Okolo Doubravky 10km</t>
  </si>
  <si>
    <t>28.10. Železnický kros</t>
  </si>
  <si>
    <t>17.11. VC 17.listopadu</t>
  </si>
  <si>
    <t>21.11. Běh na Chlum</t>
  </si>
  <si>
    <t>14.11. Žandovská desítka</t>
  </si>
  <si>
    <t>27.11. Výběh na Lovoš</t>
  </si>
  <si>
    <t>po vyhodnocení celého ročníku budou první tři ženy a muži odměněni plastikou Indiána SPONAře</t>
  </si>
  <si>
    <t>31.12 Od Hasy k Hase</t>
  </si>
  <si>
    <t>23.1. Lestkovský okruh</t>
  </si>
  <si>
    <t>15.1. Blaník</t>
  </si>
  <si>
    <t>29.1. Opárno</t>
  </si>
  <si>
    <t>30.1. Krušnohorská 15</t>
  </si>
  <si>
    <t>19.2. Klínská noc</t>
  </si>
  <si>
    <t>12.3. Boreč</t>
  </si>
  <si>
    <t>5.3. Kbelská 10</t>
  </si>
  <si>
    <t>16.3. Běkodo 1.kolo</t>
  </si>
  <si>
    <t>23.3. Běkodo 2.kolo</t>
  </si>
  <si>
    <t>Bučilová Míša</t>
  </si>
  <si>
    <t>27.3.Jarní Nový Bor</t>
  </si>
  <si>
    <t>čas  nej Běkoda</t>
  </si>
  <si>
    <t>Čas     celkem</t>
  </si>
  <si>
    <t>2.4. Hervis 1/2maraton Praha</t>
  </si>
  <si>
    <t>3.4. Trhové sviny</t>
  </si>
  <si>
    <t>2.4. Jarní kros Česká Lípa</t>
  </si>
  <si>
    <t>28.3. Memoriál H.Lorenze - Žleb</t>
  </si>
  <si>
    <t>9.4. Kyselka</t>
  </si>
  <si>
    <t>6.4. Běkodo 3.kolo</t>
  </si>
  <si>
    <t>16.1. Bezručák 10km</t>
  </si>
  <si>
    <t>10.4. Bezručák 15km</t>
  </si>
  <si>
    <t>13.4. Běkodo 4.kolo</t>
  </si>
  <si>
    <t>16.4. Víceboj dvojic</t>
  </si>
  <si>
    <t>Adamová Andrea</t>
  </si>
  <si>
    <t>22.4. Děčín</t>
  </si>
  <si>
    <t>24.4. Krušovický soudek</t>
  </si>
  <si>
    <t>17.4.  Měděnec</t>
  </si>
  <si>
    <t>27.4. Běkodo 5.kolo</t>
  </si>
  <si>
    <t>29.</t>
  </si>
  <si>
    <t>Kantová Olga</t>
  </si>
  <si>
    <t>30.4. Počerady</t>
  </si>
  <si>
    <t>4.5. Běkodo 6.kolo</t>
  </si>
  <si>
    <t>30.</t>
  </si>
  <si>
    <t>16.4. Jedlová</t>
  </si>
  <si>
    <t>17.4. Studenec</t>
  </si>
  <si>
    <t>31.</t>
  </si>
  <si>
    <t>Pavlíček Filip</t>
  </si>
  <si>
    <t>18.5. Běkodo 7.kolo</t>
  </si>
  <si>
    <t>21.5. Loučná</t>
  </si>
  <si>
    <t>21.5. Trias Krupka</t>
  </si>
  <si>
    <t>21.5. Extrem Bike  Most</t>
  </si>
  <si>
    <t>21.5. Posázavský drsoň</t>
  </si>
  <si>
    <t>22.5. Komárka</t>
  </si>
  <si>
    <t>32.</t>
  </si>
  <si>
    <t>Čekalová Michaela</t>
  </si>
  <si>
    <t>25.5. Běkodo 8.kolo</t>
  </si>
  <si>
    <t>29.5. Běh okolo Máchova jezera</t>
  </si>
  <si>
    <t>29.5. jezero Milada MTB</t>
  </si>
  <si>
    <t>4.6. Czechman triatlon</t>
  </si>
  <si>
    <t>4.6. MOP</t>
  </si>
  <si>
    <t>4.6. Hostěnice</t>
  </si>
  <si>
    <t>4.6. Silva Nortica Run</t>
  </si>
  <si>
    <t>8.6. Běkodo 9.kolo</t>
  </si>
  <si>
    <t>11.6. 3D</t>
  </si>
  <si>
    <t>15.6. Běkodo 10.kolo</t>
  </si>
  <si>
    <t>19.6. Triatlon Račice</t>
  </si>
  <si>
    <t>15.6. Vlčí triatlon</t>
  </si>
  <si>
    <t>22.6. BOD Most</t>
  </si>
  <si>
    <t>25.6. Peruc</t>
  </si>
  <si>
    <t>25.6. Kocourovský triatlon</t>
  </si>
  <si>
    <t>18.6. Hervis 1/2maraton Olomouc</t>
  </si>
  <si>
    <t>4.6. Děčínská míle</t>
  </si>
  <si>
    <t>3.6. Žaškovský minimaraton SK</t>
  </si>
  <si>
    <t>18.6. Děčínská míle</t>
  </si>
  <si>
    <t>9.7.  XTERRA Děčín</t>
  </si>
  <si>
    <t>10.7. Dvě kola při zdi</t>
  </si>
  <si>
    <t>Ernest Miroslav</t>
  </si>
  <si>
    <t>33.</t>
  </si>
  <si>
    <t>2.7. Terezínský triatlon</t>
  </si>
  <si>
    <t>2.7. Ještěd</t>
  </si>
  <si>
    <t>27.6. Dolnožlebský sprint</t>
  </si>
  <si>
    <t>16.7. Klínovec</t>
  </si>
  <si>
    <t>23.7. Mosazný muž</t>
  </si>
  <si>
    <t>30.7. Ironmaniac Teplice</t>
  </si>
  <si>
    <t>17.7. Bartys triatlon Varnsdorf</t>
  </si>
  <si>
    <t>2.7. Author Znovín Cup</t>
  </si>
  <si>
    <t>6.8. Hazmburk triatlon</t>
  </si>
  <si>
    <t>13.8. Kytlický minitriatlon</t>
  </si>
  <si>
    <t>13.8. Hostěnický triatlon</t>
  </si>
  <si>
    <t>14.8. Žebrácká 25km</t>
  </si>
  <si>
    <t>14.8. Doksyman</t>
  </si>
  <si>
    <t>13.8. Pekelný km    Č.Třebová</t>
  </si>
  <si>
    <t>20.8. Krusnoman MTB TT</t>
  </si>
  <si>
    <t>21.8. Radvanec</t>
  </si>
  <si>
    <t>20.8. Deset Lužických sedmistovek</t>
  </si>
  <si>
    <t>24.8. Běkodo 11.kolo</t>
  </si>
  <si>
    <t>27.8. Glassman</t>
  </si>
  <si>
    <t>27.8. Kácov</t>
  </si>
  <si>
    <t>28.8. Rakovnická 15´</t>
  </si>
  <si>
    <t>31.8. Běkodo 12.kolo</t>
  </si>
  <si>
    <t>29.8. Dolnožlebský trhák</t>
  </si>
  <si>
    <t>11.9. běh na Lahti</t>
  </si>
  <si>
    <t>14.9. Běkodo 13.kolo</t>
  </si>
  <si>
    <t>15.9. Bažantnice</t>
  </si>
  <si>
    <t>18.9. Bouřňák</t>
  </si>
  <si>
    <t>17.9. Hraběcí X duatlon</t>
  </si>
  <si>
    <t>18.9. 1/2maraton Ústí n/l</t>
  </si>
  <si>
    <t>21.9. Běkodo 14.kolo</t>
  </si>
  <si>
    <t>24.9. Duatlon Mělník</t>
  </si>
  <si>
    <t>24.9. Velké skály</t>
  </si>
  <si>
    <t>2.10. Duchcovský viadukt</t>
  </si>
  <si>
    <t>5.10. Běkodo 15.kolo</t>
  </si>
  <si>
    <t xml:space="preserve">8.10. Memoriál M.Fichtnera  </t>
  </si>
  <si>
    <t>1.10. jezero Chmelař</t>
  </si>
  <si>
    <t>14.10. 5bv</t>
  </si>
  <si>
    <t>15.10. Memoriál S.Škopka</t>
  </si>
  <si>
    <t>22.10. Stromovka maratón</t>
  </si>
  <si>
    <t>23.10. 1/2maratón Drážďany</t>
  </si>
  <si>
    <t>28.10. Božák</t>
  </si>
  <si>
    <t>29.10. Pastýřská stěna</t>
  </si>
  <si>
    <t>po vyhodnocení celého ročníku budou první tři ženy a pět mužů odměněno plastikou Indiána SPONAře</t>
  </si>
  <si>
    <t>5.11. maraton Sosnová</t>
  </si>
  <si>
    <t>5.11. běh Labákem</t>
  </si>
  <si>
    <t>6.11.  okolo Doubravky 10km</t>
  </si>
  <si>
    <t>7.11. okolo Doubravky 1,6km a 4,2km</t>
  </si>
  <si>
    <t>19.10. přebor UJEP přespolák</t>
  </si>
  <si>
    <t>13.11. Žandovská desítka</t>
  </si>
  <si>
    <t>17.11. Děčínská 5´na dráze</t>
  </si>
  <si>
    <t>20.11. Běh na Chlum</t>
  </si>
  <si>
    <t>1.10. Děčín "hodinovka"</t>
  </si>
  <si>
    <t>19.12. Brodice</t>
  </si>
  <si>
    <t>31.12. Ústecký silvestrák</t>
  </si>
  <si>
    <t>6.8. kval . MS do vrchu</t>
  </si>
  <si>
    <t>26.11. Lovoš</t>
  </si>
  <si>
    <t>4.9. Triatlon Hrádek</t>
  </si>
  <si>
    <t>26.6. Děčín 3000m</t>
  </si>
  <si>
    <t>31.12.  Benedikt - Most</t>
  </si>
  <si>
    <t>31.12. Od Hasy k Hase</t>
  </si>
  <si>
    <t>31.12. Silvestrovská "osmička" Lovosice</t>
  </si>
  <si>
    <t>15.1. Bezručák</t>
  </si>
  <si>
    <t>19.2. okolo Úhoště</t>
  </si>
  <si>
    <t>25.2. Klínská noc</t>
  </si>
  <si>
    <t>3.3. Kbelská desítka</t>
  </si>
  <si>
    <t>Kabátová Andrea</t>
  </si>
  <si>
    <t>28.1. Opárno</t>
  </si>
  <si>
    <t>22.1. Lestkovský okruh</t>
  </si>
  <si>
    <t>10.3. Pečenská desítka</t>
  </si>
  <si>
    <t>14.3. Běkodo 1.kolo</t>
  </si>
  <si>
    <t>17.3. Velká Žatecká</t>
  </si>
  <si>
    <t>18.3. 1/2maraton Drážďany</t>
  </si>
  <si>
    <t>21.3. Běkodo 2.kolo</t>
  </si>
  <si>
    <t>24.3. Boreč</t>
  </si>
  <si>
    <t>31.3. Kyselka Bílina</t>
  </si>
  <si>
    <t>31.3. 1/2maraton Praha</t>
  </si>
  <si>
    <t>1.4. Trhové Sviny</t>
  </si>
  <si>
    <t>4.4. Běkodo 3.kolo</t>
  </si>
  <si>
    <t>7,4. maraton Unhošť</t>
  </si>
  <si>
    <t>7.4. Bischofswerda</t>
  </si>
  <si>
    <t>11.4. Běkodo 4.kolo</t>
  </si>
  <si>
    <t>14.4. Víceboj dvojic</t>
  </si>
  <si>
    <t>15.4. Bezručák</t>
  </si>
  <si>
    <t>15.4. Ústecká pětka s Mumií</t>
  </si>
  <si>
    <t>21.4. Mědník</t>
  </si>
  <si>
    <t>22.4. Újezdský duatlon Praha</t>
  </si>
  <si>
    <t>25.4. Běkodo 5.kolo</t>
  </si>
  <si>
    <t>28.4. Litoměřiscká dlažba</t>
  </si>
  <si>
    <t>29.4. Krušovický soudek</t>
  </si>
  <si>
    <t>29.4. Běh městským parkem Kadaň</t>
  </si>
  <si>
    <t>2.5. Běkodo 6.kolo</t>
  </si>
  <si>
    <t>28.4. přespolní běh Říp</t>
  </si>
  <si>
    <t>5.5. Počerady</t>
  </si>
  <si>
    <t>15.4. Studenec</t>
  </si>
  <si>
    <t>14.4. Jedlová</t>
  </si>
  <si>
    <t>21.4. Pomezky</t>
  </si>
  <si>
    <t>16.5. Běkodo 7.kolo</t>
  </si>
  <si>
    <t>19.5 Šutr 54</t>
  </si>
  <si>
    <t>20.5. Komárka</t>
  </si>
  <si>
    <t>23.5. Běkodo 8.kolo</t>
  </si>
  <si>
    <t>26.5. Milada</t>
  </si>
  <si>
    <t>27.5. triatlon Poděbrady</t>
  </si>
  <si>
    <t>2.6. MOP</t>
  </si>
  <si>
    <t>6.6. Běkodo 9.kolo</t>
  </si>
  <si>
    <t>34.</t>
  </si>
  <si>
    <t>Vágnerová Veronika</t>
  </si>
  <si>
    <t>9.6. 3D</t>
  </si>
  <si>
    <t>13.6. Běkodo 10.kolo</t>
  </si>
  <si>
    <t>16.6. Jezerní běh</t>
  </si>
  <si>
    <t>Bublová Naďa</t>
  </si>
  <si>
    <t>Zbuzková Blanka</t>
  </si>
  <si>
    <t>35.</t>
  </si>
  <si>
    <t>36.</t>
  </si>
  <si>
    <t>20.6. BOD Most</t>
  </si>
  <si>
    <t>3.6. Ještěd</t>
  </si>
  <si>
    <t>23.6. 1/2maraton Olomouc</t>
  </si>
  <si>
    <t>1.5. Běh sedmizubým  hřebenem</t>
  </si>
  <si>
    <t>30.6. Chemnitz 1/2maraton</t>
  </si>
  <si>
    <t>14.7. Klínovec</t>
  </si>
  <si>
    <t>5.7. Ironman Praha</t>
  </si>
  <si>
    <t>11.8. Kytlický minitriatlon</t>
  </si>
  <si>
    <t>12.8. Žebrácká pětadvacítka</t>
  </si>
  <si>
    <t>17.6. Ústecká desítka</t>
  </si>
  <si>
    <t>5.8. Mosazný muž</t>
  </si>
  <si>
    <t>12.8. Doksyman</t>
  </si>
  <si>
    <t>23.6. Ironman Otrokovice</t>
  </si>
  <si>
    <t>24.6. běh na Ještěd</t>
  </si>
  <si>
    <t>14.7. RunTour ČP</t>
  </si>
  <si>
    <t>28.7. Miřejovice</t>
  </si>
  <si>
    <t>10.8. Königstein</t>
  </si>
  <si>
    <t>17.8. Dresden Nachtlauf</t>
  </si>
  <si>
    <t>19.8. Tisá-Maxičky-Děčín</t>
  </si>
  <si>
    <t>21.7. Za pěnivou důvou</t>
  </si>
  <si>
    <t>22.8. Běkodo 11.kolo</t>
  </si>
  <si>
    <t>25.8. Glassman triatlon</t>
  </si>
  <si>
    <t>25.8. Kácovský běh</t>
  </si>
  <si>
    <t>30.6. Trias triathlon</t>
  </si>
  <si>
    <t>25.8. Krušnoborec</t>
  </si>
  <si>
    <t>37.</t>
  </si>
  <si>
    <t>Bringlerová Nikola</t>
  </si>
  <si>
    <t>20.5 Sněžník</t>
  </si>
  <si>
    <t>16.6. Lysá hora</t>
  </si>
  <si>
    <t>20.5. Zvičina</t>
  </si>
  <si>
    <t>14.7 Sněžka</t>
  </si>
  <si>
    <t>15.7. Dobrošov</t>
  </si>
  <si>
    <t>4.8. Šerák</t>
  </si>
  <si>
    <t>5.8. Velká deštná</t>
  </si>
  <si>
    <t>30.6. Vinařská 50</t>
  </si>
  <si>
    <t>Kovářová Zuzana</t>
  </si>
  <si>
    <t>Zbuzek Jaroslav</t>
  </si>
  <si>
    <t>38.</t>
  </si>
  <si>
    <t>39.</t>
  </si>
  <si>
    <t>27.8 Dolnožlebský trhák</t>
  </si>
  <si>
    <t>23.6 Lužické sedmistovky</t>
  </si>
  <si>
    <t>9.6. Budějovice</t>
  </si>
  <si>
    <t xml:space="preserve">čas </t>
  </si>
  <si>
    <t xml:space="preserve">body </t>
  </si>
  <si>
    <t>29.8. Běkodo 12.kolo</t>
  </si>
  <si>
    <t>2.9 Běh na Lahti</t>
  </si>
  <si>
    <t>8.9 Mattonni grant prix</t>
  </si>
  <si>
    <t>12.9 Běkodo 13.kolo</t>
  </si>
  <si>
    <t>13.9 Bažantnice</t>
  </si>
  <si>
    <t>16.9 Ústecký půlmaraton</t>
  </si>
  <si>
    <t>19.9 Běkodo 14.kolo</t>
  </si>
  <si>
    <t>22.9 Hradec králové</t>
  </si>
  <si>
    <t>8.9 Běh na Dlouhou louku</t>
  </si>
  <si>
    <t>23.9 Bouřňák</t>
  </si>
  <si>
    <t>22.9 Přespolní běh lyžařů</t>
  </si>
  <si>
    <t>29.8 Milešovka(p)</t>
  </si>
  <si>
    <t>29.9 Běh Velké skály</t>
  </si>
  <si>
    <t>2.10 Běkodo 15.kolo</t>
  </si>
  <si>
    <t>Valentová Jitka</t>
  </si>
  <si>
    <t>40.</t>
  </si>
  <si>
    <t>22.9 Běh lipovou alejí</t>
  </si>
  <si>
    <t>9.9 Běh Cvikovem</t>
  </si>
  <si>
    <t>6.10 Fichtelberger lauf</t>
  </si>
  <si>
    <t>7.10 Duchcovský viadukt</t>
  </si>
  <si>
    <t>11.10 Nova Author Cup</t>
  </si>
  <si>
    <t>13.10 Máchův běh</t>
  </si>
  <si>
    <t>22.9 Jilemnice - Žalý</t>
  </si>
  <si>
    <t>13.10 5bv</t>
  </si>
  <si>
    <t xml:space="preserve">17.10 Mezibořská sjezdovka </t>
  </si>
  <si>
    <t>20.10 Microsoft maraton</t>
  </si>
  <si>
    <t>21.10 Drážďany</t>
  </si>
  <si>
    <t>21.10 Doupovský půlmaraton</t>
  </si>
  <si>
    <t>41.</t>
  </si>
  <si>
    <t>Zbuzek Michal</t>
  </si>
  <si>
    <t>2O.10 Běh lyžařů Osek</t>
  </si>
  <si>
    <t>21.10 Klášterec</t>
  </si>
  <si>
    <t xml:space="preserve">28.10 Jezero Most </t>
  </si>
  <si>
    <t>28.10 Božák</t>
  </si>
  <si>
    <t xml:space="preserve">Ernestová Eva </t>
  </si>
  <si>
    <t xml:space="preserve">Šindelářová Nela </t>
  </si>
  <si>
    <t>42.</t>
  </si>
  <si>
    <t>43.</t>
  </si>
  <si>
    <r>
      <rPr>
        <u/>
        <sz val="7"/>
        <color indexed="12"/>
        <rFont val="Comic Sans MS"/>
        <family val="4"/>
        <charset val="238"/>
      </rPr>
      <t>17.10 Předlická kolejnička</t>
    </r>
    <r>
      <rPr>
        <u/>
        <sz val="8"/>
        <color indexed="12"/>
        <rFont val="Comic Sans MS"/>
        <family val="4"/>
        <charset val="238"/>
      </rPr>
      <t xml:space="preserve"> </t>
    </r>
  </si>
  <si>
    <t>3.11. Čendův lomcovák na Svaťáku</t>
  </si>
  <si>
    <t>3.11 Běh Labákem</t>
  </si>
  <si>
    <t>4.11  Běh kolem Doubravky (10km)</t>
  </si>
  <si>
    <t>4.11 Běh kolem Doubraky (1,6, 4,2 km)</t>
  </si>
  <si>
    <t>11.11. Žandovská desítka</t>
  </si>
  <si>
    <t>10.11 Krosmaraton Sosnová</t>
  </si>
  <si>
    <t>po vyhodnocení celého ročníku bude prvních pět žen a mužů odměněno plastikou Indiána SPONAře</t>
  </si>
  <si>
    <t>18.11 cyklostezku podél Ohře</t>
  </si>
  <si>
    <t>24.11 Lovoš</t>
  </si>
  <si>
    <t>25.11 Rašovická lávka</t>
  </si>
  <si>
    <t>25.11 Běh na Chlum</t>
  </si>
  <si>
    <t>27.10 Běh Janovem</t>
  </si>
  <si>
    <t>23.11 EKUT 1.etapa Loučení</t>
  </si>
  <si>
    <t>8.12. Dohnaer Adventslauf</t>
  </si>
  <si>
    <t xml:space="preserve">9.12  6.ZBP - Čertovský běh na Úhošť </t>
  </si>
  <si>
    <t>24.3. Hošťka - ultra</t>
  </si>
  <si>
    <t xml:space="preserve">16.12 7.ZBP Běh kolem kláštera </t>
  </si>
  <si>
    <t xml:space="preserve">Souchová Helena </t>
  </si>
  <si>
    <t>26.12 Běh na Sněžník</t>
  </si>
  <si>
    <t>31.12 Silvestrovský běh benedikt 2km</t>
  </si>
  <si>
    <t>31.12 Silvestrovský běh Benedikt 6 km</t>
  </si>
  <si>
    <t>6.1 Zimní beh bezručovým údolím</t>
  </si>
  <si>
    <t>13.1. tříkrálový běh</t>
  </si>
  <si>
    <t>20.1 Lestkovský okruh</t>
  </si>
  <si>
    <t>26-27.1 LH24</t>
  </si>
  <si>
    <t>16.12 českobrodská vánoční desítka</t>
  </si>
  <si>
    <t>31.12 Silvestrovský běh Roudnice</t>
  </si>
  <si>
    <t>1.1. Novoroční běh Doksy</t>
  </si>
  <si>
    <t>26.1 Praha VAŠE LIGA</t>
  </si>
  <si>
    <t>2.2 Opárno</t>
  </si>
  <si>
    <t>3.2 Běh přes Strážiště</t>
  </si>
  <si>
    <t>10.2. Běh lesoparkem</t>
  </si>
  <si>
    <t>17.2 Běh kolem Úhoště</t>
  </si>
  <si>
    <t>Šmanko Miroslav</t>
  </si>
  <si>
    <t>Fiklíková Petra</t>
  </si>
  <si>
    <t xml:space="preserve">Blšťáková Zuzana </t>
  </si>
  <si>
    <t>2.3 Palestra Kbelská desítka</t>
  </si>
  <si>
    <t>13.1 Jizerská 50</t>
  </si>
  <si>
    <t>13.3 1kolo Běkodo</t>
  </si>
  <si>
    <t xml:space="preserve">3.3 Jarní přespolní běh Louny </t>
  </si>
  <si>
    <t xml:space="preserve">9.3 Pečenská desítka </t>
  </si>
  <si>
    <t>16.3 Velká žatecká</t>
  </si>
  <si>
    <t>24.3 Drážďany</t>
  </si>
  <si>
    <t>23.3 Běh na Boreč</t>
  </si>
  <si>
    <t>27.3 Běkodo 2.kolo</t>
  </si>
  <si>
    <t>17.3 Českobrodská pečeť</t>
  </si>
  <si>
    <t>3.4  Běkodo 3.kolo</t>
  </si>
  <si>
    <t>7.4 Jarní běh Bezručovým údolím</t>
  </si>
  <si>
    <t>7.4. Trhové Sviny</t>
  </si>
  <si>
    <t>30.3. desítka Braník</t>
  </si>
  <si>
    <t xml:space="preserve">24.3 Bílina Kysela </t>
  </si>
  <si>
    <t>17.4 Běkodo 4.kolo</t>
  </si>
  <si>
    <t>20.4 Běh na Mědník</t>
  </si>
  <si>
    <t>13.4 Jiřetín pod Jedlovou</t>
  </si>
  <si>
    <t>15.4 Chřibská</t>
  </si>
  <si>
    <t>20.4 Běh na Říp</t>
  </si>
  <si>
    <t>21.4 Litoměřická dlažba</t>
  </si>
  <si>
    <t>24:4 Běkodo 5.kolo</t>
  </si>
  <si>
    <t>27:4 Půlmaraton Hasištejn</t>
  </si>
  <si>
    <t>28.4. Krušovický soudek</t>
  </si>
  <si>
    <t>4.5. Dračí lodě</t>
  </si>
  <si>
    <t>8.5 Běkodo 6.kolo</t>
  </si>
  <si>
    <t>15.5 Běkodo 7.kolo</t>
  </si>
  <si>
    <t>19.5 Běh na Komárku</t>
  </si>
  <si>
    <t xml:space="preserve">11.5 Duatlon Klíny </t>
  </si>
  <si>
    <t>12.5 Pražský maraton</t>
  </si>
  <si>
    <t>18.5 Pražský ŠUTR</t>
  </si>
  <si>
    <t xml:space="preserve">4.5 Počeradská patnáctka </t>
  </si>
  <si>
    <t>25.5 1/2 maraton KV</t>
  </si>
  <si>
    <t>26.5 15km Máchovo jezero</t>
  </si>
  <si>
    <t>18.5 Mácháč Running fest</t>
  </si>
  <si>
    <t>Ouda Daniel</t>
  </si>
  <si>
    <t>20.4. Ústecká pětka s mumií</t>
  </si>
  <si>
    <t>29.5 Běkodo 8.kolo</t>
  </si>
  <si>
    <t>12.6 Běkodo 9.kolo</t>
  </si>
  <si>
    <t>15.6 Jezerní běh</t>
  </si>
  <si>
    <t>22.6 TUFO Moravian Triatlon</t>
  </si>
  <si>
    <t>22-23.6 Adidas 24 hodin kolem Olešné</t>
  </si>
  <si>
    <t>15.6 ICT Triatlon</t>
  </si>
  <si>
    <t>19.6 Běkodo 10.kolo</t>
  </si>
  <si>
    <t>13.6 Memoriál Oldy Pekárka</t>
  </si>
  <si>
    <t>11.5 běh na Zvičinu</t>
  </si>
  <si>
    <t>22.6 Nonstop běh</t>
  </si>
  <si>
    <t>3.8 Železný knedlík</t>
  </si>
  <si>
    <t xml:space="preserve">10.8 Mosazný muž </t>
  </si>
  <si>
    <t xml:space="preserve">24.6 Běh Olympijského dne </t>
  </si>
  <si>
    <t>8.6 3D Dualton</t>
  </si>
  <si>
    <t>1.8.Triatlon Bucek</t>
  </si>
  <si>
    <t>22.6 Olomouc 1/2M</t>
  </si>
  <si>
    <t>1.9. Lahti</t>
  </si>
  <si>
    <t>7.9. Baroko Plasy</t>
  </si>
  <si>
    <t>Šindlerová Jana</t>
  </si>
  <si>
    <t>8.9. Cvikov</t>
  </si>
  <si>
    <t>7.9.Glassman</t>
  </si>
  <si>
    <t>Leitermann David</t>
  </si>
  <si>
    <t>22.9. Bouřňák</t>
  </si>
  <si>
    <t>12.9. Bažantnice</t>
  </si>
  <si>
    <t>15.9. 1/2M Ústí</t>
  </si>
  <si>
    <t>28.9. Milešovkap</t>
  </si>
  <si>
    <t>2:06:56</t>
  </si>
  <si>
    <t>2:08:49</t>
  </si>
  <si>
    <t>2:10:04</t>
  </si>
  <si>
    <t>2:16:29</t>
  </si>
  <si>
    <t>2:35:27</t>
  </si>
  <si>
    <t>2:40:51</t>
  </si>
  <si>
    <t>2:45:23</t>
  </si>
  <si>
    <t>2:49:16</t>
  </si>
  <si>
    <t>2:51:17</t>
  </si>
  <si>
    <t>24.8. Pilman 1/2IM</t>
  </si>
  <si>
    <t>1.6 CzechMan 1/2IM</t>
  </si>
  <si>
    <t>31.8. Kácov</t>
  </si>
  <si>
    <t>31.8. MS Veteránů</t>
  </si>
  <si>
    <t>21.9. Poplze DT</t>
  </si>
  <si>
    <t>31.7. VŠ liga 10km</t>
  </si>
  <si>
    <t xml:space="preserve">29.7. Grintovec </t>
  </si>
  <si>
    <t>27.7. Müglitztallauf</t>
  </si>
  <si>
    <t xml:space="preserve">20.7. běh Perštejn-Klínovec </t>
  </si>
  <si>
    <t>16.7. Bartys Northco triatlon</t>
  </si>
  <si>
    <t>6.7. Czech Bigman</t>
  </si>
  <si>
    <t>29.6. Vespo horský běh</t>
  </si>
  <si>
    <t>25.5. Roudníky</t>
  </si>
  <si>
    <t>6.10. Duchcov</t>
  </si>
  <si>
    <t>5.10. Úštěk</t>
  </si>
  <si>
    <t>16.8 Nachtlauf Dresden</t>
  </si>
  <si>
    <t>10 lužických sedmistovek</t>
  </si>
  <si>
    <t>25.8 Krušnoborec</t>
  </si>
  <si>
    <t>6-8.9 B7</t>
  </si>
  <si>
    <t>7.9 O2 Gdand Prix Praha</t>
  </si>
  <si>
    <t>5.10. Hodinovka Děčín</t>
  </si>
  <si>
    <t>11.10. 5BV</t>
  </si>
  <si>
    <t>12.10. Everest</t>
  </si>
  <si>
    <t>21.8. Běkodo 11.kolo</t>
  </si>
  <si>
    <t>28.8. Běkodo 12.kolo</t>
  </si>
  <si>
    <t>11.9. Běkodo 13.kolo</t>
  </si>
  <si>
    <t>18.9. Běkodo 14.kolo</t>
  </si>
  <si>
    <t>2.10. Běkodo 15.kolo</t>
  </si>
  <si>
    <t>5.10. Mizuno Run tour</t>
  </si>
  <si>
    <t>1.6 Hostěnice</t>
  </si>
  <si>
    <t>5.10. Krupka</t>
  </si>
  <si>
    <t>29.9. Běchovice</t>
  </si>
  <si>
    <t>13.10. Retembach</t>
  </si>
  <si>
    <t>9.7. 2 kola při zdi</t>
  </si>
  <si>
    <t>28.9. Sayfyho memorial</t>
  </si>
  <si>
    <t>13.10. Dubicka</t>
  </si>
  <si>
    <t>12.9. Bažantnice štafeta</t>
  </si>
  <si>
    <t>19.10. Osek</t>
  </si>
  <si>
    <t>20.10. Klášterec</t>
  </si>
  <si>
    <t>20.10. Morgenpost Dresden</t>
  </si>
  <si>
    <t>3.11. Doubravka</t>
  </si>
  <si>
    <t>2.11. Labák</t>
  </si>
  <si>
    <t>3.11. Sosnová</t>
  </si>
  <si>
    <t>12.10. Máchův běh</t>
  </si>
  <si>
    <t>10.11. Střížák</t>
  </si>
  <si>
    <t>10.11. Žandov</t>
  </si>
  <si>
    <t>10.11. Kolem Bořáku</t>
  </si>
  <si>
    <t>17.11. Děčín 5km</t>
  </si>
  <si>
    <t>24.11. Chlum</t>
  </si>
  <si>
    <t>23.11. Lovoš</t>
  </si>
  <si>
    <t>23.11. Svatojánská 20</t>
  </si>
  <si>
    <t>16.11. Kolem Ohře</t>
  </si>
  <si>
    <t>30.11. Asics liga</t>
  </si>
  <si>
    <t>22.11. Loučení 56km</t>
  </si>
  <si>
    <t>Počet závodů</t>
  </si>
  <si>
    <t>body = každý start je počítán jeden bod</t>
  </si>
  <si>
    <t>každý z umístěných bude hodnocen pouze v jedné kategorii, v případě umístění v každé, postupuje další hodnocený</t>
  </si>
  <si>
    <t>Běkodo 2.kolo</t>
  </si>
  <si>
    <t>Běkodo 3.kolo</t>
  </si>
  <si>
    <t>Běkodo 4.kolo</t>
  </si>
  <si>
    <t>Běkodo 5.kolo</t>
  </si>
  <si>
    <t>Běkodo 6.kolo</t>
  </si>
  <si>
    <t>Běkodo 7.kolo</t>
  </si>
  <si>
    <t>Běkodo 8.kolo</t>
  </si>
  <si>
    <t>Běkodo 9.kolo</t>
  </si>
  <si>
    <t>Běkodo 10.kolo</t>
  </si>
  <si>
    <t>Běkodo 11.kolo</t>
  </si>
  <si>
    <t>Běkodo 12.kolo</t>
  </si>
  <si>
    <t>Běkodo 13.kolo</t>
  </si>
  <si>
    <t>Běkodo 14.kolo</t>
  </si>
  <si>
    <t>Běkodo 15.kolo</t>
  </si>
  <si>
    <t>Vajová Jana</t>
  </si>
  <si>
    <t>1. místo v kategorii</t>
  </si>
  <si>
    <t>2. místo v kategorii</t>
  </si>
  <si>
    <t>3. místo v kategorii</t>
  </si>
  <si>
    <t>1-3. místo absolutně M/Ž - poznámka</t>
  </si>
  <si>
    <t>Maximální počet bodů na závod</t>
  </si>
  <si>
    <t>7.12. Dohna 9,6km</t>
  </si>
  <si>
    <t>15.12. Český Brod 10km</t>
  </si>
  <si>
    <t>26.12. Sněžník</t>
  </si>
  <si>
    <t>28.12. Desítka s Mumií</t>
  </si>
  <si>
    <t>29.12. Kolem Špičáku 8km</t>
  </si>
  <si>
    <t>31.12. Roudnice 5,3km</t>
  </si>
  <si>
    <t>1.1. Doksy 12,5km</t>
  </si>
  <si>
    <t>31.12. Most Benedikt 2km</t>
  </si>
  <si>
    <t>31.12. Most Benedikt 6km</t>
  </si>
  <si>
    <t>5.1. Bezručák 10km</t>
  </si>
  <si>
    <t>Běkodo 1.kolo</t>
  </si>
  <si>
    <t>Pořadí dle počtu závodů</t>
  </si>
  <si>
    <t>Pořadí dle počtu bodů</t>
  </si>
  <si>
    <t>12.1. 3králový běh 8km</t>
  </si>
  <si>
    <t>11.1. Klíčový běh 8km</t>
  </si>
  <si>
    <t>19.1.Lestkov 21km</t>
  </si>
  <si>
    <t>26.1. Lomazická stezka 8km</t>
  </si>
  <si>
    <t>26.1. 24h Lysá hora</t>
  </si>
  <si>
    <t>1.2. Opárno 6km</t>
  </si>
  <si>
    <t>9.2. Běh lesoparkem 5km</t>
  </si>
  <si>
    <t>16.2. Kolem Úhoště 11km</t>
  </si>
  <si>
    <t>25.1. Asics 5+10km</t>
  </si>
  <si>
    <t>15.2. Lotharův běh 11km</t>
  </si>
  <si>
    <t>1.3. Kbelská 10km</t>
  </si>
  <si>
    <t>8.3. Pečky 10km</t>
  </si>
  <si>
    <t>15.3. MČR Veteránů 3km</t>
  </si>
  <si>
    <t>16.3. Provod Ústí 5,2/3,9km</t>
  </si>
  <si>
    <t>22.3. Běh Kyselkou</t>
  </si>
  <si>
    <t>22.3. Boreč</t>
  </si>
  <si>
    <t>2.3. Louny</t>
  </si>
  <si>
    <t>29.3. Unhošť 42,3km</t>
  </si>
  <si>
    <t>29.3. Vaše liga 10km</t>
  </si>
  <si>
    <t>30.3. Jarní běh 6,7km</t>
  </si>
  <si>
    <t>5.4. PHM 21km</t>
  </si>
  <si>
    <t>6.4. T.Sviny 32km</t>
  </si>
  <si>
    <t>6.4. Nymburk 10km</t>
  </si>
  <si>
    <t>30.3. Most 2,7km</t>
  </si>
  <si>
    <t>12.4. Dubi 20km</t>
  </si>
  <si>
    <t>13.4. Brdská stezka 50km</t>
  </si>
  <si>
    <t>13.4. Bezručák 15km</t>
  </si>
  <si>
    <t>30.3. Budapest 21km</t>
  </si>
  <si>
    <t>12.4. Jedlová 6km</t>
  </si>
  <si>
    <t>20.4. Žatec 21km</t>
  </si>
  <si>
    <t>20.4. Mumie 5km</t>
  </si>
  <si>
    <t>26.4. Litoměřice MTB</t>
  </si>
  <si>
    <t>26.4. Hasištejn</t>
  </si>
  <si>
    <t>26.4. Jablonec 10km</t>
  </si>
  <si>
    <t>26.4. Jablonec 3,5km</t>
  </si>
  <si>
    <t>1.5. BnD 4km</t>
  </si>
  <si>
    <t>27.4. Krušovický soudek 20km</t>
  </si>
  <si>
    <t>8.5. SherpaCup</t>
  </si>
  <si>
    <t>10.5. Krušnoman</t>
  </si>
  <si>
    <t>3.5. Počerady 15km</t>
  </si>
  <si>
    <t>17.5. Roudnice 9/15km</t>
  </si>
  <si>
    <t>17.5. Mácháč 10/25/60km</t>
  </si>
  <si>
    <t>3.5. Perun SkyMaraton</t>
  </si>
  <si>
    <t>17.5. Komárka</t>
  </si>
  <si>
    <t>Převrátil Jan</t>
  </si>
  <si>
    <t>25.5. Karlovy Vary 21km</t>
  </si>
  <si>
    <t>25.5. Doksy 15km</t>
  </si>
  <si>
    <t>24.5. Šutr 72km</t>
  </si>
  <si>
    <t>31.5. Milada MTB 40km</t>
  </si>
  <si>
    <t>1.6. Milada 10km</t>
  </si>
  <si>
    <t>1:03:48</t>
  </si>
  <si>
    <t>1:07:48</t>
  </si>
  <si>
    <t>31.5. X-Duatlon Kytlice</t>
  </si>
  <si>
    <t>7.6. Czechman 1/2IM</t>
  </si>
  <si>
    <t>7.6. Hostěnice</t>
  </si>
  <si>
    <t>7.6. České Budějovice 21km</t>
  </si>
  <si>
    <t>14.6. ICT triatlon</t>
  </si>
  <si>
    <t>14.6. 3D</t>
  </si>
  <si>
    <t>15.6. ČP Triatlon Račice</t>
  </si>
  <si>
    <t>7.6. Pekárek 8/2,5km</t>
  </si>
  <si>
    <t>14.6. Jezerní běh</t>
  </si>
  <si>
    <t>28.6. Fanyho memoriál MTB</t>
  </si>
  <si>
    <t>28.6. Běh Oldřicha a Boženy 8,7km</t>
  </si>
  <si>
    <t>28.6. Terezín TT</t>
  </si>
  <si>
    <t>28.6. Šatov 50km MTB</t>
  </si>
  <si>
    <t>11.5. Dubická 9/2,5km</t>
  </si>
  <si>
    <t>22.6. Mumie 10km</t>
  </si>
  <si>
    <t>21.6. Moraviaman IM</t>
  </si>
  <si>
    <t>21.6. Trias TT</t>
  </si>
  <si>
    <t>21.6. Olomouc 1/2M</t>
  </si>
  <si>
    <t>5.7. Bigman 1/2IM</t>
  </si>
  <si>
    <t>28.6. Ještěd</t>
  </si>
  <si>
    <t>5.7. Zermatt Ultra</t>
  </si>
  <si>
    <t>19.7. Jizerský Ultratrail 64km</t>
  </si>
  <si>
    <t>19.7. Klínovec</t>
  </si>
  <si>
    <t>28.6. MČR Veteránů 10km</t>
  </si>
  <si>
    <t>19.7. Runtour Liberec 10km</t>
  </si>
  <si>
    <t>26.7. Mosazný muž</t>
  </si>
  <si>
    <t>2.8. Železný knedlík</t>
  </si>
  <si>
    <t>2.8. Slovakman 226</t>
  </si>
  <si>
    <t>20.7. TT Varnsdorf</t>
  </si>
  <si>
    <t>27.7. Střížák s Mumií</t>
  </si>
  <si>
    <t>26.7. Dohna 15km</t>
  </si>
  <si>
    <t>10.8. Žebrák 25km</t>
  </si>
  <si>
    <t>23.8. Trmická 10km</t>
  </si>
  <si>
    <t>23.8. Pilman 1/2 IM</t>
  </si>
  <si>
    <t>Sukdoláková Dana</t>
  </si>
  <si>
    <t>24.8. Koštovské srázy 14km</t>
  </si>
  <si>
    <t>30.8. Glassman TT</t>
  </si>
  <si>
    <t>30.8. Kácov 19,5km</t>
  </si>
  <si>
    <t>31.8. Teplice 10/21km</t>
  </si>
  <si>
    <t>6.9. Osek</t>
  </si>
  <si>
    <t>7.9. Duatlon Příbram 5-60-15</t>
  </si>
  <si>
    <t>6.9. Baroko 10km</t>
  </si>
  <si>
    <t>7.9. Běh na Lahti 9,8km</t>
  </si>
  <si>
    <t>11.9. Bažantnice</t>
  </si>
  <si>
    <t>14.9. Ústí n.L. 21km</t>
  </si>
  <si>
    <t>11.9. Bažantnice štafeta</t>
  </si>
  <si>
    <t>6.9. Rychtářská 12</t>
  </si>
  <si>
    <t>21.9. Bouřňák 5km</t>
  </si>
  <si>
    <t>6.9. Trefels MS v běhu do vrchu</t>
  </si>
  <si>
    <t>20.9. Střížák 5km</t>
  </si>
  <si>
    <t>28.9. MilešovkaP</t>
  </si>
  <si>
    <t>1:26:54</t>
  </si>
  <si>
    <t>1:33:27</t>
  </si>
  <si>
    <t>1:34:43</t>
  </si>
  <si>
    <t>1:37:18</t>
  </si>
  <si>
    <t>1:37:47</t>
  </si>
  <si>
    <t>1:39:30</t>
  </si>
  <si>
    <t>1:39:42</t>
  </si>
  <si>
    <t>1:40:52</t>
  </si>
  <si>
    <t>1:46:11</t>
  </si>
  <si>
    <t>1:53:15</t>
  </si>
  <si>
    <t>1:55:48</t>
  </si>
  <si>
    <t>1:56:02</t>
  </si>
  <si>
    <t>1:57:39</t>
  </si>
  <si>
    <t>1:58:45</t>
  </si>
  <si>
    <t>2:01:32</t>
  </si>
  <si>
    <t>2:02:04</t>
  </si>
  <si>
    <t>2:07:41</t>
  </si>
  <si>
    <t>2:08:58</t>
  </si>
  <si>
    <t>2:12:46</t>
  </si>
  <si>
    <t>2:28:11</t>
  </si>
  <si>
    <t>2:33:59</t>
  </si>
  <si>
    <t>2:38:12</t>
  </si>
  <si>
    <t>2:41:55</t>
  </si>
  <si>
    <t>2:47:49</t>
  </si>
  <si>
    <t>2:52:51</t>
  </si>
  <si>
    <t>20.9. Střížák do vrchu</t>
  </si>
  <si>
    <t>4.10. Viadukt</t>
  </si>
  <si>
    <t>15.8. Noční Drážďany 13,8km</t>
  </si>
  <si>
    <t>30.8. We Run Prague 10km</t>
  </si>
  <si>
    <t>6.9. Birell Praha 5/10km</t>
  </si>
  <si>
    <t>11.10. Everest</t>
  </si>
  <si>
    <t>4.10. Úštěk</t>
  </si>
  <si>
    <t>18.10. Osek</t>
  </si>
  <si>
    <t>17.5. Mácháč bosoběh 1,5km</t>
  </si>
  <si>
    <t>26.10. Střížák kros</t>
  </si>
  <si>
    <t>19.10. Dresden 10km</t>
  </si>
  <si>
    <t>18.10. Maraton Praha 42km</t>
  </si>
  <si>
    <t>1.11. Sosnová 21/42km</t>
  </si>
  <si>
    <t>1.11. Kouty 24h</t>
  </si>
  <si>
    <t>1.11. Závod 3 vrchů</t>
  </si>
  <si>
    <t>2.10. Doubravka 10km</t>
  </si>
  <si>
    <t>2.10. Doubravka 1,5/4km</t>
  </si>
  <si>
    <t>17.11. Moldavský 21,12,6 km</t>
  </si>
  <si>
    <t>5.9. Beskydská 7</t>
  </si>
  <si>
    <t>9.11. Žandovská 10km</t>
  </si>
  <si>
    <t>30.11. Svádov 10-21-42km</t>
  </si>
  <si>
    <t>Ernestová Eva</t>
  </si>
  <si>
    <t>Šmaňko Miroslav</t>
  </si>
  <si>
    <t>Běkodo 1</t>
  </si>
  <si>
    <t>Běkodo 2</t>
  </si>
  <si>
    <t>Běkodo 3</t>
  </si>
  <si>
    <t>Běkodo 4</t>
  </si>
  <si>
    <t>Běkodo 5</t>
  </si>
  <si>
    <t>Běkodo 6</t>
  </si>
  <si>
    <t>Běkodo 7</t>
  </si>
  <si>
    <t>Běkodo 8</t>
  </si>
  <si>
    <t>Běkodo 9</t>
  </si>
  <si>
    <t>Běkodo 10</t>
  </si>
  <si>
    <t>Běkodo 11</t>
  </si>
  <si>
    <t>Běkodo 12</t>
  </si>
  <si>
    <t>Běkodo 13</t>
  </si>
  <si>
    <t>Běkodo 14</t>
  </si>
  <si>
    <t>Běkodo 15</t>
  </si>
  <si>
    <t>26.12. 
Sněžník 24,5km</t>
  </si>
  <si>
    <t>4.1. Bezručák 10km</t>
  </si>
  <si>
    <t>Rež Zdeněk</t>
  </si>
  <si>
    <t>27.12. Svádov 5/10km</t>
  </si>
  <si>
    <t>31.12. Benedikt 6km</t>
  </si>
  <si>
    <t>18.1. Lestkov 21km</t>
  </si>
  <si>
    <t>31.12. Benedikt 2km</t>
  </si>
  <si>
    <t>25.1. Střížák 6,9km</t>
  </si>
  <si>
    <t>25.1. Lysá hora</t>
  </si>
  <si>
    <t>1.2. Vokoberg</t>
  </si>
  <si>
    <t>14.2. Lotharův běh 10km</t>
  </si>
  <si>
    <t>14.3. Quo Vadis 53km</t>
  </si>
  <si>
    <t>14.3. Pečky 10km</t>
  </si>
  <si>
    <t>21.3. Svádov 5km</t>
  </si>
  <si>
    <t>21.3. Svádov 15km</t>
  </si>
  <si>
    <t>Hrubý Lukáš</t>
  </si>
  <si>
    <t>29.3. Trhové Sviny 32km</t>
  </si>
  <si>
    <t>14.3. PROVOD KROS 5,2km</t>
  </si>
  <si>
    <t>28.2. Po stopách 5,2km</t>
  </si>
  <si>
    <t>17.1. Po stopách 6,8km</t>
  </si>
  <si>
    <t>7.3. Kbely 5/10km</t>
  </si>
  <si>
    <t>28.3. Kyselka 3,3/6,8km</t>
  </si>
  <si>
    <t>4.4. Bischof. 10km</t>
  </si>
  <si>
    <t>31.12. Lovosice 2,4km</t>
  </si>
  <si>
    <t>31.1. PBT Praha 10km</t>
  </si>
  <si>
    <t>28.2. PBT Praha 10km</t>
  </si>
  <si>
    <t>28.3. Praha PIM 21,1km</t>
  </si>
  <si>
    <t>12.4. Jarní dubická 8,5km</t>
  </si>
  <si>
    <t>11.4. Dubí 20km</t>
  </si>
  <si>
    <t>12.4. Bezručák 15km</t>
  </si>
  <si>
    <t>4.4. Sosnová 9km</t>
  </si>
  <si>
    <t>11.4. Císař Spring Challenge</t>
  </si>
  <si>
    <t>5.4. Tisá 21km</t>
  </si>
  <si>
    <t>19.4. Mumie 5km</t>
  </si>
  <si>
    <t>22.4. Koloshop Hrob Bouřňák</t>
  </si>
  <si>
    <t>26.4. Kr.Soudek 20km</t>
  </si>
  <si>
    <t>26.4. Plamínek naděje 10km</t>
  </si>
  <si>
    <t>2.5. Spartan Race</t>
  </si>
  <si>
    <t>18.4. Říp - Roudnice</t>
  </si>
  <si>
    <t>2.5. Perun Maraton</t>
  </si>
  <si>
    <t>8.5. Duatlon Klíny short/long</t>
  </si>
  <si>
    <t>24.5. Poděbrady TT</t>
  </si>
  <si>
    <t>30.5. Kytlice X-Duatlon</t>
  </si>
  <si>
    <t>30.5. Roudníky MTB</t>
  </si>
  <si>
    <t>31.5. Roudníky 10km</t>
  </si>
  <si>
    <t>16.5. Mácháč 10/25km</t>
  </si>
  <si>
    <t>25.4. Litoměřická dlažba MTB</t>
  </si>
  <si>
    <t>23.5. Ležáky 21km</t>
  </si>
  <si>
    <t>6.6. MOP 6/8km</t>
  </si>
  <si>
    <t>6.6. Czechman HIM</t>
  </si>
  <si>
    <t>6.6. Praha 10km večerní</t>
  </si>
  <si>
    <t>6.6. Extrem bike Most 35km</t>
  </si>
  <si>
    <t xml:space="preserve">19.6. Krakonošova 100
</t>
  </si>
  <si>
    <t>20.6. Moraviaman IM</t>
  </si>
  <si>
    <t>11.7. Hopman HIM</t>
  </si>
  <si>
    <t>30.5. Valaský hrb 50km</t>
  </si>
  <si>
    <t>12.6. RHV Krkonoše</t>
  </si>
  <si>
    <t>11.7. Vitasport 10km UnL</t>
  </si>
  <si>
    <t>3.7. Po stopach behu 5km</t>
  </si>
  <si>
    <t>18.7. Pernštejn - Klínovec, 17,2km</t>
  </si>
  <si>
    <t>24.6. Běh Olymp. Dne, Praha 10km</t>
  </si>
  <si>
    <t>28.6. Agrofertrun Lovosice 10km</t>
  </si>
  <si>
    <t>14.7. 2kola při zdi 4,1km</t>
  </si>
  <si>
    <t>25.7. Moszaný muž</t>
  </si>
  <si>
    <t>4.7. Chemnitz 5/10m</t>
  </si>
  <si>
    <t>26.7. TT Varnsdorf</t>
  </si>
  <si>
    <t>1.8. Źelezný knedlík</t>
  </si>
  <si>
    <t>28.6. MUM</t>
  </si>
  <si>
    <t>16.8. 10 Lužických 700</t>
  </si>
  <si>
    <t>8.8. Kytlice TT</t>
  </si>
  <si>
    <t>9.8. Koštovské srázy</t>
  </si>
  <si>
    <t>Night RUN Most 10 km</t>
  </si>
  <si>
    <t>5.9. Osek 5km</t>
  </si>
  <si>
    <t>29.8. Glassman TT</t>
  </si>
  <si>
    <t>5.9. Rychtářská 12</t>
  </si>
  <si>
    <t>6.9. Příbram Klasik DT</t>
  </si>
  <si>
    <t>5.9. Jizerská 12km</t>
  </si>
  <si>
    <t>6.9. Triatlon Hrádek</t>
  </si>
  <si>
    <t>30.5. Berounská 10km</t>
  </si>
  <si>
    <t>20.6. 10km s Mumií</t>
  </si>
  <si>
    <t>16.8. Žebrácká 25km</t>
  </si>
  <si>
    <t>22.8. Trmická 10km</t>
  </si>
  <si>
    <t>22.8. Pilman HIM</t>
  </si>
  <si>
    <t>5.9. Baroko Plasy 10/21km</t>
  </si>
  <si>
    <t>12.9. Ústí n-L  21km</t>
  </si>
  <si>
    <t>11.9. Běh bažantnicí</t>
  </si>
  <si>
    <t>11.9. Běh bažantnicí štafeta</t>
  </si>
  <si>
    <t>19.9. 4boj Duchcov</t>
  </si>
  <si>
    <t>19.9. Pro Střížák</t>
  </si>
  <si>
    <t>20.9. Bouřňák</t>
  </si>
  <si>
    <t>12.6. 3D</t>
  </si>
  <si>
    <t>5.9. Birel Grand prix 5/10km</t>
  </si>
  <si>
    <t>28.9. Milešovka 17,5km</t>
  </si>
  <si>
    <t>3.10. AVZO Drušstva</t>
  </si>
  <si>
    <t>3.10. Kolem Chmelaře</t>
  </si>
  <si>
    <t>10.10. Everest</t>
  </si>
  <si>
    <t>11.10. Malá dubická</t>
  </si>
  <si>
    <t>3.10. Runtour Praha 10km</t>
  </si>
  <si>
    <t>26.9. Velké skály 10,7km</t>
  </si>
  <si>
    <t>8.8. Krkonošký skyM 47km</t>
  </si>
  <si>
    <t>6.9. Lahti</t>
  </si>
  <si>
    <t>26.9. Horská výzva</t>
  </si>
  <si>
    <t>10.10. Duchcovský viadukt 8km</t>
  </si>
  <si>
    <t>31.10. Sosnová 21/42km</t>
  </si>
  <si>
    <t>27.9. Běchovice 10km</t>
  </si>
  <si>
    <t>18.10. Jesenický surovec 6km</t>
  </si>
  <si>
    <t>21.10. Předlická kolejnička</t>
  </si>
  <si>
    <t>27.12. Teplice 10/21km</t>
  </si>
  <si>
    <t>24.10. Krosová 10 s Mumií</t>
  </si>
  <si>
    <t>17.10. OZ Krupka</t>
  </si>
  <si>
    <t>1.11. Doubravka 1,5/4km</t>
  </si>
  <si>
    <t>1.11. Doubravka 10km</t>
  </si>
  <si>
    <t>28.10. Kolem jezera Most</t>
  </si>
  <si>
    <t>31.10. Loap Praha 10km</t>
  </si>
  <si>
    <t>31.10. Pastýřská stěna</t>
  </si>
  <si>
    <t>30.11. Běh Labákem 8/16km</t>
  </si>
  <si>
    <t>8.11. Žandovská 10km</t>
  </si>
  <si>
    <t>21.11. Beroun</t>
  </si>
  <si>
    <t>15.11. Svádov 10/21/42km</t>
  </si>
  <si>
    <t>-</t>
  </si>
  <si>
    <r>
      <t xml:space="preserve"> </t>
    </r>
    <r>
      <rPr>
        <b/>
        <u/>
        <sz val="12"/>
        <color indexed="61"/>
        <rFont val="Comic Sans MS"/>
        <family val="4"/>
        <charset val="238"/>
      </rPr>
      <t>V čase:</t>
    </r>
  </si>
  <si>
    <t>SPONAřů v závodě:</t>
  </si>
  <si>
    <t>Heřman Lukáš</t>
  </si>
  <si>
    <t>Souchová Anna</t>
  </si>
  <si>
    <t>Frolík Tomáš</t>
  </si>
  <si>
    <t>Bisová Miluše</t>
  </si>
  <si>
    <t>26.12. Sněžník 24,5km</t>
  </si>
  <si>
    <t>10.1. Bezručák 10km</t>
  </si>
  <si>
    <t>24.1. Lestkov 21km</t>
  </si>
  <si>
    <t>24.1. LH24</t>
  </si>
  <si>
    <t>5.3. Vitasport 10km</t>
  </si>
  <si>
    <t>14.2. Nedvězí vrch 6,9km</t>
  </si>
  <si>
    <t>13.2. Vokoberg</t>
  </si>
  <si>
    <t>12.3. Pečky 10km</t>
  </si>
  <si>
    <t>6.2. Svatojánský běh 7,5km</t>
  </si>
  <si>
    <t>20.2. Lotharův běh</t>
  </si>
  <si>
    <t>19.3. Svádov 5/15km</t>
  </si>
  <si>
    <t>27.3. Tisá</t>
  </si>
  <si>
    <t>2.4. Milešovka</t>
  </si>
  <si>
    <t>10.4. Jarní dubická</t>
  </si>
  <si>
    <t>9.4. Dubí 21/11/5km</t>
  </si>
  <si>
    <t>2.4. Praha 1/2M</t>
  </si>
  <si>
    <t>5.3. Kbely 5/10km</t>
  </si>
  <si>
    <t>17.1 Střížák 8,6lm</t>
  </si>
  <si>
    <t>20.1. Opárno 5,5km</t>
  </si>
  <si>
    <t>9.4. Císař spring challenge</t>
  </si>
  <si>
    <t>17.4. Žatecký 1/2M</t>
  </si>
  <si>
    <t>23.4. VLK 1</t>
  </si>
  <si>
    <t>24.4. Mumie 5km</t>
  </si>
  <si>
    <t>24.4. Kruš. soudek 20km</t>
  </si>
  <si>
    <t>23.4. Děčín 1/2M</t>
  </si>
  <si>
    <t>9.4. Milešovka</t>
  </si>
  <si>
    <t>10.4. Studenec</t>
  </si>
  <si>
    <t>16.4. ještěd Skyrace</t>
  </si>
  <si>
    <t>9.4. OB Jílové</t>
  </si>
  <si>
    <t>7.5. Krušnoman DT</t>
  </si>
  <si>
    <t>8.5. Shepa Cup</t>
  </si>
  <si>
    <t>18.5. VLK Osek</t>
  </si>
  <si>
    <t>28.5. X-Duatlon Kytlice</t>
  </si>
  <si>
    <t>1.6. VLK Jílové</t>
  </si>
  <si>
    <t>5.6. Milada 10km</t>
  </si>
  <si>
    <t>14.5. Mácháč</t>
  </si>
  <si>
    <t>4.6. Most Extrem Bike</t>
  </si>
  <si>
    <t>28.5. Runtour UnL 10km</t>
  </si>
  <si>
    <t>16.4. Roudnice 8,7km</t>
  </si>
  <si>
    <t>21.5. PIM Karlovy Vary</t>
  </si>
  <si>
    <t>28.5. Svěrácká 10km</t>
  </si>
  <si>
    <t>26.6. Ústecká 10 s Mumií</t>
  </si>
  <si>
    <t>25.6. Terezín TT</t>
  </si>
  <si>
    <t>21.5. HV Boží Dar</t>
  </si>
  <si>
    <t>28.5. Libouchecký Ultra</t>
  </si>
  <si>
    <t>16.7. Klínovec 18km</t>
  </si>
  <si>
    <t>16.7. Císař Challenge</t>
  </si>
  <si>
    <t>2.7 Vinařská 50 MTB</t>
  </si>
  <si>
    <t>27.8. Trmická 10</t>
  </si>
  <si>
    <t xml:space="preserve">13.8. Most 10 km </t>
  </si>
  <si>
    <t>3.9. Lovosice 10km</t>
  </si>
  <si>
    <t>3.9. Glassman TT</t>
  </si>
  <si>
    <t>16.9. Bažantnice</t>
  </si>
  <si>
    <t>16.9. Bažantnice štafeta</t>
  </si>
  <si>
    <t>17.9. UnL 21km (i štafeta)</t>
  </si>
  <si>
    <t>2.10. Duchcov 8.8km</t>
  </si>
  <si>
    <t>27.8. Duchcov - Bouřňák</t>
  </si>
  <si>
    <t>25.9. Běchovice</t>
  </si>
  <si>
    <t>24.9. Velké skály 11km</t>
  </si>
  <si>
    <t>24.9. Krupka</t>
  </si>
  <si>
    <t>1:25:02</t>
  </si>
  <si>
    <t>1:28:09</t>
  </si>
  <si>
    <t>1:31:34</t>
  </si>
  <si>
    <t>1:39:49</t>
  </si>
  <si>
    <t>1:40:26</t>
  </si>
  <si>
    <t>1:41:08</t>
  </si>
  <si>
    <t>1:42:33</t>
  </si>
  <si>
    <t>1:45:49</t>
  </si>
  <si>
    <t>1:45:55</t>
  </si>
  <si>
    <t>1:55:45</t>
  </si>
  <si>
    <t>2:00:33</t>
  </si>
  <si>
    <t>2:03:55</t>
  </si>
  <si>
    <t>2:19:38</t>
  </si>
  <si>
    <t>2:19:54</t>
  </si>
  <si>
    <t>2:30:07</t>
  </si>
  <si>
    <t>2:30:08</t>
  </si>
  <si>
    <t>2:32:38</t>
  </si>
  <si>
    <t>2:57:19</t>
  </si>
  <si>
    <t>3:11:23</t>
  </si>
  <si>
    <t>3:20:39</t>
  </si>
  <si>
    <t>8.10. Everest</t>
  </si>
  <si>
    <t>15.6. VLK</t>
  </si>
  <si>
    <t>29.6. VLK</t>
  </si>
  <si>
    <t>31.8. VLK</t>
  </si>
  <si>
    <t>14.9. VLK</t>
  </si>
  <si>
    <t>28.9. VLK</t>
  </si>
  <si>
    <t>15.10. Stromovka 42km</t>
  </si>
  <si>
    <t>23.10. Střížák 10km</t>
  </si>
  <si>
    <t>Sauer Jan</t>
  </si>
  <si>
    <t>28.10. Kolem j.Most</t>
  </si>
  <si>
    <t>6.11. Doubravka 10km</t>
  </si>
  <si>
    <t>6.11.Doubravka krátká</t>
  </si>
  <si>
    <t>12.11. UnL 42km</t>
  </si>
  <si>
    <t>12.11. UnL 21km</t>
  </si>
  <si>
    <t>13.11. Žandov 10km</t>
  </si>
  <si>
    <t>20.11. Moldava 21km</t>
  </si>
  <si>
    <t>6.11. Sosnová 42km</t>
  </si>
  <si>
    <t>17.11. Milešovka 4x4</t>
  </si>
  <si>
    <t>30.6. Kolem studánky 6,7km</t>
  </si>
  <si>
    <t>1.10. Praha RUNTOUR 5km</t>
  </si>
  <si>
    <t>19.11. Pardubice RUN TOUR 5km</t>
  </si>
  <si>
    <t>17.12. OZ Doubravka</t>
  </si>
  <si>
    <t>12.2. Hrabovická 10km</t>
  </si>
  <si>
    <t>18.2.2017 Lotharův běh</t>
  </si>
  <si>
    <t>4.3. Svádov 10km</t>
  </si>
  <si>
    <t>Vokoberg 28.1.</t>
  </si>
  <si>
    <t>11.3. Boreč</t>
  </si>
  <si>
    <t>4.3. Kbely 5/10km</t>
  </si>
  <si>
    <t>18.3. Svádov 5/15km</t>
  </si>
  <si>
    <t>8.4. Bezručák 15km</t>
  </si>
  <si>
    <t>9.4. Dubická 9km</t>
  </si>
  <si>
    <t>1.4. Dubí 21/10/5km</t>
  </si>
  <si>
    <t>22.4. Měděněc</t>
  </si>
  <si>
    <t>7.5. Kolem Jedlové 13km</t>
  </si>
  <si>
    <t>13.5. Mácháč 10/25km</t>
  </si>
  <si>
    <t>6.5. Duatlon Klíny Long</t>
  </si>
  <si>
    <t>6.5. Duatlon Klíny Short</t>
  </si>
  <si>
    <t>22.1. LH24</t>
  </si>
  <si>
    <t>3.6. MOP</t>
  </si>
  <si>
    <t>3.6. Czechman 1,9-90-21</t>
  </si>
  <si>
    <t>17.6. Kocourov TT</t>
  </si>
  <si>
    <t>10.6. 3D</t>
  </si>
  <si>
    <t>4.6. Milada Run 10/21km</t>
  </si>
  <si>
    <t>26.8. Trmická 10km</t>
  </si>
  <si>
    <t>2.9. Glassman TT</t>
  </si>
  <si>
    <t>12.8. Kytlice TT</t>
  </si>
  <si>
    <t>5.8. Železný knedlík TT</t>
  </si>
  <si>
    <t>15.7. Varnsdorf Xterra</t>
  </si>
  <si>
    <t>12.8. Krušnoton 110km</t>
  </si>
  <si>
    <t>21.5. Běh na Rovný</t>
  </si>
  <si>
    <t>24.6. Mladkov</t>
  </si>
  <si>
    <t>15.4. Ještěd Skyrace</t>
  </si>
  <si>
    <t>16.4. Tisá 1/2M</t>
  </si>
  <si>
    <t>8.6. Dubice 10km</t>
  </si>
  <si>
    <t>15.9. Bažantnice štafeta</t>
  </si>
  <si>
    <t>23.9. Střelba</t>
  </si>
  <si>
    <t>9.9. Rychtářská 12km</t>
  </si>
  <si>
    <t>7.10. Everest</t>
  </si>
  <si>
    <t>16.9. Ústí 1/2M</t>
  </si>
  <si>
    <t>1.10. Duchcovský vidaukt</t>
  </si>
  <si>
    <t>5.11. Doubravka 10km</t>
  </si>
  <si>
    <t>5.11. Doubravka 1/4km</t>
  </si>
  <si>
    <t>1.7. Horská výzva 18,5km</t>
  </si>
  <si>
    <t>2.9. Agrofertrun 10km</t>
  </si>
  <si>
    <t>23.9. Horská výzva Krkonoše</t>
  </si>
  <si>
    <t>11.11. Vitasport 21km</t>
  </si>
  <si>
    <t>8.5. Sherpacup</t>
  </si>
  <si>
    <t>21.5. Noční běh Krupkou</t>
  </si>
  <si>
    <t>16.6. Krakonošova 55/25km</t>
  </si>
  <si>
    <t>11.6. Cooper Krupka</t>
  </si>
  <si>
    <t>25.6. Větruše 10km</t>
  </si>
  <si>
    <t>8.7. Komárka 10km</t>
  </si>
  <si>
    <t>5.8. Chomutov 21km</t>
  </si>
  <si>
    <t>12.10. Kros Erb. Vyhl.</t>
  </si>
  <si>
    <t>7.10. Charita Krupka</t>
  </si>
  <si>
    <t>17.9. Boužňák</t>
  </si>
  <si>
    <t>19.8. 10 lužických 700ek</t>
  </si>
  <si>
    <t>26.8. Crosspark maraton</t>
  </si>
  <si>
    <t>9.9. Ultralabák</t>
  </si>
  <si>
    <t>21.10. Špindl. Mlýn 14km</t>
  </si>
  <si>
    <t>19.11. Běh na Chlum</t>
  </si>
  <si>
    <t>25.2. Winterrun Praha</t>
  </si>
  <si>
    <t>13.5. Runtour ÚnL 5km</t>
  </si>
  <si>
    <t>30.9. Runtour Praha 5km</t>
  </si>
  <si>
    <t>4.11. RT Pardubice 5km</t>
  </si>
  <si>
    <t>25.11. Hamr n.J. 33km</t>
  </si>
  <si>
    <t>Richter Martin</t>
  </si>
  <si>
    <t>po vyhodnocení celého ročníku budou první tři ženy a muži odměněni plaketou Indiána SPONAře</t>
  </si>
  <si>
    <t>23.12. Vánoční Kadaň</t>
  </si>
  <si>
    <t>26.12. Sněžník 24km</t>
  </si>
  <si>
    <t>31.12. Most</t>
  </si>
  <si>
    <t>6.1. Chomutov 10km</t>
  </si>
  <si>
    <t>10.2. Milešovka 4x4</t>
  </si>
  <si>
    <t>17.2. J50</t>
  </si>
  <si>
    <t>24.2. Lothar 10km</t>
  </si>
  <si>
    <t>3.3. Ústecká 10km</t>
  </si>
  <si>
    <t>17.3. Ústecká 5/15km</t>
  </si>
  <si>
    <t>22.1. Vokoberg</t>
  </si>
  <si>
    <t>10.3. Boreč</t>
  </si>
  <si>
    <t>3.3. Stromovka</t>
  </si>
  <si>
    <t>31.12. Od hasy k hase</t>
  </si>
  <si>
    <t>Vacek Pavel</t>
  </si>
  <si>
    <t>4.3. Louny 4,5km</t>
  </si>
  <si>
    <t>1.4. Tisá 45km</t>
  </si>
  <si>
    <t>30.3. Vitasport 1/2M</t>
  </si>
  <si>
    <t>14.1. Běh M.Varcholy</t>
  </si>
  <si>
    <t>3.2. Milada Winter Run</t>
  </si>
  <si>
    <t>27.1. Opárno</t>
  </si>
  <si>
    <t>7.4. Dubí 5/10/20km</t>
  </si>
  <si>
    <t>21.4. Měděnec</t>
  </si>
  <si>
    <t>2.6. MoP (5/8km)</t>
  </si>
  <si>
    <t>12.05. Vltava Run</t>
  </si>
  <si>
    <t>24.3. Milešovka</t>
  </si>
  <si>
    <t>7.4. Praotec Čech MTB</t>
  </si>
  <si>
    <t>12.5. Krušnoman Short</t>
  </si>
  <si>
    <t>12.5. Krušnoman Long</t>
  </si>
  <si>
    <t>7.6. Dubice 10km</t>
  </si>
  <si>
    <t>9.6. DDD</t>
  </si>
  <si>
    <t>15.6. Krakonošova 55</t>
  </si>
  <si>
    <t>3.6. Milada Run</t>
  </si>
  <si>
    <t>5.5. Zvíčina</t>
  </si>
  <si>
    <t>20.5. Nad Miladou</t>
  </si>
  <si>
    <t>2.6. MS Běh do vrchu</t>
  </si>
  <si>
    <t>12.5. Mácháč 60km</t>
  </si>
  <si>
    <t>6.4. Bratislava 42km</t>
  </si>
  <si>
    <t>7.7.
Vitasport Komárka</t>
  </si>
  <si>
    <t>30.6. 
Horska vyzva Kr.hory</t>
  </si>
  <si>
    <t>28.4. Běh na Říp</t>
  </si>
  <si>
    <t>8.4. Jarní dubická</t>
  </si>
  <si>
    <t>8.4. Jarní dubická 2,5km</t>
  </si>
  <si>
    <t>23.6. Vitasport na Větruši</t>
  </si>
  <si>
    <t>21.7. Mělník TT</t>
  </si>
  <si>
    <t>23.6. Moraviaman 226 TT</t>
  </si>
  <si>
    <t>22.7. Cross TT Most Sprint</t>
  </si>
  <si>
    <t>4.8. Železný knedlík</t>
  </si>
  <si>
    <t>21.4. Děčín 21km</t>
  </si>
  <si>
    <t xml:space="preserve">5.5. BL - Karlštejn 19 km </t>
  </si>
  <si>
    <t>12.5. Mácháč 10km</t>
  </si>
  <si>
    <t>19.5. Šutr 18km</t>
  </si>
  <si>
    <t>21.7. Army run 10km</t>
  </si>
  <si>
    <t>21.7. Dvoračky 8,5km</t>
  </si>
  <si>
    <t>11.8. Mosazný muž</t>
  </si>
  <si>
    <t>25.8. Pilman HIM</t>
  </si>
  <si>
    <t>1.9. Glassman TT</t>
  </si>
  <si>
    <t>16.6. Kocourov TT</t>
  </si>
  <si>
    <t>28.7. Hostěnice TT</t>
  </si>
  <si>
    <t>4.8. Házmburk xTT</t>
  </si>
  <si>
    <t>9.9. Běh na Lahti 10km</t>
  </si>
  <si>
    <t>8.9. Rychtářská 12</t>
  </si>
  <si>
    <t>20.6. Olymp. běh</t>
  </si>
  <si>
    <t>28.5. Den cesty</t>
  </si>
  <si>
    <t>26.5. ČP Runtour 10km</t>
  </si>
  <si>
    <t>22.9. Trmická 10km</t>
  </si>
  <si>
    <t>7.10. Duchovský viadukt</t>
  </si>
  <si>
    <t>15.9. Brněnský masakr</t>
  </si>
  <si>
    <t>29.9. Velké skály 10,7km</t>
  </si>
  <si>
    <t>6.10. Hodinovka Děčín</t>
  </si>
  <si>
    <t>28.9. Mkap</t>
  </si>
  <si>
    <t>15.9. Ústecký 1/2M</t>
  </si>
  <si>
    <t>6.10. Kr.Everest</t>
  </si>
  <si>
    <t>Civín Miroslav</t>
  </si>
  <si>
    <t>3.11. Sosnová 1/2M</t>
  </si>
  <si>
    <t>4.11. Doubravka 10km</t>
  </si>
  <si>
    <t>8.9. Mácháčský pohodář</t>
  </si>
  <si>
    <t>26.9. Kros u Erbenovy vyhlídky</t>
  </si>
  <si>
    <t>24.2. Winter run Praha</t>
  </si>
  <si>
    <t>14.4. Runtour Č.Buděj. 5km</t>
  </si>
  <si>
    <t>12.5. Runtour Brno 5km</t>
  </si>
  <si>
    <t>26.5. ČP Runtour 5m</t>
  </si>
  <si>
    <t>6.10. Runtour Praha 10km</t>
  </si>
  <si>
    <t>11.8. Runtour Most 5km</t>
  </si>
  <si>
    <t>14.10. Malá Dubická</t>
  </si>
  <si>
    <t>4.11. Doubravka 4/1,5km</t>
  </si>
  <si>
    <t>Wagner Milan</t>
  </si>
  <si>
    <t>Ernestová Miroslava</t>
  </si>
  <si>
    <t>27.10. Pastýřská stěna</t>
  </si>
  <si>
    <t>3.11. Běh Labákem 16km</t>
  </si>
  <si>
    <t>2.11. Velká Kuinratická</t>
  </si>
  <si>
    <t>24.11. Lovoš</t>
  </si>
  <si>
    <t>10.11. Svádov 5km</t>
  </si>
  <si>
    <t>10.11. Svádov 42km</t>
  </si>
  <si>
    <t>10.11. Svádov 21km</t>
  </si>
  <si>
    <t>18.6. Vitasport 12min</t>
  </si>
  <si>
    <t>13.9. Bažantnice</t>
  </si>
  <si>
    <t>4.2. Kolem Jedlové 13km</t>
  </si>
  <si>
    <t>21.1. Lestkov 21km</t>
  </si>
  <si>
    <t>25.5. Noční Krupka</t>
  </si>
  <si>
    <t>Vacková Lucie</t>
  </si>
  <si>
    <t>24.11. Čert Ut 33km</t>
  </si>
  <si>
    <t>31.8. Eurohry</t>
  </si>
  <si>
    <t>10.11. Velká Kunratická</t>
  </si>
  <si>
    <t>Majerová Barbora</t>
  </si>
  <si>
    <t>Štembergová Zuzana</t>
  </si>
  <si>
    <t>Rež Adam</t>
  </si>
  <si>
    <t>Richter Tomáš</t>
  </si>
  <si>
    <t>1.12. Ještěd Sky Race</t>
  </si>
  <si>
    <t>31.12. Most 2km</t>
  </si>
  <si>
    <t>31.12. Most 6km</t>
  </si>
  <si>
    <t>3.2. Milada Winter 11km</t>
  </si>
  <si>
    <t>13.1. Tříkrálový běh</t>
  </si>
  <si>
    <t>25.1. Vokoberg</t>
  </si>
  <si>
    <t>17.2. Kolem Úhoště 11km</t>
  </si>
  <si>
    <t>2.2. 2 Míle Praha</t>
  </si>
  <si>
    <t xml:space="preserve">23.2. Lotharův běh </t>
  </si>
  <si>
    <t>26.1. LH24</t>
  </si>
  <si>
    <t>2.3. Svádov 10km</t>
  </si>
  <si>
    <t>13.3. Svádov 15km</t>
  </si>
  <si>
    <t>13.3. Svádov 5km</t>
  </si>
  <si>
    <t>.</t>
  </si>
  <si>
    <t>30.3. Svádov 1/2M</t>
  </si>
  <si>
    <t>30.3. Výběh na Milešovku</t>
  </si>
  <si>
    <t>13.4. 1/2M Dubí</t>
  </si>
  <si>
    <t>13.4. Dubí 5km</t>
  </si>
  <si>
    <t>6.4. 2 míle Praha</t>
  </si>
  <si>
    <t>14.4. Žatecká 10ka</t>
  </si>
  <si>
    <t>17.4. Vlk Hrob</t>
  </si>
  <si>
    <t>Farda František</t>
  </si>
  <si>
    <t>Ernestová Michaela</t>
  </si>
  <si>
    <t>1.5. Vlk Křižatky</t>
  </si>
  <si>
    <t>27.4. Runtour Ústí 5/10km</t>
  </si>
  <si>
    <t>20.4. Děčín 1/2M</t>
  </si>
  <si>
    <t>11.5. Duatlon Klíny</t>
  </si>
  <si>
    <t>15.5. VLK Dlouhá Louka</t>
  </si>
  <si>
    <t>11.5. Vltava Run</t>
  </si>
  <si>
    <t>4.5. Milada MTB 25km</t>
  </si>
  <si>
    <t>17.5. Fergunna race</t>
  </si>
  <si>
    <t>25.5. MOP 6/8km</t>
  </si>
  <si>
    <t>11.5. Roudnice - Říp 9/15km</t>
  </si>
  <si>
    <t>29.5. Vlk Jiřetín</t>
  </si>
  <si>
    <t>Tvrdík Jan</t>
  </si>
  <si>
    <t>3.6. 12minutovka</t>
  </si>
  <si>
    <t>26.6. VLK</t>
  </si>
  <si>
    <t>18.5. Karlovy Vary 21km</t>
  </si>
  <si>
    <t>7.6. Radbull můstek noční</t>
  </si>
  <si>
    <t>8.6. Radbull můstek finále</t>
  </si>
  <si>
    <t>1.6. Milada Run 10km</t>
  </si>
  <si>
    <t>1.6. Milada Run 5km</t>
  </si>
  <si>
    <t>13.1. Běh Milana Varcholy</t>
  </si>
  <si>
    <t>9.3. Běh na Boreč</t>
  </si>
  <si>
    <t>22.6. Větruše 10km</t>
  </si>
  <si>
    <t>18.4. Kvaďák</t>
  </si>
  <si>
    <t>1.6. Mácháč 60km</t>
  </si>
  <si>
    <t>1.6. Mácháč 25km</t>
  </si>
  <si>
    <t>1.6. Mácháč 10km</t>
  </si>
  <si>
    <t>19.5. Němčí 8km</t>
  </si>
  <si>
    <t>25.5. LUM 52/25km</t>
  </si>
  <si>
    <t>22.6. Kocourov TT</t>
  </si>
  <si>
    <t>27.4. Horska vyzva 16km</t>
  </si>
  <si>
    <t>25.5. Horská výzva 13.2km</t>
  </si>
  <si>
    <t>29.6. Horská výzva 18,2km</t>
  </si>
  <si>
    <t>30.6. Terezín TT</t>
  </si>
  <si>
    <t>13.7. Žernosky 21km</t>
  </si>
  <si>
    <t>15.6. Olomouc 21km</t>
  </si>
  <si>
    <t>19.6. Olymp. Běh UL 6km</t>
  </si>
  <si>
    <t>19.6. Olymp. Běh Most 8km</t>
  </si>
  <si>
    <t>20.7. Most Xterra Sprint</t>
  </si>
  <si>
    <t>10.8. Krušnoton 110km</t>
  </si>
  <si>
    <t>26.7. MČR 24h Kladno</t>
  </si>
  <si>
    <t>24.8. Miladatlon</t>
  </si>
  <si>
    <t>20.7. Dvoračky</t>
  </si>
  <si>
    <t>28.7. Vitasport Komárka 10km</t>
  </si>
  <si>
    <t>19.4. Jarním Šluknovskem 105km</t>
  </si>
  <si>
    <t>28.8. Vlk Telnice - Adolfov</t>
  </si>
  <si>
    <t>30.8. Eurohry</t>
  </si>
  <si>
    <t>31.8. Pilman TT</t>
  </si>
  <si>
    <t>7.9. Glassman</t>
  </si>
  <si>
    <t>7.9. Runczech 5km Praha</t>
  </si>
  <si>
    <t>14.9. Trmická 10</t>
  </si>
  <si>
    <t>14.9. Duatlon Příbram</t>
  </si>
  <si>
    <t>12.9. Bažantnice  1/3/6km</t>
  </si>
  <si>
    <t>15.6. Hornettlon</t>
  </si>
  <si>
    <t>3.8. 10_Lužických Den2</t>
  </si>
  <si>
    <t>3.8. 10_Lužických Den1</t>
  </si>
  <si>
    <t>27.7. Hostěnice TT</t>
  </si>
  <si>
    <t>7.9. Mácháčský pohodář TT</t>
  </si>
  <si>
    <t>7.9. Skyrace Černá hora 31km</t>
  </si>
  <si>
    <t>14.9. Ultralabák 52km</t>
  </si>
  <si>
    <t>21.9. Ústí 21km</t>
  </si>
  <si>
    <t>21.9. Milešovka 4x4</t>
  </si>
  <si>
    <t>11.9. Vlk Loučná</t>
  </si>
  <si>
    <t>21.9. Klíny</t>
  </si>
  <si>
    <t>5.10. Everest</t>
  </si>
  <si>
    <t>6.10. Malá Dubická</t>
  </si>
  <si>
    <t>3.2. Kolem Jedlové hory 13,2km</t>
  </si>
  <si>
    <t>30.3. Běh Kyselkou</t>
  </si>
  <si>
    <t>31.3. Jarní Dubická</t>
  </si>
  <si>
    <t>10.5. Noční Krupka</t>
  </si>
  <si>
    <t>2.6. BOBOběh Děčín</t>
  </si>
  <si>
    <t>8.6. 3D</t>
  </si>
  <si>
    <t>Malé Běkodo 1</t>
  </si>
  <si>
    <t>Malé Běkodo 2</t>
  </si>
  <si>
    <t>Malé Běkodo 3</t>
  </si>
  <si>
    <t>Malé Běkodo 4</t>
  </si>
  <si>
    <t>Malé Běkodo 5</t>
  </si>
  <si>
    <t>13.10. Duchcovský viadukt</t>
  </si>
  <si>
    <t>28.9. Sayfyho memoriál</t>
  </si>
  <si>
    <t>26.10. Vitasport 42km</t>
  </si>
  <si>
    <t>27.10. Dresden 42km</t>
  </si>
  <si>
    <t>2.11. Sosnová 42km</t>
  </si>
  <si>
    <t>2.11. Sosnová 21km</t>
  </si>
  <si>
    <t>3.11. Doubravka 10km</t>
  </si>
  <si>
    <t>3.11 Doubravka 4/2km</t>
  </si>
  <si>
    <t>28.10. Jezero Most 4,5km</t>
  </si>
  <si>
    <t>28.10. Jezero Most 11km</t>
  </si>
  <si>
    <t>26.10. Pastýřšká stěna</t>
  </si>
  <si>
    <t>23.2. Winter Run Praha</t>
  </si>
  <si>
    <t>30.3. Runtour České Buděkovice</t>
  </si>
  <si>
    <t>11.5. Runour Brno</t>
  </si>
  <si>
    <t>8.6. Runtour Ostrava</t>
  </si>
  <si>
    <t>13.7. Runtour Liberec</t>
  </si>
  <si>
    <t>24.8. Runtour Olomouc</t>
  </si>
  <si>
    <t>12.10. ČT Author Cup</t>
  </si>
  <si>
    <t>12.10. Runtour Praha</t>
  </si>
  <si>
    <t>9.11. Runtour Pardubice</t>
  </si>
  <si>
    <t>16.11. Milešovka 4x4</t>
  </si>
  <si>
    <t>17.11. Moldava 21km</t>
  </si>
  <si>
    <t>24.11. Rašovická lávka</t>
  </si>
  <si>
    <t>4.1. Chomutov 10km</t>
  </si>
  <si>
    <t>12.1. Běh Milana Varcholy</t>
  </si>
  <si>
    <t>22.12. Vánoční Kadaň</t>
  </si>
  <si>
    <t>19.1. Lestkov 21km</t>
  </si>
  <si>
    <t>5.1. Běh hist. Kadaní 10km</t>
  </si>
  <si>
    <t>1.2. Opárno 5,5km</t>
  </si>
  <si>
    <t>Prošek Tomáš</t>
  </si>
  <si>
    <t>7.3. Svádov 10km</t>
  </si>
  <si>
    <t>30.5. 5,10,21km Dubí</t>
  </si>
  <si>
    <t>23.5. Svádov 15km</t>
  </si>
  <si>
    <t>20.6. Krocourov TT</t>
  </si>
  <si>
    <t>27.6. Dachsman</t>
  </si>
  <si>
    <t>2.8. Xterra Most short</t>
  </si>
  <si>
    <t>1.8. Děčínský knedlík</t>
  </si>
  <si>
    <t>22.8. Miladatlon</t>
  </si>
  <si>
    <t>15.8. Milada Bike</t>
  </si>
  <si>
    <t>29.8. Fergunna Race</t>
  </si>
  <si>
    <t>30.8. Šindelcup Xterra</t>
  </si>
  <si>
    <t>11.7. Žernoseky 1/2M</t>
  </si>
  <si>
    <t>18.4. Mědník 8500m</t>
  </si>
  <si>
    <t>5.9. Glassman</t>
  </si>
  <si>
    <t>10.9. Bazantnice 3/6km</t>
  </si>
  <si>
    <t>19.9. 1/2M Ústí n.L.</t>
  </si>
  <si>
    <t>16.9. Běh ol.dne UnL</t>
  </si>
  <si>
    <t>28.9. MkaP</t>
  </si>
  <si>
    <t>26.9. Velké skály</t>
  </si>
  <si>
    <t>19.9. Běh Labákem</t>
  </si>
  <si>
    <t>2.10. Macháč Run Fest 25km</t>
  </si>
  <si>
    <t>2.10. Macháč Run Fest 10km</t>
  </si>
  <si>
    <t>1.2. Milada Winter run</t>
  </si>
  <si>
    <t>22.2. Halfmarathon Most</t>
  </si>
  <si>
    <t xml:space="preserve">1.3. Jarní přespolní běh Louny 3,4 km  </t>
  </si>
  <si>
    <t>11.6. Dubická krosová 10</t>
  </si>
  <si>
    <t>6.6. 3D</t>
  </si>
  <si>
    <t>20.6. Extreme bike Most Hobby</t>
  </si>
  <si>
    <t>25.7. Fabrikaman TT</t>
  </si>
  <si>
    <t>18.8. Night run Most 10km</t>
  </si>
  <si>
    <t>12.9. Trmická 10</t>
  </si>
  <si>
    <t>6.12. Kolem Doubravky</t>
  </si>
  <si>
    <t>16.2. Kolem Úhoště</t>
  </si>
  <si>
    <t>3.1. Rašovcká lávka</t>
  </si>
  <si>
    <t>10.1. Běh hist.Kadaní</t>
  </si>
  <si>
    <t>20.12. Běh brodcemi</t>
  </si>
  <si>
    <t>21.2. Kolem Úhoště 11km</t>
  </si>
  <si>
    <t>25.4. Prunéřov 10km</t>
  </si>
  <si>
    <t>22.5. Ferguna Race</t>
  </si>
  <si>
    <t>25.5. Prunéřov 5/10km</t>
  </si>
  <si>
    <t>22.5. Jarní ŠUTR</t>
  </si>
  <si>
    <t>30.5. Lom-Libouchec 25km</t>
  </si>
  <si>
    <t>30.5. Lom-Libouchec 10km</t>
  </si>
  <si>
    <t>19.6. TT Kocourov</t>
  </si>
  <si>
    <t>19.6. Extrembike Most 35km</t>
  </si>
  <si>
    <t>26.6. Dachsman TT</t>
  </si>
  <si>
    <t>28.8.Pilman 1/2IM</t>
  </si>
  <si>
    <t>4.9. Glassman TT</t>
  </si>
  <si>
    <t>9.9. Bažantnice</t>
  </si>
  <si>
    <t>21.8. Miladatlon</t>
  </si>
  <si>
    <t>Běkodo 6 25.8.</t>
  </si>
  <si>
    <t>Běkodo 7 1.9.</t>
  </si>
  <si>
    <t>8.9. Běh ol. Dne Milada 5/10km</t>
  </si>
  <si>
    <t>Běkodo 3 16.6.</t>
  </si>
  <si>
    <t>Běkodo 4 23.6.</t>
  </si>
  <si>
    <t>Běkodo 5 30.6.</t>
  </si>
  <si>
    <t>Běkodo 1 2.6.</t>
  </si>
  <si>
    <t>Běkodo 2 9.6.</t>
  </si>
  <si>
    <t>28.9. Milešovka</t>
  </si>
  <si>
    <t>18.9. Mácháč Run Fest 25km</t>
  </si>
  <si>
    <t>24.7. Fabrikaman</t>
  </si>
  <si>
    <t>28.8. Trmická 10km</t>
  </si>
  <si>
    <t>2.10. Liberec RunCzech 23km</t>
  </si>
  <si>
    <t>18.9. Ústí 1/2M</t>
  </si>
  <si>
    <t>Běkodo 11 6.10.</t>
  </si>
  <si>
    <t>Běkodo 10 22.9.</t>
  </si>
  <si>
    <t>Běkodo 8 8.9.</t>
  </si>
  <si>
    <t>Běkodo 9 15.9.</t>
  </si>
  <si>
    <t>9.10. CT Author cup</t>
  </si>
  <si>
    <t>28.10. Běh Republiky</t>
  </si>
  <si>
    <t>31.10. Doubravka 10km</t>
  </si>
  <si>
    <t>31.10. Doubravka 4,2km</t>
  </si>
  <si>
    <t>17.1. 3K beh 8km</t>
  </si>
  <si>
    <t>3.4. Dubský 1/2M</t>
  </si>
  <si>
    <t>18.4. Žatecký 1/2M</t>
  </si>
  <si>
    <t>18.4. Žatecká 10km</t>
  </si>
  <si>
    <t>11.4. Hostomice 10km</t>
  </si>
  <si>
    <t>25.4. Prunéřov 15km</t>
  </si>
  <si>
    <t>17.7. Klínovec, 17,2 km</t>
  </si>
  <si>
    <t>12.10. Vidaukt</t>
  </si>
  <si>
    <t>10.10. Ústecký trail, 20/42 km</t>
  </si>
  <si>
    <t>1.8. Prunéřov 21km</t>
  </si>
  <si>
    <t>Běkodo 12 9.10.</t>
  </si>
  <si>
    <t>6.11. 2 míle s úsměvem</t>
  </si>
  <si>
    <t>23.1. Vokoberg</t>
  </si>
  <si>
    <t>17.7. Runtour Praha 5km</t>
  </si>
  <si>
    <t>25.9. Runtour K.Vary 5km</t>
  </si>
  <si>
    <t>16.10. Runtour Pardubice 5km</t>
  </si>
  <si>
    <t>27.11. Běh na Lovoš</t>
  </si>
  <si>
    <t>8.1. Bezručák 10km</t>
  </si>
  <si>
    <t>31.12. Benedikt</t>
  </si>
  <si>
    <t>23.12. Běh brodcemi</t>
  </si>
  <si>
    <t>9.1. Běh hist.Kadaní 10km</t>
  </si>
  <si>
    <t>19.2. Lotharův běh</t>
  </si>
  <si>
    <t>5.3. Kbelská 10km</t>
  </si>
  <si>
    <t>12.10. Pečky 10km</t>
  </si>
  <si>
    <t>19.3. Běh Kyselkou</t>
  </si>
  <si>
    <t>6.3. Prunéřovská 10km</t>
  </si>
  <si>
    <t>5.2. Milada Winter run 12km</t>
  </si>
  <si>
    <t>26.3. Boreč</t>
  </si>
  <si>
    <t>23.4. Děčínský 1/2M</t>
  </si>
  <si>
    <t>9.4. Dubí 1/2M</t>
  </si>
  <si>
    <t>7.5. Krušnoman Short DT</t>
  </si>
  <si>
    <t>8.5. PIM 42km</t>
  </si>
  <si>
    <t>28.5. LUM 10/25km</t>
  </si>
  <si>
    <t>22.6. Olymp. Běh Milada</t>
  </si>
  <si>
    <t>14.5. Mácháč RUN fest 25km</t>
  </si>
  <si>
    <t>14.5. Mácháč RUN fest 10km</t>
  </si>
  <si>
    <t>c</t>
  </si>
  <si>
    <t>16.7. Mosazny muž</t>
  </si>
  <si>
    <t>6.8. Železný knedlík TT</t>
  </si>
  <si>
    <t>13.8. Minitriatlon Kytlice</t>
  </si>
  <si>
    <t>13.8. Nightrun Most 10km</t>
  </si>
  <si>
    <t>6.7. Klínovec</t>
  </si>
  <si>
    <t>10.9. Trmická 10km</t>
  </si>
  <si>
    <t>25.10. Velké skály</t>
  </si>
  <si>
    <t>28.10. Mkap</t>
  </si>
  <si>
    <t>1.10. UTM 21km</t>
  </si>
  <si>
    <t>21.5. Fergunna race</t>
  </si>
  <si>
    <t>22.7. Doubice TT orig + double</t>
  </si>
  <si>
    <t>22.7. Doubice TT short</t>
  </si>
  <si>
    <t>30.7. Hostěnice TT</t>
  </si>
  <si>
    <t>26.8. Děčín 5km dráha</t>
  </si>
  <si>
    <t>27.8. Parkmaraton (1/2M)</t>
  </si>
  <si>
    <t>17.9. Ústí 1/2M</t>
  </si>
  <si>
    <t>9.10. Malá Dubická</t>
  </si>
  <si>
    <t>15.10. Mutr 16+</t>
  </si>
  <si>
    <t>22.10. Běr pro Čudlu</t>
  </si>
  <si>
    <t>30.4. Roudnice 8,7km</t>
  </si>
  <si>
    <t>3.9. Baroko 10km</t>
  </si>
  <si>
    <t>28.10 Provod 10km</t>
  </si>
  <si>
    <t>28.10. Sokol Děčín</t>
  </si>
  <si>
    <t>6.11. Doubravka 4,2km</t>
  </si>
  <si>
    <t>20.11. Rašovice</t>
  </si>
  <si>
    <t>20.11. Chlum</t>
  </si>
  <si>
    <t>26.11. Trans Brdy</t>
  </si>
  <si>
    <t>10.12.Milada Winter Run</t>
  </si>
  <si>
    <t>7.1. Bezručák 10km</t>
  </si>
  <si>
    <t>31.12. Běh okolo Hasy</t>
  </si>
  <si>
    <t>8.1. Běh hist. Kadaní 10km</t>
  </si>
  <si>
    <t>30.10. Dresden 42km</t>
  </si>
  <si>
    <t>30.10. Dresden 1/2M</t>
  </si>
  <si>
    <t>26.2. Prunéřovská 10</t>
  </si>
  <si>
    <t>12.2. Chabařovice 6,6km</t>
  </si>
  <si>
    <t>24.2. Chabařovice 6,6km</t>
  </si>
  <si>
    <t>12.3. Chabařovické běhy III</t>
  </si>
  <si>
    <t>1.4. Dubi 12km</t>
  </si>
  <si>
    <t>1.4. Dubi 1/2M</t>
  </si>
  <si>
    <t>16.4. Hopman 1/2M</t>
  </si>
  <si>
    <t>8.5. Shepra Cup</t>
  </si>
  <si>
    <t>7.5. Krušnoman DT short</t>
  </si>
  <si>
    <t>17.6. Hornetton</t>
  </si>
  <si>
    <t>17.6. Jirkovský 1/2M</t>
  </si>
  <si>
    <t>24.6. Koucourov TT</t>
  </si>
  <si>
    <t>8.7. Mosazný muž</t>
  </si>
  <si>
    <t>22.7. Doubice TT</t>
  </si>
  <si>
    <t>11.3. Běh na Boreč</t>
  </si>
  <si>
    <t>29.4. Říp-Roudnice</t>
  </si>
  <si>
    <t>26.8. Kácov</t>
  </si>
  <si>
    <t>18.2. Lotharův běh</t>
  </si>
  <si>
    <t>12.8. Kytlický TT</t>
  </si>
  <si>
    <t>29.7. Hostěnice TT</t>
  </si>
  <si>
    <t>27.5. LUM 25km</t>
  </si>
  <si>
    <t>27.5. LUM 10km</t>
  </si>
  <si>
    <t>10.6. Milada Run 10km</t>
  </si>
  <si>
    <t>19.8 Miladatlon Long</t>
  </si>
  <si>
    <t>4.3. Kbelská desítka</t>
  </si>
  <si>
    <t>20.5. Fergunna Race</t>
  </si>
  <si>
    <t>7.9. Baźantnice</t>
  </si>
  <si>
    <t>11.9 Trmícká 10km</t>
  </si>
  <si>
    <t>29.8. MilešovkaP</t>
  </si>
  <si>
    <t>2.10. Vaidukt</t>
  </si>
  <si>
    <t>30.9. Labský 1/2M</t>
  </si>
  <si>
    <t>26.8. Crosspark 1/2M</t>
  </si>
  <si>
    <t>8.10. Malá Dubická 7lm</t>
  </si>
  <si>
    <t>5.11. Doubravka 4,2km</t>
  </si>
  <si>
    <t>19.11. Chlum 8km</t>
  </si>
  <si>
    <t>25.11 TransBrdy MTB</t>
  </si>
  <si>
    <t>21.1. Vokoberg</t>
  </si>
  <si>
    <t>9.9. Mácháč TT</t>
  </si>
  <si>
    <t>17.12. Xmas Most 5km</t>
  </si>
  <si>
    <t>5.8. Houmr TT Klasik</t>
  </si>
  <si>
    <t>31.12. Roudnice</t>
  </si>
  <si>
    <t>31.12. Ústí 5km</t>
  </si>
  <si>
    <t>11.2. Nedvězí 6km</t>
  </si>
  <si>
    <t>25.2. Nedvězí 6km</t>
  </si>
  <si>
    <t>14.4. 1/2M Hopman</t>
  </si>
  <si>
    <t>2.3. Kbelská 10</t>
  </si>
  <si>
    <t>24.3. Ressl</t>
  </si>
  <si>
    <t>4.5. Cyklomilada 50km</t>
  </si>
  <si>
    <t>1.6. Ressl cross</t>
  </si>
  <si>
    <t>11.5. Mácháč fest 25/10km</t>
  </si>
  <si>
    <t>6.7. Mosazný muž</t>
  </si>
  <si>
    <t>20.7. Doubice TT (i double)</t>
  </si>
  <si>
    <t>12.9.Běh bažantnicí</t>
  </si>
  <si>
    <t>20.9. 1/2M Ústí nad Labem</t>
  </si>
  <si>
    <t>30.8. B7</t>
  </si>
  <si>
    <t>6.10. Duchcovský viadukt</t>
  </si>
  <si>
    <t>12.10. CT Author cup</t>
  </si>
  <si>
    <t>3.11. Doubravka 4,2km</t>
  </si>
  <si>
    <t>19.6. T-Mobile OB 5km</t>
  </si>
  <si>
    <t>3.8. Knedlík TT</t>
  </si>
  <si>
    <t>11.8. Kytlice TT</t>
  </si>
  <si>
    <t>25.5. Libouchec UltraM 25km</t>
  </si>
  <si>
    <t>8.6. Milada Run 5/10km</t>
  </si>
  <si>
    <t>24.8. Miladatlon Middle</t>
  </si>
  <si>
    <t>24.2. Lotharův běh 10km</t>
  </si>
  <si>
    <t>9.11. Labský 1/2M</t>
  </si>
  <si>
    <t>26,12. Sněžník</t>
  </si>
  <si>
    <t>14.12. Milada Winter 12km</t>
  </si>
  <si>
    <t xml:space="preserve">Zbortková Miroslava </t>
  </si>
  <si>
    <t>Zbortek Michal</t>
  </si>
  <si>
    <t>10.4. VLK Hrob</t>
  </si>
  <si>
    <t>21.4. Elimon</t>
  </si>
  <si>
    <t>18.5. Fergunna</t>
  </si>
  <si>
    <t>12.6. VLK Cínovec</t>
  </si>
  <si>
    <t>26.6. Praha VL 10km</t>
  </si>
  <si>
    <t>13.7. Bžanský TT</t>
  </si>
  <si>
    <t>24.7. VLK Klány</t>
  </si>
  <si>
    <t>31.7. Praha VL 10km</t>
  </si>
  <si>
    <t>2.10. VLK Dubí</t>
  </si>
  <si>
    <t>20.4. MUTRaverz 10+</t>
  </si>
  <si>
    <t>12.10. MUTR 16/50km</t>
  </si>
  <si>
    <t>20.10. BUS</t>
  </si>
  <si>
    <t>28.10. Sokol ČB</t>
  </si>
  <si>
    <t>15.11. Noční Milada</t>
  </si>
  <si>
    <t>17.11. Děčín</t>
  </si>
  <si>
    <t>15.12. Xmas Most</t>
  </si>
  <si>
    <t>31.8. Kácov 10km</t>
  </si>
  <si>
    <t>22.6. Runtour Plzeň 5km</t>
  </si>
  <si>
    <t>27.4. 1/2M Plzeň. Kraje</t>
  </si>
  <si>
    <t>13.4. Runtour ČB 5km</t>
  </si>
  <si>
    <t>31.12. Plzeň</t>
  </si>
  <si>
    <t>7.9. Mácháč TT</t>
  </si>
  <si>
    <t>9.3. Boreč</t>
  </si>
  <si>
    <t>23.3. Milešovka KS</t>
  </si>
  <si>
    <t>6.4. Dubí 21/10km</t>
  </si>
  <si>
    <t>Vokoberg</t>
  </si>
  <si>
    <t>8.3. Lothar 10km</t>
  </si>
  <si>
    <t>22.3. Heller run</t>
  </si>
  <si>
    <t>30.3. Ressl</t>
  </si>
  <si>
    <t>6.4. Králův dvůr</t>
  </si>
  <si>
    <t>12.4. Dubí 1/2M</t>
  </si>
  <si>
    <t>16.3. 10 krušných mil</t>
  </si>
  <si>
    <t>5.1. Hist. Kadaň</t>
  </si>
  <si>
    <t>15.3. Kyselka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</si>
</sst>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h:mm:ss"/>
    <numFmt numFmtId="165" formatCode="d/hh:mm:ss"/>
    <numFmt numFmtId="166" formatCode="[$-F400]h:mm:ss\ AM/PM"/>
    <numFmt numFmtId="167" formatCode="dd/hh:mm:ss"/>
    <numFmt numFmtId="168" formatCode="mm:ss.00"/>
    <numFmt numFmtId="169" formatCode="d:h:mm:ss"/>
    <numFmt numFmtId="170" formatCode="dd:h:mm"/>
  </numFmts>
  <fonts count="7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8"/>
      <name val="Comic Sans MS"/>
      <family val="4"/>
      <charset val="238"/>
    </font>
    <font>
      <b/>
      <sz val="10"/>
      <name val="Comic Sans MS"/>
      <family val="4"/>
      <charset val="238"/>
    </font>
    <font>
      <sz val="7"/>
      <name val="Comic Sans MS"/>
      <family val="4"/>
      <charset val="238"/>
    </font>
    <font>
      <sz val="8"/>
      <color indexed="17"/>
      <name val="Comic Sans MS"/>
      <family val="4"/>
      <charset val="238"/>
    </font>
    <font>
      <b/>
      <sz val="8"/>
      <color indexed="12"/>
      <name val="Comic Sans MS"/>
      <family val="4"/>
      <charset val="238"/>
    </font>
    <font>
      <b/>
      <sz val="7"/>
      <color indexed="12"/>
      <name val="Comic Sans MS"/>
      <family val="4"/>
      <charset val="238"/>
    </font>
    <font>
      <b/>
      <sz val="10"/>
      <color indexed="12"/>
      <name val="Comic Sans MS"/>
      <family val="4"/>
      <charset val="238"/>
    </font>
    <font>
      <b/>
      <sz val="8"/>
      <color indexed="61"/>
      <name val="Comic Sans MS"/>
      <family val="4"/>
      <charset val="238"/>
    </font>
    <font>
      <sz val="7"/>
      <color indexed="61"/>
      <name val="Comic Sans MS"/>
      <family val="4"/>
      <charset val="238"/>
    </font>
    <font>
      <sz val="10"/>
      <color indexed="61"/>
      <name val="Comic Sans MS"/>
      <family val="4"/>
      <charset val="238"/>
    </font>
    <font>
      <u/>
      <sz val="10"/>
      <color indexed="12"/>
      <name val="Arial"/>
      <family val="2"/>
      <charset val="238"/>
    </font>
    <font>
      <u/>
      <sz val="7"/>
      <color indexed="12"/>
      <name val="Comic Sans MS"/>
      <family val="4"/>
      <charset val="238"/>
    </font>
    <font>
      <b/>
      <sz val="8"/>
      <color indexed="10"/>
      <name val="Comic Sans MS"/>
      <family val="4"/>
      <charset val="238"/>
    </font>
    <font>
      <sz val="12"/>
      <color indexed="10"/>
      <name val="Comic Sans MS"/>
      <family val="4"/>
      <charset val="238"/>
    </font>
    <font>
      <b/>
      <u/>
      <sz val="11"/>
      <name val="Comic Sans MS"/>
      <family val="4"/>
      <charset val="238"/>
    </font>
    <font>
      <sz val="7"/>
      <color indexed="17"/>
      <name val="Comic Sans MS"/>
      <family val="4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Comic Sans MS"/>
      <family val="4"/>
      <charset val="238"/>
    </font>
    <font>
      <b/>
      <sz val="12"/>
      <color indexed="10"/>
      <name val="Comic Sans MS"/>
      <family val="4"/>
      <charset val="238"/>
    </font>
    <font>
      <sz val="6"/>
      <color indexed="61"/>
      <name val="Comic Sans MS"/>
      <family val="4"/>
      <charset val="238"/>
    </font>
    <font>
      <b/>
      <u/>
      <sz val="8"/>
      <color indexed="61"/>
      <name val="Comic Sans MS"/>
      <family val="4"/>
      <charset val="238"/>
    </font>
    <font>
      <b/>
      <sz val="10"/>
      <color indexed="61"/>
      <name val="Comic Sans MS"/>
      <family val="4"/>
      <charset val="238"/>
    </font>
    <font>
      <u/>
      <sz val="10"/>
      <name val="Comic Sans MS"/>
      <family val="4"/>
      <charset val="238"/>
    </font>
    <font>
      <sz val="6"/>
      <color indexed="9"/>
      <name val="Comic Sans MS"/>
      <family val="4"/>
      <charset val="238"/>
    </font>
    <font>
      <sz val="7"/>
      <color indexed="12"/>
      <name val="Comic Sans MS"/>
      <family val="4"/>
      <charset val="238"/>
    </font>
    <font>
      <b/>
      <sz val="9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6"/>
      <color indexed="9"/>
      <name val="Comic Sans MS"/>
      <family val="4"/>
      <charset val="238"/>
    </font>
    <font>
      <sz val="8"/>
      <name val="Arial"/>
      <family val="2"/>
      <charset val="238"/>
    </font>
    <font>
      <u/>
      <sz val="7"/>
      <color indexed="12"/>
      <name val="Comic Sans MS"/>
      <family val="4"/>
      <charset val="238"/>
    </font>
    <font>
      <sz val="7"/>
      <color indexed="12"/>
      <name val="Comic Sans MS"/>
      <family val="4"/>
      <charset val="238"/>
    </font>
    <font>
      <u/>
      <sz val="7"/>
      <color indexed="12"/>
      <name val="Comic Sans MS"/>
      <family val="4"/>
      <charset val="238"/>
    </font>
    <font>
      <sz val="7"/>
      <color indexed="12"/>
      <name val="Comic Sans MS"/>
      <family val="4"/>
      <charset val="238"/>
    </font>
    <font>
      <u/>
      <sz val="7"/>
      <color indexed="12"/>
      <name val="Comic Sans MS"/>
      <family val="4"/>
      <charset val="238"/>
    </font>
    <font>
      <sz val="8"/>
      <color indexed="10"/>
      <name val="Tahoma"/>
      <family val="2"/>
      <charset val="238"/>
    </font>
    <font>
      <u/>
      <sz val="7"/>
      <color indexed="12"/>
      <name val="Comic Sans MS"/>
      <family val="4"/>
      <charset val="238"/>
    </font>
    <font>
      <u/>
      <sz val="8"/>
      <color indexed="12"/>
      <name val="Comic Sans MS"/>
      <family val="4"/>
      <charset val="238"/>
    </font>
    <font>
      <u/>
      <sz val="7"/>
      <color rgb="FF0000FF"/>
      <name val="Comic Sans MS"/>
      <family val="4"/>
      <charset val="238"/>
    </font>
    <font>
      <b/>
      <sz val="12"/>
      <color rgb="FF008000"/>
      <name val="Comic Sans MS"/>
      <family val="4"/>
      <charset val="238"/>
    </font>
    <font>
      <sz val="6"/>
      <color theme="0"/>
      <name val="Comic Sans MS"/>
      <family val="4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Comic Sans MS"/>
      <family val="4"/>
      <charset val="238"/>
    </font>
    <font>
      <b/>
      <sz val="8"/>
      <name val="Comic Sans MS"/>
      <family val="4"/>
      <charset val="238"/>
    </font>
    <font>
      <b/>
      <u/>
      <sz val="8"/>
      <name val="Comic Sans MS"/>
      <family val="4"/>
      <charset val="238"/>
    </font>
    <font>
      <b/>
      <i/>
      <sz val="8"/>
      <name val="Comic Sans MS"/>
      <family val="4"/>
      <charset val="238"/>
    </font>
    <font>
      <b/>
      <sz val="7"/>
      <name val="Comic Sans MS"/>
      <family val="4"/>
      <charset val="238"/>
    </font>
    <font>
      <b/>
      <u/>
      <sz val="7"/>
      <name val="Comic Sans MS"/>
      <family val="4"/>
      <charset val="238"/>
    </font>
    <font>
      <i/>
      <sz val="7"/>
      <name val="Comic Sans MS"/>
      <family val="4"/>
      <charset val="238"/>
    </font>
    <font>
      <i/>
      <u/>
      <sz val="7"/>
      <name val="Comic Sans MS"/>
      <family val="4"/>
      <charset val="238"/>
    </font>
    <font>
      <b/>
      <i/>
      <sz val="7"/>
      <name val="Comic Sans MS"/>
      <family val="4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u/>
      <sz val="10"/>
      <color indexed="12"/>
      <name val="Arial CE"/>
      <charset val="238"/>
    </font>
    <font>
      <sz val="11"/>
      <color rgb="FF000000"/>
      <name val="Calibri"/>
      <family val="2"/>
      <charset val="238"/>
    </font>
    <font>
      <b/>
      <sz val="12"/>
      <color indexed="61"/>
      <name val="Comic Sans MS"/>
      <family val="4"/>
      <charset val="238"/>
    </font>
    <font>
      <b/>
      <sz val="14"/>
      <color indexed="61"/>
      <name val="Comic Sans MS"/>
      <family val="4"/>
      <charset val="238"/>
    </font>
    <font>
      <b/>
      <sz val="16"/>
      <color indexed="61"/>
      <name val="Comic Sans MS"/>
      <family val="4"/>
      <charset val="238"/>
    </font>
    <font>
      <b/>
      <u/>
      <sz val="12"/>
      <color indexed="61"/>
      <name val="Comic Sans MS"/>
      <family val="4"/>
      <charset val="238"/>
    </font>
    <font>
      <b/>
      <sz val="11"/>
      <color rgb="FF0000FF"/>
      <name val="Comic Sans MS"/>
      <family val="4"/>
      <charset val="238"/>
    </font>
    <font>
      <sz val="12"/>
      <color rgb="FF0000FF"/>
      <name val="Comic Sans MS"/>
      <family val="4"/>
      <charset val="238"/>
    </font>
    <font>
      <u/>
      <sz val="7"/>
      <name val="Comic Sans MS"/>
      <family val="4"/>
      <charset val="238"/>
    </font>
    <font>
      <b/>
      <sz val="10"/>
      <color rgb="FF0000FF"/>
      <name val="Comic Sans MS"/>
      <family val="4"/>
      <charset val="238"/>
    </font>
    <font>
      <b/>
      <sz val="8"/>
      <color indexed="17"/>
      <name val="Comic Sans MS"/>
      <family val="4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i/>
      <u/>
      <sz val="7"/>
      <name val="Comic Sans MS"/>
      <family val="4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2" fillId="0" borderId="0"/>
    <xf numFmtId="0" fontId="6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0" fontId="48" fillId="0" borderId="0"/>
    <xf numFmtId="0" fontId="48" fillId="0" borderId="0"/>
  </cellStyleXfs>
  <cellXfs count="9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5" fontId="4" fillId="0" borderId="0" xfId="0" applyNumberFormat="1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21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1" fontId="5" fillId="0" borderId="3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21" fontId="7" fillId="0" borderId="10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21" fontId="7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45" fontId="8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1" fontId="5" fillId="0" borderId="10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5" fillId="0" borderId="22" xfId="0" applyNumberFormat="1" applyFont="1" applyBorder="1" applyAlignment="1">
      <alignment horizontal="center" vertical="center"/>
    </xf>
    <xf numFmtId="21" fontId="7" fillId="0" borderId="2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21" fontId="7" fillId="0" borderId="2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21" fontId="5" fillId="0" borderId="23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21" fontId="7" fillId="0" borderId="27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21" fontId="5" fillId="0" borderId="27" xfId="0" applyNumberFormat="1" applyFont="1" applyBorder="1" applyAlignment="1">
      <alignment horizontal="center" vertical="center"/>
    </xf>
    <xf numFmtId="21" fontId="7" fillId="0" borderId="30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21" fontId="7" fillId="0" borderId="32" xfId="0" applyNumberFormat="1" applyFont="1" applyBorder="1" applyAlignment="1">
      <alignment horizontal="center" vertical="center"/>
    </xf>
    <xf numFmtId="21" fontId="7" fillId="0" borderId="33" xfId="0" applyNumberFormat="1" applyFont="1" applyBorder="1" applyAlignment="1">
      <alignment horizontal="center" vertical="center"/>
    </xf>
    <xf numFmtId="21" fontId="7" fillId="0" borderId="34" xfId="0" applyNumberFormat="1" applyFont="1" applyBorder="1" applyAlignment="1">
      <alignment horizontal="center" vertical="center"/>
    </xf>
    <xf numFmtId="21" fontId="7" fillId="0" borderId="35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21" fontId="7" fillId="0" borderId="3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21" fontId="7" fillId="0" borderId="36" xfId="0" applyNumberFormat="1" applyFon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" fontId="5" fillId="0" borderId="41" xfId="0" applyNumberFormat="1" applyFont="1" applyBorder="1" applyAlignment="1">
      <alignment horizontal="center" vertical="center"/>
    </xf>
    <xf numFmtId="21" fontId="5" fillId="0" borderId="36" xfId="0" applyNumberFormat="1" applyFont="1" applyBorder="1" applyAlignment="1">
      <alignment horizontal="center" vertical="center"/>
    </xf>
    <xf numFmtId="21" fontId="7" fillId="0" borderId="42" xfId="0" applyNumberFormat="1" applyFont="1" applyBorder="1" applyAlignment="1">
      <alignment horizontal="center" vertical="center"/>
    </xf>
    <xf numFmtId="21" fontId="7" fillId="0" borderId="43" xfId="0" applyNumberFormat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center" vertical="center"/>
    </xf>
    <xf numFmtId="165" fontId="4" fillId="0" borderId="0" xfId="0" applyNumberFormat="1" applyFont="1"/>
    <xf numFmtId="0" fontId="27" fillId="0" borderId="0" xfId="0" applyFont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18" fillId="0" borderId="47" xfId="0" applyFont="1" applyBorder="1" applyAlignment="1">
      <alignment horizontal="center" vertical="center"/>
    </xf>
    <xf numFmtId="1" fontId="11" fillId="0" borderId="46" xfId="0" applyNumberFormat="1" applyFont="1" applyBorder="1" applyAlignment="1">
      <alignment horizontal="center" vertical="center"/>
    </xf>
    <xf numFmtId="165" fontId="13" fillId="0" borderId="46" xfId="0" applyNumberFormat="1" applyFont="1" applyBorder="1" applyAlignment="1">
      <alignment horizontal="center" vertical="center"/>
    </xf>
    <xf numFmtId="45" fontId="8" fillId="0" borderId="47" xfId="0" applyNumberFormat="1" applyFont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21" fontId="7" fillId="0" borderId="37" xfId="0" applyNumberFormat="1" applyFont="1" applyBorder="1" applyAlignment="1">
      <alignment horizontal="center" vertical="center"/>
    </xf>
    <xf numFmtId="1" fontId="4" fillId="0" borderId="0" xfId="0" applyNumberFormat="1" applyFont="1"/>
    <xf numFmtId="164" fontId="7" fillId="0" borderId="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21" fontId="4" fillId="0" borderId="0" xfId="0" applyNumberFormat="1" applyFont="1" applyAlignment="1">
      <alignment horizontal="center"/>
    </xf>
    <xf numFmtId="2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4" fillId="0" borderId="3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166" fontId="4" fillId="0" borderId="27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66" fontId="7" fillId="0" borderId="37" xfId="0" applyNumberFormat="1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21" fontId="7" fillId="0" borderId="53" xfId="0" applyNumberFormat="1" applyFont="1" applyBorder="1" applyAlignment="1">
      <alignment horizontal="center" vertical="center"/>
    </xf>
    <xf numFmtId="21" fontId="7" fillId="0" borderId="54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7" fillId="0" borderId="39" xfId="0" applyNumberFormat="1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vertical="center"/>
    </xf>
    <xf numFmtId="2" fontId="7" fillId="0" borderId="31" xfId="0" applyNumberFormat="1" applyFont="1" applyBorder="1" applyAlignment="1">
      <alignment vertical="center"/>
    </xf>
    <xf numFmtId="1" fontId="7" fillId="0" borderId="12" xfId="0" applyNumberFormat="1" applyFont="1" applyBorder="1" applyAlignment="1">
      <alignment vertical="center"/>
    </xf>
    <xf numFmtId="2" fontId="7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vertical="center"/>
    </xf>
    <xf numFmtId="164" fontId="7" fillId="0" borderId="37" xfId="0" applyNumberFormat="1" applyFont="1" applyBorder="1" applyAlignment="1">
      <alignment vertical="center"/>
    </xf>
    <xf numFmtId="2" fontId="7" fillId="0" borderId="44" xfId="0" applyNumberFormat="1" applyFont="1" applyBorder="1" applyAlignment="1">
      <alignment horizontal="center" vertical="center"/>
    </xf>
    <xf numFmtId="166" fontId="7" fillId="0" borderId="36" xfId="0" applyNumberFormat="1" applyFont="1" applyBorder="1" applyAlignment="1">
      <alignment horizontal="center" vertical="center"/>
    </xf>
    <xf numFmtId="166" fontId="4" fillId="0" borderId="39" xfId="0" applyNumberFormat="1" applyFont="1" applyBorder="1" applyAlignment="1">
      <alignment vertical="center"/>
    </xf>
    <xf numFmtId="0" fontId="10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21" fontId="7" fillId="0" borderId="74" xfId="0" applyNumberFormat="1" applyFont="1" applyBorder="1" applyAlignment="1">
      <alignment horizontal="center" vertical="center"/>
    </xf>
    <xf numFmtId="21" fontId="7" fillId="0" borderId="75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45" fontId="8" fillId="0" borderId="72" xfId="0" applyNumberFormat="1" applyFont="1" applyBorder="1" applyAlignment="1">
      <alignment horizontal="center" vertical="center"/>
    </xf>
    <xf numFmtId="166" fontId="7" fillId="0" borderId="36" xfId="0" applyNumberFormat="1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2" fontId="7" fillId="0" borderId="41" xfId="0" applyNumberFormat="1" applyFont="1" applyBorder="1" applyAlignment="1">
      <alignment horizontal="center" vertical="center"/>
    </xf>
    <xf numFmtId="45" fontId="8" fillId="0" borderId="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166" fontId="4" fillId="0" borderId="37" xfId="0" applyNumberFormat="1" applyFont="1" applyBorder="1" applyAlignment="1">
      <alignment vertical="center"/>
    </xf>
    <xf numFmtId="2" fontId="7" fillId="0" borderId="41" xfId="0" applyNumberFormat="1" applyFont="1" applyBorder="1" applyAlignment="1">
      <alignment vertical="center"/>
    </xf>
    <xf numFmtId="164" fontId="7" fillId="0" borderId="36" xfId="0" applyNumberFormat="1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78" xfId="0" applyFont="1" applyBorder="1"/>
    <xf numFmtId="166" fontId="7" fillId="0" borderId="27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6" fontId="7" fillId="0" borderId="39" xfId="0" applyNumberFormat="1" applyFont="1" applyBorder="1" applyAlignment="1">
      <alignment horizontal="center" vertical="center"/>
    </xf>
    <xf numFmtId="167" fontId="13" fillId="0" borderId="16" xfId="0" applyNumberFormat="1" applyFont="1" applyBorder="1" applyAlignment="1">
      <alignment horizontal="center" vertical="center"/>
    </xf>
    <xf numFmtId="167" fontId="13" fillId="0" borderId="46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vertical="center"/>
    </xf>
    <xf numFmtId="166" fontId="7" fillId="0" borderId="39" xfId="0" applyNumberFormat="1" applyFont="1" applyBorder="1" applyAlignment="1">
      <alignment vertical="center"/>
    </xf>
    <xf numFmtId="166" fontId="7" fillId="0" borderId="27" xfId="0" applyNumberFormat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46" fillId="0" borderId="20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11" fillId="0" borderId="72" xfId="0" applyNumberFormat="1" applyFont="1" applyBorder="1" applyAlignment="1">
      <alignment horizontal="center" vertical="center"/>
    </xf>
    <xf numFmtId="167" fontId="13" fillId="0" borderId="72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79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7" fillId="0" borderId="81" xfId="0" applyFont="1" applyBorder="1"/>
    <xf numFmtId="0" fontId="7" fillId="0" borderId="8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3" xfId="0" applyFont="1" applyBorder="1"/>
    <xf numFmtId="164" fontId="7" fillId="0" borderId="27" xfId="0" applyNumberFormat="1" applyFont="1" applyBorder="1" applyAlignment="1">
      <alignment vertical="center"/>
    </xf>
    <xf numFmtId="166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7" fillId="0" borderId="90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 vertical="center"/>
    </xf>
    <xf numFmtId="1" fontId="7" fillId="0" borderId="91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68" fontId="7" fillId="0" borderId="3" xfId="0" applyNumberFormat="1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/>
    </xf>
    <xf numFmtId="1" fontId="7" fillId="0" borderId="87" xfId="0" applyNumberFormat="1" applyFont="1" applyBorder="1" applyAlignment="1">
      <alignment horizontal="center" vertical="center"/>
    </xf>
    <xf numFmtId="1" fontId="7" fillId="0" borderId="84" xfId="0" applyNumberFormat="1" applyFont="1" applyBorder="1" applyAlignment="1">
      <alignment horizontal="center" vertical="center"/>
    </xf>
    <xf numFmtId="1" fontId="7" fillId="0" borderId="86" xfId="0" applyNumberFormat="1" applyFont="1" applyBorder="1" applyAlignment="1">
      <alignment horizontal="center" vertical="center"/>
    </xf>
    <xf numFmtId="1" fontId="7" fillId="0" borderId="85" xfId="0" applyNumberFormat="1" applyFont="1" applyBorder="1" applyAlignment="1">
      <alignment horizontal="center" vertical="center"/>
    </xf>
    <xf numFmtId="1" fontId="7" fillId="0" borderId="88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90" xfId="0" applyNumberFormat="1" applyFont="1" applyBorder="1" applyAlignment="1">
      <alignment horizontal="center" vertical="center"/>
    </xf>
    <xf numFmtId="166" fontId="7" fillId="0" borderId="66" xfId="0" applyNumberFormat="1" applyFont="1" applyBorder="1" applyAlignment="1">
      <alignment horizontal="center" vertical="center"/>
    </xf>
    <xf numFmtId="166" fontId="7" fillId="0" borderId="67" xfId="0" applyNumberFormat="1" applyFont="1" applyBorder="1" applyAlignment="1">
      <alignment horizontal="center" vertical="center"/>
    </xf>
    <xf numFmtId="166" fontId="7" fillId="0" borderId="91" xfId="0" applyNumberFormat="1" applyFont="1" applyBorder="1" applyAlignment="1">
      <alignment horizontal="center" vertical="center"/>
    </xf>
    <xf numFmtId="1" fontId="7" fillId="0" borderId="66" xfId="0" applyNumberFormat="1" applyFont="1" applyBorder="1" applyAlignment="1">
      <alignment horizontal="center" vertical="center"/>
    </xf>
    <xf numFmtId="1" fontId="7" fillId="0" borderId="36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center" vertical="center"/>
    </xf>
    <xf numFmtId="0" fontId="7" fillId="0" borderId="67" xfId="0" applyFont="1" applyBorder="1" applyAlignment="1">
      <alignment horizontal="center"/>
    </xf>
    <xf numFmtId="166" fontId="7" fillId="0" borderId="33" xfId="0" applyNumberFormat="1" applyFont="1" applyBorder="1" applyAlignment="1">
      <alignment vertical="center"/>
    </xf>
    <xf numFmtId="0" fontId="7" fillId="0" borderId="44" xfId="0" applyFont="1" applyBorder="1" applyAlignment="1">
      <alignment horizontal="center"/>
    </xf>
    <xf numFmtId="0" fontId="7" fillId="0" borderId="84" xfId="0" applyFont="1" applyBorder="1" applyAlignment="1">
      <alignment vertical="center"/>
    </xf>
    <xf numFmtId="1" fontId="7" fillId="0" borderId="29" xfId="0" applyNumberFormat="1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 vertical="center"/>
    </xf>
    <xf numFmtId="1" fontId="7" fillId="0" borderId="41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21" fontId="7" fillId="0" borderId="42" xfId="2" applyNumberFormat="1" applyFont="1" applyBorder="1" applyAlignment="1">
      <alignment horizontal="center" vertical="center"/>
    </xf>
    <xf numFmtId="21" fontId="7" fillId="0" borderId="33" xfId="2" applyNumberFormat="1" applyFont="1" applyBorder="1" applyAlignment="1">
      <alignment horizontal="center" vertical="center"/>
    </xf>
    <xf numFmtId="21" fontId="7" fillId="0" borderId="0" xfId="2" applyNumberFormat="1" applyFont="1" applyAlignment="1">
      <alignment vertical="center"/>
    </xf>
    <xf numFmtId="21" fontId="7" fillId="0" borderId="34" xfId="2" applyNumberFormat="1" applyFont="1" applyBorder="1" applyAlignment="1">
      <alignment horizontal="center" vertical="center"/>
    </xf>
    <xf numFmtId="21" fontId="7" fillId="0" borderId="74" xfId="2" applyNumberFormat="1" applyFont="1" applyBorder="1" applyAlignment="1">
      <alignment horizontal="center" vertical="center"/>
    </xf>
    <xf numFmtId="21" fontId="7" fillId="0" borderId="53" xfId="2" applyNumberFormat="1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21" fontId="7" fillId="0" borderId="3" xfId="3" applyNumberFormat="1" applyFont="1" applyBorder="1" applyAlignment="1">
      <alignment horizontal="center" vertical="center"/>
    </xf>
    <xf numFmtId="1" fontId="5" fillId="0" borderId="12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vertical="center"/>
    </xf>
    <xf numFmtId="166" fontId="7" fillId="0" borderId="39" xfId="3" applyNumberFormat="1" applyFont="1" applyBorder="1" applyAlignment="1">
      <alignment vertical="center"/>
    </xf>
    <xf numFmtId="21" fontId="7" fillId="0" borderId="3" xfId="3" applyNumberFormat="1" applyFont="1" applyBorder="1" applyAlignment="1">
      <alignment vertical="center"/>
    </xf>
    <xf numFmtId="169" fontId="7" fillId="0" borderId="3" xfId="0" applyNumberFormat="1" applyFont="1" applyBorder="1" applyAlignment="1">
      <alignment horizontal="center" vertical="center"/>
    </xf>
    <xf numFmtId="1" fontId="29" fillId="2" borderId="48" xfId="0" applyNumberFormat="1" applyFont="1" applyFill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0" fontId="7" fillId="0" borderId="7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6" fontId="7" fillId="0" borderId="67" xfId="0" applyNumberFormat="1" applyFont="1" applyBorder="1" applyAlignment="1">
      <alignment horizontal="center"/>
    </xf>
    <xf numFmtId="166" fontId="7" fillId="0" borderId="37" xfId="0" applyNumberFormat="1" applyFont="1" applyBorder="1" applyAlignment="1">
      <alignment horizontal="center"/>
    </xf>
    <xf numFmtId="0" fontId="7" fillId="0" borderId="67" xfId="3" applyFont="1" applyBorder="1" applyAlignment="1">
      <alignment horizontal="center"/>
    </xf>
    <xf numFmtId="0" fontId="7" fillId="0" borderId="44" xfId="3" applyFont="1" applyBorder="1" applyAlignment="1">
      <alignment horizontal="center"/>
    </xf>
    <xf numFmtId="0" fontId="7" fillId="0" borderId="67" xfId="2" applyFont="1" applyBorder="1" applyAlignment="1">
      <alignment horizontal="center"/>
    </xf>
    <xf numFmtId="0" fontId="7" fillId="0" borderId="44" xfId="2" applyFont="1" applyBorder="1" applyAlignment="1">
      <alignment horizontal="center"/>
    </xf>
    <xf numFmtId="21" fontId="7" fillId="0" borderId="100" xfId="0" applyNumberFormat="1" applyFont="1" applyBorder="1" applyAlignment="1">
      <alignment horizontal="center" vertical="center"/>
    </xf>
    <xf numFmtId="1" fontId="7" fillId="0" borderId="102" xfId="0" applyNumberFormat="1" applyFont="1" applyBorder="1" applyAlignment="1">
      <alignment horizontal="center" vertical="center"/>
    </xf>
    <xf numFmtId="166" fontId="7" fillId="0" borderId="100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21" fontId="7" fillId="0" borderId="104" xfId="0" applyNumberFormat="1" applyFont="1" applyBorder="1" applyAlignment="1">
      <alignment horizontal="center" vertical="center"/>
    </xf>
    <xf numFmtId="166" fontId="7" fillId="0" borderId="102" xfId="0" applyNumberFormat="1" applyFont="1" applyBorder="1" applyAlignment="1">
      <alignment horizontal="center" vertical="center"/>
    </xf>
    <xf numFmtId="1" fontId="7" fillId="0" borderId="103" xfId="0" applyNumberFormat="1" applyFont="1" applyBorder="1" applyAlignment="1">
      <alignment horizontal="center" vertical="center"/>
    </xf>
    <xf numFmtId="1" fontId="7" fillId="0" borderId="100" xfId="0" applyNumberFormat="1" applyFont="1" applyBorder="1" applyAlignment="1">
      <alignment horizontal="center" vertical="center"/>
    </xf>
    <xf numFmtId="1" fontId="7" fillId="0" borderId="101" xfId="0" applyNumberFormat="1" applyFont="1" applyBorder="1" applyAlignment="1">
      <alignment horizontal="center" vertical="center"/>
    </xf>
    <xf numFmtId="21" fontId="7" fillId="0" borderId="100" xfId="3" applyNumberFormat="1" applyFont="1" applyBorder="1" applyAlignment="1">
      <alignment horizontal="center" vertical="center"/>
    </xf>
    <xf numFmtId="1" fontId="5" fillId="0" borderId="103" xfId="3" applyNumberFormat="1" applyFont="1" applyBorder="1" applyAlignment="1">
      <alignment horizontal="center" vertical="center"/>
    </xf>
    <xf numFmtId="21" fontId="7" fillId="0" borderId="104" xfId="2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67" xfId="0" applyFont="1" applyBorder="1" applyAlignment="1">
      <alignment horizontal="center"/>
    </xf>
    <xf numFmtId="0" fontId="10" fillId="0" borderId="106" xfId="0" applyFont="1" applyBorder="1" applyAlignment="1">
      <alignment horizontal="center" vertical="center"/>
    </xf>
    <xf numFmtId="0" fontId="6" fillId="0" borderId="107" xfId="0" applyFont="1" applyBorder="1" applyAlignment="1">
      <alignment vertical="center"/>
    </xf>
    <xf numFmtId="167" fontId="13" fillId="0" borderId="107" xfId="0" applyNumberFormat="1" applyFont="1" applyBorder="1" applyAlignment="1">
      <alignment horizontal="center" vertical="center"/>
    </xf>
    <xf numFmtId="1" fontId="11" fillId="4" borderId="105" xfId="0" applyNumberFormat="1" applyFont="1" applyFill="1" applyBorder="1" applyAlignment="1">
      <alignment horizontal="center" vertical="center"/>
    </xf>
    <xf numFmtId="1" fontId="11" fillId="4" borderId="75" xfId="0" applyNumberFormat="1" applyFont="1" applyFill="1" applyBorder="1" applyAlignment="1">
      <alignment horizontal="center" vertical="center"/>
    </xf>
    <xf numFmtId="1" fontId="11" fillId="4" borderId="54" xfId="0" applyNumberFormat="1" applyFont="1" applyFill="1" applyBorder="1" applyAlignment="1">
      <alignment horizontal="center" vertical="center"/>
    </xf>
    <xf numFmtId="45" fontId="8" fillId="0" borderId="20" xfId="0" applyNumberFormat="1" applyFont="1" applyBorder="1" applyAlignment="1">
      <alignment horizontal="center" vertical="center"/>
    </xf>
    <xf numFmtId="1" fontId="50" fillId="3" borderId="111" xfId="0" applyNumberFormat="1" applyFont="1" applyFill="1" applyBorder="1" applyAlignment="1">
      <alignment horizontal="center" vertical="center"/>
    </xf>
    <xf numFmtId="0" fontId="26" fillId="4" borderId="108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47" xfId="0" applyFont="1" applyFill="1" applyBorder="1" applyAlignment="1">
      <alignment horizontal="center" vertical="center"/>
    </xf>
    <xf numFmtId="1" fontId="50" fillId="3" borderId="114" xfId="0" applyNumberFormat="1" applyFont="1" applyFill="1" applyBorder="1" applyAlignment="1">
      <alignment horizontal="center" vertical="center"/>
    </xf>
    <xf numFmtId="1" fontId="50" fillId="3" borderId="112" xfId="0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7" fillId="0" borderId="75" xfId="4" applyFont="1" applyBorder="1" applyAlignment="1">
      <alignment horizontal="center"/>
    </xf>
    <xf numFmtId="0" fontId="7" fillId="0" borderId="44" xfId="4" applyFont="1" applyBorder="1" applyAlignment="1">
      <alignment horizontal="center"/>
    </xf>
    <xf numFmtId="0" fontId="7" fillId="0" borderId="67" xfId="4" applyFont="1" applyBorder="1" applyAlignment="1">
      <alignment horizontal="center"/>
    </xf>
    <xf numFmtId="0" fontId="7" fillId="0" borderId="37" xfId="4" applyFont="1" applyBorder="1" applyAlignment="1">
      <alignment horizontal="center"/>
    </xf>
    <xf numFmtId="0" fontId="7" fillId="0" borderId="86" xfId="4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166" fontId="7" fillId="0" borderId="67" xfId="4" applyNumberFormat="1" applyFont="1" applyBorder="1" applyAlignment="1">
      <alignment horizontal="center"/>
    </xf>
    <xf numFmtId="0" fontId="7" fillId="0" borderId="94" xfId="4" applyFont="1" applyBorder="1" applyAlignment="1">
      <alignment horizontal="center"/>
    </xf>
    <xf numFmtId="0" fontId="7" fillId="0" borderId="95" xfId="4" applyFont="1" applyBorder="1" applyAlignment="1">
      <alignment horizontal="center"/>
    </xf>
    <xf numFmtId="166" fontId="7" fillId="0" borderId="37" xfId="4" applyNumberFormat="1" applyFont="1" applyBorder="1" applyAlignment="1">
      <alignment horizontal="center"/>
    </xf>
    <xf numFmtId="0" fontId="7" fillId="0" borderId="37" xfId="4" applyFont="1" applyBorder="1" applyAlignment="1">
      <alignment horizontal="center" vertic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7" fillId="0" borderId="67" xfId="5" applyFont="1" applyBorder="1" applyAlignment="1">
      <alignment horizontal="center"/>
    </xf>
    <xf numFmtId="0" fontId="7" fillId="0" borderId="44" xfId="5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8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43" xfId="4" applyFont="1" applyBorder="1"/>
    <xf numFmtId="0" fontId="7" fillId="0" borderId="0" xfId="4" applyFont="1"/>
    <xf numFmtId="0" fontId="10" fillId="0" borderId="14" xfId="4" applyFont="1" applyBorder="1" applyAlignment="1">
      <alignment horizontal="center" vertical="center"/>
    </xf>
    <xf numFmtId="0" fontId="6" fillId="0" borderId="15" xfId="4" applyFont="1" applyBorder="1" applyAlignment="1">
      <alignment vertical="center"/>
    </xf>
    <xf numFmtId="0" fontId="18" fillId="0" borderId="19" xfId="4" applyFont="1" applyBorder="1" applyAlignment="1">
      <alignment horizontal="center" vertical="center"/>
    </xf>
    <xf numFmtId="1" fontId="11" fillId="0" borderId="99" xfId="4" applyNumberFormat="1" applyFont="1" applyBorder="1" applyAlignment="1">
      <alignment horizontal="center" vertical="center"/>
    </xf>
    <xf numFmtId="167" fontId="13" fillId="0" borderId="63" xfId="4" applyNumberFormat="1" applyFont="1" applyBorder="1" applyAlignment="1">
      <alignment horizontal="center" vertical="center"/>
    </xf>
    <xf numFmtId="45" fontId="8" fillId="0" borderId="61" xfId="4" applyNumberFormat="1" applyFont="1" applyBorder="1" applyAlignment="1">
      <alignment horizontal="center" vertical="center"/>
    </xf>
    <xf numFmtId="21" fontId="7" fillId="0" borderId="100" xfId="4" applyNumberFormat="1" applyFont="1" applyBorder="1" applyAlignment="1">
      <alignment horizontal="center" vertical="center"/>
    </xf>
    <xf numFmtId="1" fontId="5" fillId="0" borderId="21" xfId="4" applyNumberFormat="1" applyFont="1" applyBorder="1" applyAlignment="1">
      <alignment horizontal="center" vertical="center"/>
    </xf>
    <xf numFmtId="1" fontId="5" fillId="0" borderId="100" xfId="4" applyNumberFormat="1" applyFont="1" applyBorder="1" applyAlignment="1">
      <alignment horizontal="center" vertical="center"/>
    </xf>
    <xf numFmtId="1" fontId="5" fillId="0" borderId="101" xfId="4" applyNumberFormat="1" applyFont="1" applyBorder="1" applyAlignment="1">
      <alignment horizontal="center" vertical="center"/>
    </xf>
    <xf numFmtId="1" fontId="5" fillId="0" borderId="102" xfId="4" applyNumberFormat="1" applyFont="1" applyBorder="1" applyAlignment="1">
      <alignment horizontal="center" vertical="center"/>
    </xf>
    <xf numFmtId="1" fontId="5" fillId="0" borderId="103" xfId="4" applyNumberFormat="1" applyFont="1" applyBorder="1" applyAlignment="1">
      <alignment horizontal="center" vertical="center"/>
    </xf>
    <xf numFmtId="166" fontId="5" fillId="0" borderId="100" xfId="4" applyNumberFormat="1" applyFont="1" applyBorder="1" applyAlignment="1">
      <alignment horizontal="center" vertical="center"/>
    </xf>
    <xf numFmtId="1" fontId="7" fillId="0" borderId="102" xfId="4" applyNumberFormat="1" applyFont="1" applyBorder="1" applyAlignment="1">
      <alignment horizontal="center" vertical="center"/>
    </xf>
    <xf numFmtId="166" fontId="7" fillId="0" borderId="100" xfId="4" applyNumberFormat="1" applyFont="1" applyBorder="1" applyAlignment="1">
      <alignment horizontal="center" vertical="center"/>
    </xf>
    <xf numFmtId="1" fontId="7" fillId="0" borderId="21" xfId="4" applyNumberFormat="1" applyFont="1" applyBorder="1" applyAlignment="1">
      <alignment horizontal="center" vertical="center"/>
    </xf>
    <xf numFmtId="21" fontId="7" fillId="0" borderId="104" xfId="4" applyNumberFormat="1" applyFont="1" applyBorder="1" applyAlignment="1">
      <alignment horizontal="center" vertical="center"/>
    </xf>
    <xf numFmtId="166" fontId="7" fillId="0" borderId="102" xfId="4" applyNumberFormat="1" applyFont="1" applyBorder="1" applyAlignment="1">
      <alignment horizontal="center" vertical="center"/>
    </xf>
    <xf numFmtId="1" fontId="7" fillId="0" borderId="103" xfId="4" applyNumberFormat="1" applyFont="1" applyBorder="1" applyAlignment="1">
      <alignment horizontal="center" vertical="center"/>
    </xf>
    <xf numFmtId="1" fontId="7" fillId="0" borderId="100" xfId="4" applyNumberFormat="1" applyFont="1" applyBorder="1" applyAlignment="1">
      <alignment horizontal="center" vertical="center"/>
    </xf>
    <xf numFmtId="1" fontId="7" fillId="0" borderId="101" xfId="4" applyNumberFormat="1" applyFont="1" applyBorder="1" applyAlignment="1">
      <alignment horizontal="center" vertical="center"/>
    </xf>
    <xf numFmtId="1" fontId="5" fillId="0" borderId="105" xfId="4" applyNumberFormat="1" applyFont="1" applyBorder="1" applyAlignment="1">
      <alignment horizontal="center" vertical="center"/>
    </xf>
    <xf numFmtId="166" fontId="4" fillId="0" borderId="100" xfId="4" applyNumberFormat="1" applyFont="1" applyBorder="1" applyAlignment="1">
      <alignment vertical="center"/>
    </xf>
    <xf numFmtId="0" fontId="4" fillId="0" borderId="21" xfId="4" applyFont="1" applyBorder="1" applyAlignment="1">
      <alignment vertical="center"/>
    </xf>
    <xf numFmtId="0" fontId="4" fillId="0" borderId="100" xfId="4" applyFont="1" applyBorder="1" applyAlignment="1">
      <alignment vertical="center"/>
    </xf>
    <xf numFmtId="21" fontId="7" fillId="0" borderId="36" xfId="4" applyNumberFormat="1" applyFont="1" applyBorder="1" applyAlignment="1">
      <alignment horizontal="center" vertical="center"/>
    </xf>
    <xf numFmtId="1" fontId="5" fillId="0" borderId="40" xfId="4" applyNumberFormat="1" applyFont="1" applyBorder="1" applyAlignment="1">
      <alignment horizontal="center" vertical="center"/>
    </xf>
    <xf numFmtId="1" fontId="5" fillId="0" borderId="104" xfId="4" applyNumberFormat="1" applyFont="1" applyBorder="1" applyAlignment="1">
      <alignment horizontal="center" vertical="center"/>
    </xf>
    <xf numFmtId="21" fontId="7" fillId="0" borderId="104" xfId="5" applyNumberFormat="1" applyFont="1" applyBorder="1" applyAlignment="1">
      <alignment horizontal="center" vertical="center"/>
    </xf>
    <xf numFmtId="1" fontId="5" fillId="0" borderId="103" xfId="5" applyNumberFormat="1" applyFont="1" applyBorder="1" applyAlignment="1">
      <alignment horizontal="center" vertical="center"/>
    </xf>
    <xf numFmtId="166" fontId="7" fillId="0" borderId="27" xfId="4" applyNumberFormat="1" applyFont="1" applyBorder="1" applyAlignment="1">
      <alignment vertical="center"/>
    </xf>
    <xf numFmtId="2" fontId="7" fillId="0" borderId="29" xfId="4" applyNumberFormat="1" applyFont="1" applyBorder="1" applyAlignment="1">
      <alignment vertical="center"/>
    </xf>
    <xf numFmtId="1" fontId="5" fillId="0" borderId="41" xfId="4" applyNumberFormat="1" applyFont="1" applyBorder="1" applyAlignment="1">
      <alignment horizontal="center" vertical="center"/>
    </xf>
    <xf numFmtId="166" fontId="4" fillId="0" borderId="27" xfId="4" applyNumberFormat="1" applyFont="1" applyBorder="1" applyAlignment="1">
      <alignment vertical="center"/>
    </xf>
    <xf numFmtId="0" fontId="4" fillId="0" borderId="29" xfId="4" applyFont="1" applyBorder="1" applyAlignment="1">
      <alignment vertical="center"/>
    </xf>
    <xf numFmtId="21" fontId="7" fillId="0" borderId="27" xfId="4" applyNumberFormat="1" applyFont="1" applyBorder="1" applyAlignment="1">
      <alignment horizontal="center" vertical="center"/>
    </xf>
    <xf numFmtId="2" fontId="7" fillId="0" borderId="29" xfId="4" applyNumberFormat="1" applyFont="1" applyBorder="1" applyAlignment="1">
      <alignment horizontal="center" vertical="center"/>
    </xf>
    <xf numFmtId="1" fontId="5" fillId="0" borderId="29" xfId="4" applyNumberFormat="1" applyFont="1" applyBorder="1" applyAlignment="1">
      <alignment horizontal="center" vertical="center"/>
    </xf>
    <xf numFmtId="166" fontId="7" fillId="0" borderId="36" xfId="4" applyNumberFormat="1" applyFont="1" applyBorder="1" applyAlignment="1">
      <alignment horizontal="center" vertical="center"/>
    </xf>
    <xf numFmtId="166" fontId="7" fillId="0" borderId="27" xfId="4" applyNumberFormat="1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10" fillId="0" borderId="50" xfId="4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18" fillId="0" borderId="20" xfId="4" applyFont="1" applyBorder="1" applyAlignment="1">
      <alignment horizontal="center" vertical="center"/>
    </xf>
    <xf numFmtId="1" fontId="11" fillId="0" borderId="71" xfId="4" applyNumberFormat="1" applyFont="1" applyBorder="1" applyAlignment="1">
      <alignment horizontal="center" vertical="center"/>
    </xf>
    <xf numFmtId="167" fontId="13" fillId="0" borderId="16" xfId="4" applyNumberFormat="1" applyFont="1" applyBorder="1" applyAlignment="1">
      <alignment horizontal="center" vertical="center"/>
    </xf>
    <xf numFmtId="45" fontId="8" fillId="0" borderId="77" xfId="4" applyNumberFormat="1" applyFont="1" applyBorder="1" applyAlignment="1">
      <alignment horizontal="center" vertical="center"/>
    </xf>
    <xf numFmtId="21" fontId="7" fillId="0" borderId="3" xfId="4" applyNumberFormat="1" applyFont="1" applyBorder="1" applyAlignment="1">
      <alignment horizontal="center" vertical="center"/>
    </xf>
    <xf numFmtId="1" fontId="5" fillId="0" borderId="12" xfId="4" applyNumberFormat="1" applyFont="1" applyBorder="1" applyAlignment="1">
      <alignment horizontal="center" vertical="center"/>
    </xf>
    <xf numFmtId="1" fontId="5" fillId="0" borderId="3" xfId="4" applyNumberFormat="1" applyFont="1" applyBorder="1" applyAlignment="1">
      <alignment horizontal="center" vertical="center"/>
    </xf>
    <xf numFmtId="1" fontId="5" fillId="0" borderId="84" xfId="4" applyNumberFormat="1" applyFont="1" applyBorder="1" applyAlignment="1">
      <alignment horizontal="center" vertical="center"/>
    </xf>
    <xf numFmtId="1" fontId="5" fillId="0" borderId="90" xfId="4" applyNumberFormat="1" applyFont="1" applyBorder="1" applyAlignment="1">
      <alignment horizontal="center" vertical="center"/>
    </xf>
    <xf numFmtId="1" fontId="5" fillId="0" borderId="2" xfId="4" applyNumberFormat="1" applyFont="1" applyBorder="1" applyAlignment="1">
      <alignment horizontal="center" vertical="center"/>
    </xf>
    <xf numFmtId="166" fontId="5" fillId="0" borderId="3" xfId="4" applyNumberFormat="1" applyFont="1" applyBorder="1" applyAlignment="1">
      <alignment horizontal="center" vertical="center"/>
    </xf>
    <xf numFmtId="1" fontId="7" fillId="0" borderId="90" xfId="4" applyNumberFormat="1" applyFont="1" applyBorder="1" applyAlignment="1">
      <alignment horizontal="center" vertical="center"/>
    </xf>
    <xf numFmtId="166" fontId="7" fillId="0" borderId="3" xfId="4" applyNumberFormat="1" applyFont="1" applyBorder="1" applyAlignment="1">
      <alignment horizontal="center" vertical="center"/>
    </xf>
    <xf numFmtId="1" fontId="7" fillId="0" borderId="12" xfId="4" applyNumberFormat="1" applyFont="1" applyBorder="1" applyAlignment="1">
      <alignment horizontal="center" vertical="center"/>
    </xf>
    <xf numFmtId="21" fontId="7" fillId="0" borderId="33" xfId="4" applyNumberFormat="1" applyFont="1" applyBorder="1" applyAlignment="1">
      <alignment horizontal="center" vertical="center"/>
    </xf>
    <xf numFmtId="166" fontId="7" fillId="0" borderId="90" xfId="4" applyNumberFormat="1" applyFont="1" applyBorder="1" applyAlignment="1">
      <alignment horizontal="center" vertical="center"/>
    </xf>
    <xf numFmtId="168" fontId="7" fillId="0" borderId="3" xfId="4" applyNumberFormat="1" applyFont="1" applyBorder="1" applyAlignment="1">
      <alignment horizontal="center" vertical="center"/>
    </xf>
    <xf numFmtId="1" fontId="7" fillId="0" borderId="2" xfId="4" applyNumberFormat="1" applyFont="1" applyBorder="1" applyAlignment="1">
      <alignment horizontal="center" vertical="center"/>
    </xf>
    <xf numFmtId="1" fontId="7" fillId="0" borderId="3" xfId="4" applyNumberFormat="1" applyFont="1" applyBorder="1" applyAlignment="1">
      <alignment horizontal="center" vertical="center"/>
    </xf>
    <xf numFmtId="1" fontId="7" fillId="0" borderId="84" xfId="4" applyNumberFormat="1" applyFont="1" applyBorder="1" applyAlignment="1">
      <alignment horizontal="center" vertical="center"/>
    </xf>
    <xf numFmtId="21" fontId="7" fillId="0" borderId="13" xfId="4" applyNumberFormat="1" applyFont="1" applyBorder="1" applyAlignment="1">
      <alignment horizontal="center" vertical="center"/>
    </xf>
    <xf numFmtId="1" fontId="5" fillId="0" borderId="13" xfId="4" applyNumberFormat="1" applyFont="1" applyBorder="1" applyAlignment="1">
      <alignment horizontal="center" vertical="center"/>
    </xf>
    <xf numFmtId="166" fontId="4" fillId="0" borderId="3" xfId="4" applyNumberFormat="1" applyFont="1" applyBorder="1" applyAlignment="1">
      <alignment vertical="center"/>
    </xf>
    <xf numFmtId="0" fontId="4" fillId="0" borderId="1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7" fillId="0" borderId="12" xfId="4" applyFont="1" applyBorder="1" applyAlignment="1">
      <alignment vertical="center"/>
    </xf>
    <xf numFmtId="0" fontId="7" fillId="0" borderId="3" xfId="4" applyFont="1" applyBorder="1" applyAlignment="1">
      <alignment vertical="center"/>
    </xf>
    <xf numFmtId="1" fontId="5" fillId="0" borderId="33" xfId="4" applyNumberFormat="1" applyFont="1" applyBorder="1" applyAlignment="1">
      <alignment horizontal="center" vertical="center"/>
    </xf>
    <xf numFmtId="21" fontId="7" fillId="0" borderId="33" xfId="5" applyNumberFormat="1" applyFont="1" applyBorder="1" applyAlignment="1">
      <alignment horizontal="center" vertical="center"/>
    </xf>
    <xf numFmtId="1" fontId="5" fillId="0" borderId="12" xfId="5" applyNumberFormat="1" applyFont="1" applyBorder="1" applyAlignment="1">
      <alignment horizontal="center" vertical="center"/>
    </xf>
    <xf numFmtId="166" fontId="7" fillId="0" borderId="3" xfId="4" applyNumberFormat="1" applyFont="1" applyBorder="1" applyAlignment="1">
      <alignment vertical="center"/>
    </xf>
    <xf numFmtId="2" fontId="7" fillId="0" borderId="12" xfId="4" applyNumberFormat="1" applyFont="1" applyBorder="1" applyAlignment="1">
      <alignment vertical="center"/>
    </xf>
    <xf numFmtId="2" fontId="7" fillId="0" borderId="12" xfId="4" applyNumberFormat="1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1" fontId="5" fillId="0" borderId="27" xfId="4" applyNumberFormat="1" applyFont="1" applyBorder="1" applyAlignment="1">
      <alignment horizontal="center" vertical="center"/>
    </xf>
    <xf numFmtId="1" fontId="5" fillId="0" borderId="85" xfId="4" applyNumberFormat="1" applyFont="1" applyBorder="1" applyAlignment="1">
      <alignment horizontal="center" vertical="center"/>
    </xf>
    <xf numFmtId="1" fontId="5" fillId="0" borderId="37" xfId="4" applyNumberFormat="1" applyFont="1" applyBorder="1" applyAlignment="1">
      <alignment horizontal="center" vertical="center"/>
    </xf>
    <xf numFmtId="1" fontId="5" fillId="0" borderId="9" xfId="4" applyNumberFormat="1" applyFont="1" applyBorder="1" applyAlignment="1">
      <alignment horizontal="center" vertical="center"/>
    </xf>
    <xf numFmtId="166" fontId="5" fillId="0" borderId="37" xfId="4" applyNumberFormat="1" applyFont="1" applyBorder="1" applyAlignment="1">
      <alignment horizontal="center" vertical="center"/>
    </xf>
    <xf numFmtId="1" fontId="5" fillId="0" borderId="67" xfId="4" applyNumberFormat="1" applyFont="1" applyBorder="1" applyAlignment="1">
      <alignment horizontal="center" vertical="center"/>
    </xf>
    <xf numFmtId="166" fontId="7" fillId="0" borderId="37" xfId="4" applyNumberFormat="1" applyFont="1" applyBorder="1" applyAlignment="1">
      <alignment horizontal="center" vertical="center"/>
    </xf>
    <xf numFmtId="1" fontId="7" fillId="0" borderId="86" xfId="4" applyNumberFormat="1" applyFont="1" applyBorder="1" applyAlignment="1">
      <alignment horizontal="center" vertical="center"/>
    </xf>
    <xf numFmtId="1" fontId="5" fillId="0" borderId="44" xfId="4" applyNumberFormat="1" applyFont="1" applyBorder="1" applyAlignment="1">
      <alignment horizontal="center" vertical="center"/>
    </xf>
    <xf numFmtId="0" fontId="7" fillId="0" borderId="84" xfId="4" applyFont="1" applyBorder="1" applyAlignment="1">
      <alignment vertical="center"/>
    </xf>
    <xf numFmtId="166" fontId="7" fillId="0" borderId="33" xfId="4" applyNumberFormat="1" applyFont="1" applyBorder="1" applyAlignment="1">
      <alignment vertical="center"/>
    </xf>
    <xf numFmtId="21" fontId="7" fillId="0" borderId="0" xfId="5" applyNumberFormat="1" applyFont="1" applyAlignment="1">
      <alignment vertical="center"/>
    </xf>
    <xf numFmtId="164" fontId="7" fillId="0" borderId="3" xfId="4" applyNumberFormat="1" applyFont="1" applyBorder="1" applyAlignment="1">
      <alignment vertical="center"/>
    </xf>
    <xf numFmtId="21" fontId="7" fillId="0" borderId="37" xfId="4" applyNumberFormat="1" applyFont="1" applyBorder="1" applyAlignment="1">
      <alignment horizontal="center" vertical="center"/>
    </xf>
    <xf numFmtId="1" fontId="7" fillId="0" borderId="67" xfId="4" applyNumberFormat="1" applyFont="1" applyBorder="1" applyAlignment="1">
      <alignment horizontal="center" vertical="center"/>
    </xf>
    <xf numFmtId="0" fontId="7" fillId="0" borderId="33" xfId="4" applyFont="1" applyBorder="1" applyAlignment="1">
      <alignment vertical="center"/>
    </xf>
    <xf numFmtId="164" fontId="7" fillId="0" borderId="3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9" fontId="7" fillId="0" borderId="3" xfId="4" applyNumberFormat="1" applyFont="1" applyBorder="1" applyAlignment="1">
      <alignment horizontal="center" vertical="center"/>
    </xf>
    <xf numFmtId="21" fontId="7" fillId="0" borderId="90" xfId="4" applyNumberFormat="1" applyFont="1" applyBorder="1" applyAlignment="1">
      <alignment horizontal="center" vertical="center"/>
    </xf>
    <xf numFmtId="0" fontId="7" fillId="0" borderId="90" xfId="4" applyFont="1" applyBorder="1" applyAlignment="1">
      <alignment vertical="center"/>
    </xf>
    <xf numFmtId="166" fontId="7" fillId="0" borderId="0" xfId="4" applyNumberFormat="1" applyFont="1" applyAlignment="1">
      <alignment vertical="center"/>
    </xf>
    <xf numFmtId="0" fontId="6" fillId="0" borderId="18" xfId="4" applyFont="1" applyBorder="1" applyAlignment="1">
      <alignment vertical="center"/>
    </xf>
    <xf numFmtId="0" fontId="7" fillId="0" borderId="27" xfId="4" applyFont="1" applyBorder="1" applyAlignment="1">
      <alignment horizontal="center" vertical="center"/>
    </xf>
    <xf numFmtId="1" fontId="5" fillId="0" borderId="66" xfId="4" applyNumberFormat="1" applyFont="1" applyBorder="1" applyAlignment="1">
      <alignment horizontal="center" vertical="center"/>
    </xf>
    <xf numFmtId="1" fontId="5" fillId="0" borderId="28" xfId="4" applyNumberFormat="1" applyFont="1" applyBorder="1" applyAlignment="1">
      <alignment horizontal="center" vertical="center"/>
    </xf>
    <xf numFmtId="166" fontId="5" fillId="0" borderId="27" xfId="4" applyNumberFormat="1" applyFont="1" applyBorder="1" applyAlignment="1">
      <alignment horizontal="center" vertical="center"/>
    </xf>
    <xf numFmtId="1" fontId="7" fillId="0" borderId="29" xfId="4" applyNumberFormat="1" applyFont="1" applyBorder="1" applyAlignment="1">
      <alignment horizontal="center" vertical="center"/>
    </xf>
    <xf numFmtId="21" fontId="7" fillId="0" borderId="34" xfId="4" applyNumberFormat="1" applyFont="1" applyBorder="1" applyAlignment="1">
      <alignment horizontal="center" vertical="center"/>
    </xf>
    <xf numFmtId="166" fontId="7" fillId="0" borderId="66" xfId="4" applyNumberFormat="1" applyFont="1" applyBorder="1" applyAlignment="1">
      <alignment horizontal="center" vertical="center"/>
    </xf>
    <xf numFmtId="1" fontId="7" fillId="0" borderId="28" xfId="4" applyNumberFormat="1" applyFont="1" applyBorder="1" applyAlignment="1">
      <alignment horizontal="center" vertical="center"/>
    </xf>
    <xf numFmtId="1" fontId="7" fillId="0" borderId="27" xfId="4" applyNumberFormat="1" applyFont="1" applyBorder="1" applyAlignment="1">
      <alignment horizontal="center" vertical="center"/>
    </xf>
    <xf numFmtId="1" fontId="7" fillId="0" borderId="66" xfId="4" applyNumberFormat="1" applyFont="1" applyBorder="1" applyAlignment="1">
      <alignment horizontal="center" vertical="center"/>
    </xf>
    <xf numFmtId="1" fontId="7" fillId="0" borderId="85" xfId="4" applyNumberFormat="1" applyFont="1" applyBorder="1" applyAlignment="1">
      <alignment horizontal="center" vertical="center"/>
    </xf>
    <xf numFmtId="21" fontId="7" fillId="0" borderId="30" xfId="4" applyNumberFormat="1" applyFont="1" applyBorder="1" applyAlignment="1">
      <alignment horizontal="center" vertical="center"/>
    </xf>
    <xf numFmtId="1" fontId="5" fillId="0" borderId="30" xfId="4" applyNumberFormat="1" applyFont="1" applyBorder="1" applyAlignment="1">
      <alignment horizontal="center" vertical="center"/>
    </xf>
    <xf numFmtId="0" fontId="7" fillId="0" borderId="27" xfId="4" applyFont="1" applyBorder="1" applyAlignment="1">
      <alignment vertical="center"/>
    </xf>
    <xf numFmtId="0" fontId="7" fillId="0" borderId="29" xfId="4" applyFont="1" applyBorder="1" applyAlignment="1">
      <alignment vertical="center"/>
    </xf>
    <xf numFmtId="1" fontId="5" fillId="0" borderId="36" xfId="4" applyNumberFormat="1" applyFont="1" applyBorder="1" applyAlignment="1">
      <alignment horizontal="center" vertical="center"/>
    </xf>
    <xf numFmtId="1" fontId="5" fillId="0" borderId="34" xfId="4" applyNumberFormat="1" applyFont="1" applyBorder="1" applyAlignment="1">
      <alignment horizontal="center" vertical="center"/>
    </xf>
    <xf numFmtId="21" fontId="7" fillId="0" borderId="34" xfId="5" applyNumberFormat="1" applyFont="1" applyBorder="1" applyAlignment="1">
      <alignment horizontal="center" vertical="center"/>
    </xf>
    <xf numFmtId="0" fontId="7" fillId="0" borderId="85" xfId="4" applyFont="1" applyBorder="1" applyAlignment="1">
      <alignment vertical="center"/>
    </xf>
    <xf numFmtId="1" fontId="5" fillId="0" borderId="29" xfId="5" applyNumberFormat="1" applyFont="1" applyBorder="1" applyAlignment="1">
      <alignment horizontal="center" vertical="center"/>
    </xf>
    <xf numFmtId="164" fontId="7" fillId="0" borderId="27" xfId="4" applyNumberFormat="1" applyFont="1" applyBorder="1" applyAlignment="1">
      <alignment vertical="center"/>
    </xf>
    <xf numFmtId="0" fontId="6" fillId="0" borderId="72" xfId="4" applyFont="1" applyBorder="1" applyAlignment="1">
      <alignment vertical="center"/>
    </xf>
    <xf numFmtId="1" fontId="5" fillId="0" borderId="86" xfId="4" applyNumberFormat="1" applyFont="1" applyBorder="1" applyAlignment="1">
      <alignment horizontal="center" vertical="center"/>
    </xf>
    <xf numFmtId="1" fontId="7" fillId="0" borderId="44" xfId="4" applyNumberFormat="1" applyFont="1" applyBorder="1" applyAlignment="1">
      <alignment horizontal="center" vertical="center"/>
    </xf>
    <xf numFmtId="21" fontId="7" fillId="0" borderId="74" xfId="4" applyNumberFormat="1" applyFont="1" applyBorder="1" applyAlignment="1">
      <alignment horizontal="center" vertical="center"/>
    </xf>
    <xf numFmtId="166" fontId="7" fillId="0" borderId="67" xfId="4" applyNumberFormat="1" applyFont="1" applyBorder="1" applyAlignment="1">
      <alignment horizontal="center" vertical="center"/>
    </xf>
    <xf numFmtId="1" fontId="7" fillId="0" borderId="9" xfId="4" applyNumberFormat="1" applyFont="1" applyBorder="1" applyAlignment="1">
      <alignment horizontal="center" vertical="center"/>
    </xf>
    <xf numFmtId="1" fontId="7" fillId="0" borderId="37" xfId="4" applyNumberFormat="1" applyFont="1" applyBorder="1" applyAlignment="1">
      <alignment horizontal="center" vertical="center"/>
    </xf>
    <xf numFmtId="21" fontId="7" fillId="0" borderId="75" xfId="4" applyNumberFormat="1" applyFont="1" applyBorder="1" applyAlignment="1">
      <alignment horizontal="center" vertical="center"/>
    </xf>
    <xf numFmtId="1" fontId="5" fillId="0" borderId="75" xfId="4" applyNumberFormat="1" applyFont="1" applyBorder="1" applyAlignment="1">
      <alignment horizontal="center" vertical="center"/>
    </xf>
    <xf numFmtId="166" fontId="7" fillId="0" borderId="37" xfId="4" applyNumberFormat="1" applyFont="1" applyBorder="1" applyAlignment="1">
      <alignment vertical="center"/>
    </xf>
    <xf numFmtId="0" fontId="7" fillId="0" borderId="44" xfId="4" applyFont="1" applyBorder="1" applyAlignment="1">
      <alignment vertical="center"/>
    </xf>
    <xf numFmtId="0" fontId="7" fillId="0" borderId="37" xfId="4" applyFont="1" applyBorder="1" applyAlignment="1">
      <alignment vertical="center"/>
    </xf>
    <xf numFmtId="21" fontId="7" fillId="0" borderId="74" xfId="5" applyNumberFormat="1" applyFont="1" applyBorder="1" applyAlignment="1">
      <alignment horizontal="center" vertical="center"/>
    </xf>
    <xf numFmtId="1" fontId="5" fillId="0" borderId="44" xfId="5" applyNumberFormat="1" applyFont="1" applyBorder="1" applyAlignment="1">
      <alignment horizontal="center" vertical="center"/>
    </xf>
    <xf numFmtId="2" fontId="7" fillId="0" borderId="44" xfId="4" applyNumberFormat="1" applyFont="1" applyBorder="1" applyAlignment="1">
      <alignment vertical="center"/>
    </xf>
    <xf numFmtId="164" fontId="7" fillId="0" borderId="37" xfId="4" applyNumberFormat="1" applyFont="1" applyBorder="1" applyAlignment="1">
      <alignment vertical="center"/>
    </xf>
    <xf numFmtId="2" fontId="7" fillId="0" borderId="44" xfId="4" applyNumberFormat="1" applyFont="1" applyBorder="1" applyAlignment="1">
      <alignment horizontal="center" vertical="center"/>
    </xf>
    <xf numFmtId="0" fontId="7" fillId="0" borderId="44" xfId="4" applyFont="1" applyBorder="1" applyAlignment="1">
      <alignment horizontal="center" vertical="center"/>
    </xf>
    <xf numFmtId="1" fontId="7" fillId="0" borderId="12" xfId="4" applyNumberFormat="1" applyFont="1" applyBorder="1" applyAlignment="1">
      <alignment vertical="center"/>
    </xf>
    <xf numFmtId="0" fontId="6" fillId="0" borderId="16" xfId="4" applyFont="1" applyBorder="1" applyAlignment="1">
      <alignment vertical="center"/>
    </xf>
    <xf numFmtId="1" fontId="5" fillId="0" borderId="87" xfId="4" applyNumberFormat="1" applyFont="1" applyBorder="1" applyAlignment="1">
      <alignment horizontal="center" vertical="center"/>
    </xf>
    <xf numFmtId="1" fontId="5" fillId="0" borderId="0" xfId="4" applyNumberFormat="1" applyFont="1" applyAlignment="1">
      <alignment horizontal="center" vertical="center"/>
    </xf>
    <xf numFmtId="166" fontId="5" fillId="0" borderId="36" xfId="4" applyNumberFormat="1" applyFont="1" applyBorder="1" applyAlignment="1">
      <alignment horizontal="center" vertical="center"/>
    </xf>
    <xf numFmtId="1" fontId="7" fillId="0" borderId="0" xfId="4" applyNumberFormat="1" applyFont="1" applyAlignment="1">
      <alignment horizontal="center" vertical="center"/>
    </xf>
    <xf numFmtId="1" fontId="7" fillId="0" borderId="41" xfId="4" applyNumberFormat="1" applyFont="1" applyBorder="1" applyAlignment="1">
      <alignment horizontal="center" vertical="center"/>
    </xf>
    <xf numFmtId="21" fontId="7" fillId="0" borderId="42" xfId="4" applyNumberFormat="1" applyFont="1" applyBorder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1" fontId="7" fillId="0" borderId="40" xfId="4" applyNumberFormat="1" applyFont="1" applyBorder="1" applyAlignment="1">
      <alignment horizontal="center" vertical="center"/>
    </xf>
    <xf numFmtId="1" fontId="7" fillId="0" borderId="36" xfId="4" applyNumberFormat="1" applyFont="1" applyBorder="1" applyAlignment="1">
      <alignment horizontal="center" vertical="center"/>
    </xf>
    <xf numFmtId="1" fontId="7" fillId="0" borderId="87" xfId="4" applyNumberFormat="1" applyFont="1" applyBorder="1" applyAlignment="1">
      <alignment horizontal="center" vertical="center"/>
    </xf>
    <xf numFmtId="21" fontId="7" fillId="0" borderId="43" xfId="4" applyNumberFormat="1" applyFont="1" applyBorder="1" applyAlignment="1">
      <alignment horizontal="center" vertical="center"/>
    </xf>
    <xf numFmtId="1" fontId="5" fillId="0" borderId="43" xfId="4" applyNumberFormat="1" applyFont="1" applyBorder="1" applyAlignment="1">
      <alignment horizontal="center" vertical="center"/>
    </xf>
    <xf numFmtId="166" fontId="7" fillId="0" borderId="36" xfId="4" applyNumberFormat="1" applyFont="1" applyBorder="1" applyAlignment="1">
      <alignment vertical="center"/>
    </xf>
    <xf numFmtId="0" fontId="7" fillId="0" borderId="41" xfId="4" applyFont="1" applyBorder="1" applyAlignment="1">
      <alignment vertical="center"/>
    </xf>
    <xf numFmtId="0" fontId="7" fillId="0" borderId="36" xfId="4" applyFont="1" applyBorder="1" applyAlignment="1">
      <alignment vertical="center"/>
    </xf>
    <xf numFmtId="0" fontId="4" fillId="0" borderId="41" xfId="4" applyFont="1" applyBorder="1" applyAlignment="1">
      <alignment vertical="center"/>
    </xf>
    <xf numFmtId="1" fontId="5" fillId="0" borderId="42" xfId="4" applyNumberFormat="1" applyFont="1" applyBorder="1" applyAlignment="1">
      <alignment horizontal="center" vertical="center"/>
    </xf>
    <xf numFmtId="21" fontId="7" fillId="0" borderId="42" xfId="5" applyNumberFormat="1" applyFont="1" applyBorder="1" applyAlignment="1">
      <alignment horizontal="center" vertical="center"/>
    </xf>
    <xf numFmtId="1" fontId="5" fillId="0" borderId="41" xfId="5" applyNumberFormat="1" applyFont="1" applyBorder="1" applyAlignment="1">
      <alignment horizontal="center" vertical="center"/>
    </xf>
    <xf numFmtId="2" fontId="7" fillId="0" borderId="41" xfId="4" applyNumberFormat="1" applyFont="1" applyBorder="1" applyAlignment="1">
      <alignment vertical="center"/>
    </xf>
    <xf numFmtId="164" fontId="7" fillId="0" borderId="36" xfId="4" applyNumberFormat="1" applyFont="1" applyBorder="1" applyAlignment="1">
      <alignment vertical="center"/>
    </xf>
    <xf numFmtId="2" fontId="7" fillId="0" borderId="41" xfId="4" applyNumberFormat="1" applyFont="1" applyBorder="1" applyAlignment="1">
      <alignment horizontal="center" vertical="center"/>
    </xf>
    <xf numFmtId="166" fontId="4" fillId="0" borderId="37" xfId="4" applyNumberFormat="1" applyFont="1" applyBorder="1" applyAlignment="1">
      <alignment vertical="center"/>
    </xf>
    <xf numFmtId="0" fontId="4" fillId="0" borderId="44" xfId="4" applyFont="1" applyBorder="1" applyAlignment="1">
      <alignment vertical="center"/>
    </xf>
    <xf numFmtId="0" fontId="6" fillId="0" borderId="46" xfId="4" applyFont="1" applyBorder="1" applyAlignment="1">
      <alignment vertical="center"/>
    </xf>
    <xf numFmtId="0" fontId="18" fillId="0" borderId="47" xfId="4" applyFont="1" applyBorder="1" applyAlignment="1">
      <alignment horizontal="center" vertical="center"/>
    </xf>
    <xf numFmtId="1" fontId="11" fillId="0" borderId="49" xfId="4" applyNumberFormat="1" applyFont="1" applyBorder="1" applyAlignment="1">
      <alignment horizontal="center" vertical="center"/>
    </xf>
    <xf numFmtId="167" fontId="13" fillId="0" borderId="46" xfId="4" applyNumberFormat="1" applyFont="1" applyBorder="1" applyAlignment="1">
      <alignment horizontal="center" vertical="center"/>
    </xf>
    <xf numFmtId="45" fontId="8" fillId="0" borderId="47" xfId="4" applyNumberFormat="1" applyFont="1" applyBorder="1" applyAlignment="1">
      <alignment horizontal="center" vertical="center"/>
    </xf>
    <xf numFmtId="21" fontId="7" fillId="0" borderId="39" xfId="4" applyNumberFormat="1" applyFont="1" applyBorder="1" applyAlignment="1">
      <alignment horizontal="center" vertical="center"/>
    </xf>
    <xf numFmtId="1" fontId="5" fillId="0" borderId="31" xfId="4" applyNumberFormat="1" applyFont="1" applyBorder="1" applyAlignment="1">
      <alignment horizontal="center" vertical="center"/>
    </xf>
    <xf numFmtId="1" fontId="5" fillId="0" borderId="39" xfId="4" applyNumberFormat="1" applyFont="1" applyBorder="1" applyAlignment="1">
      <alignment horizontal="center" vertical="center"/>
    </xf>
    <xf numFmtId="1" fontId="5" fillId="0" borderId="88" xfId="4" applyNumberFormat="1" applyFont="1" applyBorder="1" applyAlignment="1">
      <alignment horizontal="center" vertical="center"/>
    </xf>
    <xf numFmtId="1" fontId="5" fillId="0" borderId="91" xfId="4" applyNumberFormat="1" applyFont="1" applyBorder="1" applyAlignment="1">
      <alignment horizontal="center" vertical="center"/>
    </xf>
    <xf numFmtId="1" fontId="5" fillId="0" borderId="38" xfId="4" applyNumberFormat="1" applyFont="1" applyBorder="1" applyAlignment="1">
      <alignment horizontal="center" vertical="center"/>
    </xf>
    <xf numFmtId="166" fontId="5" fillId="0" borderId="39" xfId="4" applyNumberFormat="1" applyFont="1" applyBorder="1" applyAlignment="1">
      <alignment horizontal="center" vertical="center"/>
    </xf>
    <xf numFmtId="1" fontId="7" fillId="0" borderId="91" xfId="4" applyNumberFormat="1" applyFont="1" applyBorder="1" applyAlignment="1">
      <alignment horizontal="center" vertical="center"/>
    </xf>
    <xf numFmtId="166" fontId="7" fillId="0" borderId="39" xfId="4" applyNumberFormat="1" applyFont="1" applyBorder="1" applyAlignment="1">
      <alignment horizontal="center" vertical="center"/>
    </xf>
    <xf numFmtId="1" fontId="7" fillId="0" borderId="31" xfId="4" applyNumberFormat="1" applyFont="1" applyBorder="1" applyAlignment="1">
      <alignment horizontal="center" vertical="center"/>
    </xf>
    <xf numFmtId="21" fontId="7" fillId="0" borderId="53" xfId="4" applyNumberFormat="1" applyFont="1" applyBorder="1" applyAlignment="1">
      <alignment horizontal="center" vertical="center"/>
    </xf>
    <xf numFmtId="166" fontId="7" fillId="0" borderId="91" xfId="4" applyNumberFormat="1" applyFont="1" applyBorder="1" applyAlignment="1">
      <alignment horizontal="center" vertical="center"/>
    </xf>
    <xf numFmtId="1" fontId="7" fillId="0" borderId="38" xfId="4" applyNumberFormat="1" applyFont="1" applyBorder="1" applyAlignment="1">
      <alignment horizontal="center" vertical="center"/>
    </xf>
    <xf numFmtId="1" fontId="7" fillId="0" borderId="39" xfId="4" applyNumberFormat="1" applyFont="1" applyBorder="1" applyAlignment="1">
      <alignment horizontal="center" vertical="center"/>
    </xf>
    <xf numFmtId="21" fontId="7" fillId="0" borderId="91" xfId="4" applyNumberFormat="1" applyFont="1" applyBorder="1" applyAlignment="1">
      <alignment horizontal="center" vertical="center"/>
    </xf>
    <xf numFmtId="1" fontId="7" fillId="0" borderId="88" xfId="4" applyNumberFormat="1" applyFont="1" applyBorder="1" applyAlignment="1">
      <alignment horizontal="center" vertical="center"/>
    </xf>
    <xf numFmtId="21" fontId="7" fillId="0" borderId="54" xfId="4" applyNumberFormat="1" applyFont="1" applyBorder="1" applyAlignment="1">
      <alignment horizontal="center" vertical="center"/>
    </xf>
    <xf numFmtId="1" fontId="5" fillId="0" borderId="54" xfId="4" applyNumberFormat="1" applyFont="1" applyBorder="1" applyAlignment="1">
      <alignment horizontal="center" vertical="center"/>
    </xf>
    <xf numFmtId="166" fontId="7" fillId="0" borderId="39" xfId="4" applyNumberFormat="1" applyFont="1" applyBorder="1" applyAlignment="1">
      <alignment vertical="center"/>
    </xf>
    <xf numFmtId="0" fontId="7" fillId="0" borderId="31" xfId="4" applyFont="1" applyBorder="1" applyAlignment="1">
      <alignment vertical="center"/>
    </xf>
    <xf numFmtId="0" fontId="7" fillId="0" borderId="39" xfId="4" applyFont="1" applyBorder="1" applyAlignment="1">
      <alignment vertical="center"/>
    </xf>
    <xf numFmtId="0" fontId="4" fillId="0" borderId="31" xfId="4" applyFont="1" applyBorder="1" applyAlignment="1">
      <alignment vertical="center"/>
    </xf>
    <xf numFmtId="1" fontId="5" fillId="0" borderId="53" xfId="4" applyNumberFormat="1" applyFont="1" applyBorder="1" applyAlignment="1">
      <alignment horizontal="center" vertical="center"/>
    </xf>
    <xf numFmtId="21" fontId="7" fillId="0" borderId="53" xfId="5" applyNumberFormat="1" applyFont="1" applyBorder="1" applyAlignment="1">
      <alignment horizontal="center" vertical="center"/>
    </xf>
    <xf numFmtId="1" fontId="5" fillId="0" borderId="31" xfId="5" applyNumberFormat="1" applyFont="1" applyBorder="1" applyAlignment="1">
      <alignment horizontal="center" vertical="center"/>
    </xf>
    <xf numFmtId="2" fontId="7" fillId="0" borderId="31" xfId="4" applyNumberFormat="1" applyFont="1" applyBorder="1" applyAlignment="1">
      <alignment vertical="center"/>
    </xf>
    <xf numFmtId="164" fontId="7" fillId="0" borderId="39" xfId="4" applyNumberFormat="1" applyFont="1" applyBorder="1" applyAlignment="1">
      <alignment vertical="center"/>
    </xf>
    <xf numFmtId="2" fontId="7" fillId="0" borderId="31" xfId="4" applyNumberFormat="1" applyFont="1" applyBorder="1" applyAlignment="1">
      <alignment horizontal="center" vertical="center"/>
    </xf>
    <xf numFmtId="166" fontId="4" fillId="0" borderId="39" xfId="4" applyNumberFormat="1" applyFont="1" applyBorder="1" applyAlignment="1">
      <alignment vertical="center"/>
    </xf>
    <xf numFmtId="0" fontId="7" fillId="0" borderId="31" xfId="4" applyFont="1" applyBorder="1" applyAlignment="1">
      <alignment horizontal="center" vertical="center"/>
    </xf>
    <xf numFmtId="1" fontId="29" fillId="2" borderId="48" xfId="4" applyNumberFormat="1" applyFont="1" applyFill="1" applyBorder="1" applyAlignment="1">
      <alignment horizontal="center" vertical="center"/>
    </xf>
    <xf numFmtId="0" fontId="12" fillId="2" borderId="45" xfId="4" applyFont="1" applyFill="1" applyBorder="1" applyAlignment="1">
      <alignment horizontal="center" vertical="center"/>
    </xf>
    <xf numFmtId="0" fontId="47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166" fontId="4" fillId="0" borderId="0" xfId="4" applyNumberFormat="1" applyFont="1" applyAlignment="1">
      <alignment horizontal="center"/>
    </xf>
    <xf numFmtId="0" fontId="7" fillId="0" borderId="0" xfId="4" applyFont="1" applyAlignment="1">
      <alignment horizontal="center"/>
    </xf>
    <xf numFmtId="166" fontId="7" fillId="0" borderId="0" xfId="4" applyNumberFormat="1" applyFont="1" applyAlignment="1">
      <alignment horizontal="center"/>
    </xf>
    <xf numFmtId="0" fontId="30" fillId="0" borderId="0" xfId="4" applyFont="1" applyAlignment="1">
      <alignment horizontal="center"/>
    </xf>
    <xf numFmtId="1" fontId="4" fillId="0" borderId="0" xfId="4" applyNumberFormat="1" applyFont="1"/>
    <xf numFmtId="0" fontId="14" fillId="0" borderId="0" xfId="4" applyFont="1" applyAlignment="1">
      <alignment horizontal="center"/>
    </xf>
    <xf numFmtId="45" fontId="4" fillId="0" borderId="0" xfId="4" applyNumberFormat="1" applyFont="1" applyAlignment="1">
      <alignment horizontal="center"/>
    </xf>
    <xf numFmtId="21" fontId="4" fillId="0" borderId="0" xfId="4" applyNumberFormat="1" applyFont="1" applyAlignment="1">
      <alignment horizontal="center"/>
    </xf>
    <xf numFmtId="0" fontId="4" fillId="0" borderId="0" xfId="4" applyFont="1"/>
    <xf numFmtId="0" fontId="6" fillId="6" borderId="0" xfId="0" applyFont="1" applyFill="1" applyAlignment="1">
      <alignment horizontal="center"/>
    </xf>
    <xf numFmtId="0" fontId="4" fillId="6" borderId="0" xfId="0" applyFont="1" applyFill="1"/>
    <xf numFmtId="0" fontId="7" fillId="0" borderId="115" xfId="0" applyFont="1" applyBorder="1" applyAlignment="1">
      <alignment horizontal="center"/>
    </xf>
    <xf numFmtId="0" fontId="7" fillId="0" borderId="116" xfId="0" applyFont="1" applyBorder="1" applyAlignment="1">
      <alignment horizontal="center"/>
    </xf>
    <xf numFmtId="1" fontId="11" fillId="3" borderId="14" xfId="0" applyNumberFormat="1" applyFont="1" applyFill="1" applyBorder="1" applyAlignment="1">
      <alignment horizontal="center" vertical="center"/>
    </xf>
    <xf numFmtId="1" fontId="11" fillId="3" borderId="76" xfId="0" applyNumberFormat="1" applyFont="1" applyFill="1" applyBorder="1" applyAlignment="1">
      <alignment horizontal="center" vertical="center"/>
    </xf>
    <xf numFmtId="1" fontId="11" fillId="3" borderId="50" xfId="0" applyNumberFormat="1" applyFont="1" applyFill="1" applyBorder="1" applyAlignment="1">
      <alignment horizontal="center" vertical="center"/>
    </xf>
    <xf numFmtId="45" fontId="8" fillId="0" borderId="19" xfId="0" applyNumberFormat="1" applyFont="1" applyBorder="1" applyAlignment="1">
      <alignment horizontal="center" vertical="center"/>
    </xf>
    <xf numFmtId="45" fontId="8" fillId="0" borderId="26" xfId="0" applyNumberFormat="1" applyFont="1" applyBorder="1" applyAlignment="1">
      <alignment horizontal="center" vertical="center"/>
    </xf>
    <xf numFmtId="166" fontId="7" fillId="0" borderId="10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0" xfId="0" applyFont="1" applyBorder="1" applyAlignment="1">
      <alignment vertical="center"/>
    </xf>
    <xf numFmtId="1" fontId="7" fillId="0" borderId="104" xfId="0" applyNumberFormat="1" applyFont="1" applyBorder="1" applyAlignment="1">
      <alignment horizontal="center" vertical="center"/>
    </xf>
    <xf numFmtId="1" fontId="7" fillId="0" borderId="103" xfId="2" applyNumberFormat="1" applyFont="1" applyBorder="1" applyAlignment="1">
      <alignment horizontal="center" vertical="center"/>
    </xf>
    <xf numFmtId="1" fontId="7" fillId="0" borderId="12" xfId="3" applyNumberFormat="1" applyFont="1" applyBorder="1" applyAlignment="1">
      <alignment horizontal="center" vertical="center"/>
    </xf>
    <xf numFmtId="1" fontId="7" fillId="0" borderId="33" xfId="0" applyNumberFormat="1" applyFont="1" applyBorder="1" applyAlignment="1">
      <alignment horizontal="center" vertical="center"/>
    </xf>
    <xf numFmtId="1" fontId="7" fillId="0" borderId="12" xfId="2" applyNumberFormat="1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1" fontId="7" fillId="0" borderId="29" xfId="2" applyNumberFormat="1" applyFont="1" applyBorder="1" applyAlignment="1">
      <alignment horizontal="center" vertical="center"/>
    </xf>
    <xf numFmtId="1" fontId="7" fillId="0" borderId="44" xfId="2" applyNumberFormat="1" applyFont="1" applyBorder="1" applyAlignment="1">
      <alignment horizontal="center" vertical="center"/>
    </xf>
    <xf numFmtId="1" fontId="7" fillId="0" borderId="42" xfId="0" applyNumberFormat="1" applyFont="1" applyBorder="1" applyAlignment="1">
      <alignment horizontal="center" vertical="center"/>
    </xf>
    <xf numFmtId="1" fontId="7" fillId="0" borderId="41" xfId="2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/>
    </xf>
    <xf numFmtId="1" fontId="7" fillId="0" borderId="31" xfId="2" applyNumberFormat="1" applyFont="1" applyBorder="1" applyAlignment="1">
      <alignment horizontal="center" vertical="center"/>
    </xf>
    <xf numFmtId="21" fontId="54" fillId="0" borderId="3" xfId="0" applyNumberFormat="1" applyFont="1" applyBorder="1" applyAlignment="1">
      <alignment horizontal="center" vertical="center"/>
    </xf>
    <xf numFmtId="1" fontId="55" fillId="0" borderId="12" xfId="0" applyNumberFormat="1" applyFont="1" applyBorder="1" applyAlignment="1">
      <alignment horizontal="center" vertical="center"/>
    </xf>
    <xf numFmtId="21" fontId="54" fillId="0" borderId="37" xfId="0" applyNumberFormat="1" applyFont="1" applyBorder="1" applyAlignment="1">
      <alignment horizontal="center" vertical="center"/>
    </xf>
    <xf numFmtId="1" fontId="54" fillId="0" borderId="9" xfId="0" applyNumberFormat="1" applyFont="1" applyBorder="1" applyAlignment="1">
      <alignment horizontal="center" vertical="center"/>
    </xf>
    <xf numFmtId="1" fontId="54" fillId="0" borderId="12" xfId="0" applyNumberFormat="1" applyFont="1" applyBorder="1" applyAlignment="1">
      <alignment horizontal="center" vertical="center"/>
    </xf>
    <xf numFmtId="21" fontId="56" fillId="0" borderId="3" xfId="0" applyNumberFormat="1" applyFont="1" applyBorder="1" applyAlignment="1">
      <alignment horizontal="center" vertical="center"/>
    </xf>
    <xf numFmtId="1" fontId="56" fillId="0" borderId="12" xfId="0" applyNumberFormat="1" applyFont="1" applyBorder="1" applyAlignment="1">
      <alignment horizontal="center" vertical="center"/>
    </xf>
    <xf numFmtId="21" fontId="55" fillId="0" borderId="3" xfId="0" applyNumberFormat="1" applyFont="1" applyBorder="1" applyAlignment="1">
      <alignment horizontal="center" vertical="center"/>
    </xf>
    <xf numFmtId="1" fontId="11" fillId="4" borderId="118" xfId="0" applyNumberFormat="1" applyFont="1" applyFill="1" applyBorder="1" applyAlignment="1">
      <alignment horizontal="center" vertical="center"/>
    </xf>
    <xf numFmtId="1" fontId="11" fillId="4" borderId="117" xfId="0" applyNumberFormat="1" applyFont="1" applyFill="1" applyBorder="1" applyAlignment="1">
      <alignment horizontal="center" vertical="center"/>
    </xf>
    <xf numFmtId="166" fontId="7" fillId="0" borderId="119" xfId="0" applyNumberFormat="1" applyFont="1" applyBorder="1" applyAlignment="1">
      <alignment horizontal="center"/>
    </xf>
    <xf numFmtId="0" fontId="7" fillId="0" borderId="120" xfId="0" applyFont="1" applyBorder="1" applyAlignment="1">
      <alignment horizontal="center"/>
    </xf>
    <xf numFmtId="0" fontId="7" fillId="0" borderId="121" xfId="0" applyFont="1" applyBorder="1" applyAlignment="1">
      <alignment horizontal="center"/>
    </xf>
    <xf numFmtId="21" fontId="57" fillId="0" borderId="3" xfId="0" applyNumberFormat="1" applyFont="1" applyBorder="1" applyAlignment="1">
      <alignment horizontal="center" vertical="center"/>
    </xf>
    <xf numFmtId="1" fontId="57" fillId="0" borderId="12" xfId="0" applyNumberFormat="1" applyFont="1" applyBorder="1" applyAlignment="1">
      <alignment horizontal="center" vertical="center"/>
    </xf>
    <xf numFmtId="166" fontId="7" fillId="0" borderId="39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21" fontId="7" fillId="0" borderId="51" xfId="3" applyNumberFormat="1" applyFont="1" applyBorder="1" applyAlignment="1">
      <alignment horizontal="center" vertical="center"/>
    </xf>
    <xf numFmtId="1" fontId="7" fillId="0" borderId="60" xfId="3" applyNumberFormat="1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21" fontId="7" fillId="0" borderId="51" xfId="0" applyNumberFormat="1" applyFont="1" applyBorder="1" applyAlignment="1">
      <alignment horizontal="center" vertical="center"/>
    </xf>
    <xf numFmtId="1" fontId="7" fillId="0" borderId="60" xfId="0" applyNumberFormat="1" applyFont="1" applyBorder="1" applyAlignment="1">
      <alignment horizontal="center" vertical="center"/>
    </xf>
    <xf numFmtId="166" fontId="54" fillId="0" borderId="3" xfId="0" applyNumberFormat="1" applyFont="1" applyBorder="1" applyAlignment="1">
      <alignment vertical="center"/>
    </xf>
    <xf numFmtId="166" fontId="55" fillId="0" borderId="3" xfId="0" applyNumberFormat="1" applyFont="1" applyBorder="1" applyAlignment="1">
      <alignment vertical="center"/>
    </xf>
    <xf numFmtId="21" fontId="54" fillId="0" borderId="33" xfId="2" applyNumberFormat="1" applyFont="1" applyBorder="1" applyAlignment="1">
      <alignment horizontal="center" vertical="center"/>
    </xf>
    <xf numFmtId="21" fontId="55" fillId="0" borderId="33" xfId="2" applyNumberFormat="1" applyFont="1" applyBorder="1" applyAlignment="1">
      <alignment horizontal="center" vertical="center"/>
    </xf>
    <xf numFmtId="21" fontId="56" fillId="0" borderId="33" xfId="2" applyNumberFormat="1" applyFont="1" applyBorder="1" applyAlignment="1">
      <alignment horizontal="center" vertical="center"/>
    </xf>
    <xf numFmtId="1" fontId="54" fillId="0" borderId="28" xfId="0" applyNumberFormat="1" applyFont="1" applyBorder="1" applyAlignment="1">
      <alignment horizontal="center" vertical="center"/>
    </xf>
    <xf numFmtId="1" fontId="54" fillId="0" borderId="2" xfId="0" applyNumberFormat="1" applyFont="1" applyBorder="1" applyAlignment="1">
      <alignment horizontal="center" vertical="center"/>
    </xf>
    <xf numFmtId="164" fontId="56" fillId="0" borderId="3" xfId="0" applyNumberFormat="1" applyFont="1" applyBorder="1" applyAlignment="1">
      <alignment vertical="center"/>
    </xf>
    <xf numFmtId="169" fontId="7" fillId="0" borderId="27" xfId="0" applyNumberFormat="1" applyFont="1" applyBorder="1" applyAlignment="1">
      <alignment horizontal="center" vertical="center"/>
    </xf>
    <xf numFmtId="169" fontId="7" fillId="0" borderId="39" xfId="0" applyNumberFormat="1" applyFont="1" applyBorder="1" applyAlignment="1">
      <alignment horizontal="center" vertical="center"/>
    </xf>
    <xf numFmtId="1" fontId="56" fillId="0" borderId="9" xfId="0" applyNumberFormat="1" applyFont="1" applyBorder="1" applyAlignment="1">
      <alignment horizontal="center" vertical="center"/>
    </xf>
    <xf numFmtId="1" fontId="58" fillId="0" borderId="12" xfId="0" applyNumberFormat="1" applyFont="1" applyBorder="1" applyAlignment="1">
      <alignment horizontal="center" vertical="center"/>
    </xf>
    <xf numFmtId="1" fontId="7" fillId="0" borderId="51" xfId="0" applyNumberFormat="1" applyFont="1" applyBorder="1" applyAlignment="1">
      <alignment horizontal="center" vertical="center"/>
    </xf>
    <xf numFmtId="1" fontId="7" fillId="0" borderId="52" xfId="0" applyNumberFormat="1" applyFont="1" applyBorder="1" applyAlignment="1">
      <alignment horizontal="center" vertical="center"/>
    </xf>
    <xf numFmtId="0" fontId="9" fillId="4" borderId="125" xfId="0" applyFont="1" applyFill="1" applyBorder="1" applyAlignment="1">
      <alignment horizontal="center" vertical="center" wrapText="1"/>
    </xf>
    <xf numFmtId="0" fontId="9" fillId="3" borderId="99" xfId="0" applyFont="1" applyFill="1" applyBorder="1" applyAlignment="1">
      <alignment horizontal="center" vertical="center" wrapText="1"/>
    </xf>
    <xf numFmtId="45" fontId="20" fillId="0" borderId="135" xfId="0" applyNumberFormat="1" applyFont="1" applyBorder="1" applyAlignment="1">
      <alignment horizontal="center" vertical="center" wrapText="1"/>
    </xf>
    <xf numFmtId="21" fontId="7" fillId="7" borderId="131" xfId="0" applyNumberFormat="1" applyFont="1" applyFill="1" applyBorder="1" applyAlignment="1">
      <alignment horizontal="center" vertical="center"/>
    </xf>
    <xf numFmtId="21" fontId="7" fillId="7" borderId="132" xfId="0" applyNumberFormat="1" applyFont="1" applyFill="1" applyBorder="1" applyAlignment="1">
      <alignment horizontal="center" vertical="center"/>
    </xf>
    <xf numFmtId="1" fontId="7" fillId="7" borderId="132" xfId="0" applyNumberFormat="1" applyFont="1" applyFill="1" applyBorder="1" applyAlignment="1">
      <alignment horizontal="center" vertical="center"/>
    </xf>
    <xf numFmtId="1" fontId="7" fillId="7" borderId="134" xfId="0" applyNumberFormat="1" applyFont="1" applyFill="1" applyBorder="1" applyAlignment="1">
      <alignment horizontal="center" vertical="center"/>
    </xf>
    <xf numFmtId="21" fontId="7" fillId="0" borderId="131" xfId="0" applyNumberFormat="1" applyFont="1" applyBorder="1" applyAlignment="1">
      <alignment horizontal="center" vertical="center"/>
    </xf>
    <xf numFmtId="1" fontId="7" fillId="0" borderId="134" xfId="0" applyNumberFormat="1" applyFont="1" applyBorder="1" applyAlignment="1">
      <alignment horizontal="center" vertical="center"/>
    </xf>
    <xf numFmtId="21" fontId="7" fillId="0" borderId="132" xfId="0" applyNumberFormat="1" applyFont="1" applyBorder="1" applyAlignment="1">
      <alignment horizontal="center" vertical="center"/>
    </xf>
    <xf numFmtId="1" fontId="7" fillId="0" borderId="132" xfId="0" applyNumberFormat="1" applyFont="1" applyBorder="1" applyAlignment="1">
      <alignment horizontal="center" vertical="center"/>
    </xf>
    <xf numFmtId="21" fontId="7" fillId="8" borderId="55" xfId="0" applyNumberFormat="1" applyFont="1" applyFill="1" applyBorder="1" applyAlignment="1">
      <alignment horizontal="center" vertical="center"/>
    </xf>
    <xf numFmtId="21" fontId="7" fillId="8" borderId="123" xfId="0" applyNumberFormat="1" applyFont="1" applyFill="1" applyBorder="1" applyAlignment="1">
      <alignment horizontal="center" vertical="center"/>
    </xf>
    <xf numFmtId="0" fontId="49" fillId="0" borderId="0" xfId="0" applyFont="1"/>
    <xf numFmtId="21" fontId="56" fillId="7" borderId="131" xfId="0" applyNumberFormat="1" applyFont="1" applyFill="1" applyBorder="1" applyAlignment="1">
      <alignment horizontal="center" vertical="center"/>
    </xf>
    <xf numFmtId="1" fontId="56" fillId="7" borderId="132" xfId="0" applyNumberFormat="1" applyFont="1" applyFill="1" applyBorder="1" applyAlignment="1">
      <alignment horizontal="center" vertical="center"/>
    </xf>
    <xf numFmtId="21" fontId="54" fillId="7" borderId="131" xfId="0" applyNumberFormat="1" applyFont="1" applyFill="1" applyBorder="1" applyAlignment="1">
      <alignment horizontal="center" vertical="center"/>
    </xf>
    <xf numFmtId="1" fontId="54" fillId="7" borderId="132" xfId="0" applyNumberFormat="1" applyFont="1" applyFill="1" applyBorder="1" applyAlignment="1">
      <alignment horizontal="center" vertical="center"/>
    </xf>
    <xf numFmtId="21" fontId="55" fillId="7" borderId="131" xfId="0" applyNumberFormat="1" applyFont="1" applyFill="1" applyBorder="1" applyAlignment="1">
      <alignment horizontal="center" vertical="center"/>
    </xf>
    <xf numFmtId="1" fontId="55" fillId="7" borderId="132" xfId="0" applyNumberFormat="1" applyFont="1" applyFill="1" applyBorder="1" applyAlignment="1">
      <alignment horizontal="center" vertical="center"/>
    </xf>
    <xf numFmtId="21" fontId="55" fillId="0" borderId="131" xfId="0" applyNumberFormat="1" applyFont="1" applyBorder="1" applyAlignment="1">
      <alignment horizontal="center" vertical="center"/>
    </xf>
    <xf numFmtId="21" fontId="56" fillId="0" borderId="131" xfId="0" applyNumberFormat="1" applyFont="1" applyBorder="1" applyAlignment="1">
      <alignment horizontal="center" vertical="center"/>
    </xf>
    <xf numFmtId="1" fontId="56" fillId="0" borderId="132" xfId="0" applyNumberFormat="1" applyFont="1" applyBorder="1" applyAlignment="1">
      <alignment horizontal="center" vertical="center"/>
    </xf>
    <xf numFmtId="21" fontId="7" fillId="0" borderId="131" xfId="0" applyNumberFormat="1" applyFont="1" applyBorder="1" applyAlignment="1">
      <alignment horizontal="center" vertical="center" wrapText="1"/>
    </xf>
    <xf numFmtId="1" fontId="7" fillId="0" borderId="137" xfId="0" applyNumberFormat="1" applyFont="1" applyBorder="1" applyAlignment="1">
      <alignment horizontal="center" vertical="center"/>
    </xf>
    <xf numFmtId="21" fontId="7" fillId="0" borderId="137" xfId="0" applyNumberFormat="1" applyFont="1" applyBorder="1" applyAlignment="1">
      <alignment horizontal="center" vertical="center"/>
    </xf>
    <xf numFmtId="0" fontId="7" fillId="7" borderId="132" xfId="0" applyFont="1" applyFill="1" applyBorder="1" applyAlignment="1">
      <alignment horizontal="center" vertical="center"/>
    </xf>
    <xf numFmtId="21" fontId="54" fillId="0" borderId="131" xfId="0" applyNumberFormat="1" applyFont="1" applyBorder="1" applyAlignment="1">
      <alignment horizontal="center" vertical="center"/>
    </xf>
    <xf numFmtId="1" fontId="54" fillId="0" borderId="132" xfId="0" applyNumberFormat="1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21" fontId="7" fillId="7" borderId="131" xfId="0" applyNumberFormat="1" applyFont="1" applyFill="1" applyBorder="1" applyAlignment="1">
      <alignment horizontal="center" vertical="center" wrapText="1"/>
    </xf>
    <xf numFmtId="0" fontId="56" fillId="7" borderId="132" xfId="0" applyFont="1" applyFill="1" applyBorder="1" applyAlignment="1">
      <alignment horizontal="center" vertical="center"/>
    </xf>
    <xf numFmtId="0" fontId="54" fillId="7" borderId="132" xfId="0" applyFont="1" applyFill="1" applyBorder="1" applyAlignment="1">
      <alignment horizontal="center" vertical="center"/>
    </xf>
    <xf numFmtId="0" fontId="55" fillId="7" borderId="132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7" fillId="4" borderId="61" xfId="0" applyFont="1" applyFill="1" applyBorder="1" applyAlignment="1">
      <alignment horizontal="center" vertical="center" wrapText="1"/>
    </xf>
    <xf numFmtId="0" fontId="17" fillId="3" borderId="109" xfId="0" applyFont="1" applyFill="1" applyBorder="1" applyAlignment="1">
      <alignment horizontal="center" vertical="center" wrapText="1"/>
    </xf>
    <xf numFmtId="1" fontId="64" fillId="9" borderId="141" xfId="0" applyNumberFormat="1" applyFont="1" applyFill="1" applyBorder="1" applyAlignment="1">
      <alignment horizontal="center" vertical="center"/>
    </xf>
    <xf numFmtId="0" fontId="63" fillId="10" borderId="142" xfId="0" applyFont="1" applyFill="1" applyBorder="1" applyAlignment="1">
      <alignment horizontal="center" vertical="center"/>
    </xf>
    <xf numFmtId="21" fontId="7" fillId="0" borderId="133" xfId="0" applyNumberFormat="1" applyFont="1" applyBorder="1" applyAlignment="1">
      <alignment horizontal="center" vertical="center"/>
    </xf>
    <xf numFmtId="21" fontId="56" fillId="0" borderId="131" xfId="0" applyNumberFormat="1" applyFont="1" applyBorder="1" applyAlignment="1">
      <alignment horizontal="center" vertical="center" wrapText="1"/>
    </xf>
    <xf numFmtId="0" fontId="55" fillId="0" borderId="132" xfId="0" applyFont="1" applyBorder="1" applyAlignment="1">
      <alignment horizontal="center" vertical="center"/>
    </xf>
    <xf numFmtId="0" fontId="56" fillId="0" borderId="132" xfId="0" applyFont="1" applyBorder="1" applyAlignment="1">
      <alignment horizontal="center" vertical="center"/>
    </xf>
    <xf numFmtId="170" fontId="7" fillId="0" borderId="131" xfId="0" applyNumberFormat="1" applyFont="1" applyBorder="1" applyAlignment="1">
      <alignment horizontal="center" vertical="center"/>
    </xf>
    <xf numFmtId="169" fontId="7" fillId="0" borderId="131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 vertical="top" wrapText="1"/>
    </xf>
    <xf numFmtId="0" fontId="51" fillId="0" borderId="0" xfId="0" applyFont="1" applyAlignment="1">
      <alignment horizontal="center" vertical="top" wrapText="1"/>
    </xf>
    <xf numFmtId="0" fontId="53" fillId="0" borderId="0" xfId="0" applyFont="1" applyAlignment="1">
      <alignment horizontal="center" vertical="top" wrapText="1"/>
    </xf>
    <xf numFmtId="45" fontId="5" fillId="0" borderId="0" xfId="0" applyNumberFormat="1" applyFont="1" applyAlignment="1">
      <alignment horizontal="center"/>
    </xf>
    <xf numFmtId="1" fontId="68" fillId="0" borderId="43" xfId="0" applyNumberFormat="1" applyFont="1" applyBorder="1" applyAlignment="1">
      <alignment horizontal="center" vertical="center"/>
    </xf>
    <xf numFmtId="0" fontId="45" fillId="9" borderId="56" xfId="1" applyFont="1" applyFill="1" applyBorder="1" applyAlignment="1" applyProtection="1">
      <alignment vertical="center" wrapText="1"/>
    </xf>
    <xf numFmtId="0" fontId="45" fillId="9" borderId="122" xfId="1" applyFont="1" applyFill="1" applyBorder="1" applyAlignment="1" applyProtection="1">
      <alignment vertical="center" wrapText="1"/>
    </xf>
    <xf numFmtId="0" fontId="45" fillId="9" borderId="122" xfId="0" applyFont="1" applyFill="1" applyBorder="1" applyAlignment="1">
      <alignment horizontal="center" vertical="center" wrapText="1"/>
    </xf>
    <xf numFmtId="0" fontId="45" fillId="9" borderId="122" xfId="1" applyFont="1" applyFill="1" applyBorder="1" applyAlignment="1" applyProtection="1">
      <alignment horizontal="center" vertical="center" wrapText="1"/>
    </xf>
    <xf numFmtId="0" fontId="45" fillId="9" borderId="138" xfId="1" applyFont="1" applyFill="1" applyBorder="1" applyAlignment="1" applyProtection="1">
      <alignment horizontal="center" vertical="center" wrapText="1"/>
    </xf>
    <xf numFmtId="21" fontId="7" fillId="7" borderId="133" xfId="0" applyNumberFormat="1" applyFont="1" applyFill="1" applyBorder="1" applyAlignment="1">
      <alignment horizontal="center" vertical="center"/>
    </xf>
    <xf numFmtId="0" fontId="0" fillId="7" borderId="0" xfId="0" applyFill="1"/>
    <xf numFmtId="1" fontId="7" fillId="7" borderId="146" xfId="0" applyNumberFormat="1" applyFont="1" applyFill="1" applyBorder="1" applyAlignment="1">
      <alignment horizontal="center" vertical="center"/>
    </xf>
    <xf numFmtId="1" fontId="68" fillId="11" borderId="144" xfId="0" applyNumberFormat="1" applyFont="1" applyFill="1" applyBorder="1" applyAlignment="1">
      <alignment horizontal="center" vertical="center"/>
    </xf>
    <xf numFmtId="1" fontId="68" fillId="11" borderId="138" xfId="0" applyNumberFormat="1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1" fontId="11" fillId="8" borderId="0" xfId="0" applyNumberFormat="1" applyFont="1" applyFill="1" applyAlignment="1">
      <alignment horizontal="center" vertical="center"/>
    </xf>
    <xf numFmtId="1" fontId="50" fillId="8" borderId="0" xfId="0" applyNumberFormat="1" applyFont="1" applyFill="1" applyAlignment="1">
      <alignment horizontal="center" vertical="center"/>
    </xf>
    <xf numFmtId="167" fontId="13" fillId="8" borderId="0" xfId="0" applyNumberFormat="1" applyFont="1" applyFill="1" applyAlignment="1">
      <alignment horizontal="center" vertical="center"/>
    </xf>
    <xf numFmtId="45" fontId="8" fillId="8" borderId="0" xfId="0" applyNumberFormat="1" applyFont="1" applyFill="1" applyAlignment="1">
      <alignment horizontal="center" vertical="center"/>
    </xf>
    <xf numFmtId="1" fontId="7" fillId="8" borderId="55" xfId="0" applyNumberFormat="1" applyFont="1" applyFill="1" applyBorder="1" applyAlignment="1">
      <alignment horizontal="center" vertical="center"/>
    </xf>
    <xf numFmtId="0" fontId="0" fillId="8" borderId="0" xfId="0" applyFill="1"/>
    <xf numFmtId="1" fontId="7" fillId="8" borderId="123" xfId="0" applyNumberFormat="1" applyFont="1" applyFill="1" applyBorder="1" applyAlignment="1">
      <alignment horizontal="center" vertical="center"/>
    </xf>
    <xf numFmtId="1" fontId="7" fillId="0" borderId="131" xfId="0" applyNumberFormat="1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1" fontId="55" fillId="0" borderId="132" xfId="0" applyNumberFormat="1" applyFont="1" applyBorder="1" applyAlignment="1">
      <alignment horizontal="center" vertical="center"/>
    </xf>
    <xf numFmtId="21" fontId="7" fillId="8" borderId="0" xfId="0" applyNumberFormat="1" applyFont="1" applyFill="1" applyAlignment="1">
      <alignment horizontal="center" vertical="center"/>
    </xf>
    <xf numFmtId="1" fontId="58" fillId="0" borderId="132" xfId="0" applyNumberFormat="1" applyFont="1" applyBorder="1" applyAlignment="1">
      <alignment horizontal="center" vertical="center"/>
    </xf>
    <xf numFmtId="1" fontId="69" fillId="0" borderId="132" xfId="0" applyNumberFormat="1" applyFont="1" applyBorder="1" applyAlignment="1">
      <alignment horizontal="center" vertical="center"/>
    </xf>
    <xf numFmtId="1" fontId="7" fillId="0" borderId="147" xfId="0" applyNumberFormat="1" applyFont="1" applyBorder="1" applyAlignment="1">
      <alignment horizontal="center" vertical="center"/>
    </xf>
    <xf numFmtId="1" fontId="7" fillId="0" borderId="133" xfId="0" applyNumberFormat="1" applyFont="1" applyBorder="1" applyAlignment="1">
      <alignment horizontal="center" vertical="center"/>
    </xf>
    <xf numFmtId="1" fontId="7" fillId="0" borderId="146" xfId="0" applyNumberFormat="1" applyFont="1" applyBorder="1" applyAlignment="1">
      <alignment horizontal="center" vertical="center"/>
    </xf>
    <xf numFmtId="166" fontId="7" fillId="0" borderId="131" xfId="0" applyNumberFormat="1" applyFont="1" applyBorder="1" applyAlignment="1">
      <alignment horizontal="center" vertical="center"/>
    </xf>
    <xf numFmtId="166" fontId="7" fillId="0" borderId="147" xfId="0" applyNumberFormat="1" applyFont="1" applyBorder="1" applyAlignment="1">
      <alignment horizontal="center" vertical="center"/>
    </xf>
    <xf numFmtId="166" fontId="7" fillId="0" borderId="133" xfId="0" applyNumberFormat="1" applyFont="1" applyBorder="1" applyAlignment="1">
      <alignment horizontal="center" vertical="center"/>
    </xf>
    <xf numFmtId="166" fontId="56" fillId="0" borderId="131" xfId="0" applyNumberFormat="1" applyFont="1" applyBorder="1" applyAlignment="1">
      <alignment horizontal="center" vertical="center"/>
    </xf>
    <xf numFmtId="21" fontId="58" fillId="0" borderId="131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/>
    </xf>
    <xf numFmtId="0" fontId="45" fillId="9" borderId="56" xfId="1" applyFont="1" applyFill="1" applyBorder="1" applyAlignment="1" applyProtection="1">
      <alignment horizontal="center" vertical="center" wrapText="1"/>
    </xf>
    <xf numFmtId="1" fontId="25" fillId="8" borderId="0" xfId="0" applyNumberFormat="1" applyFont="1" applyFill="1" applyAlignment="1">
      <alignment horizontal="center" vertical="center"/>
    </xf>
    <xf numFmtId="21" fontId="69" fillId="0" borderId="131" xfId="0" applyNumberFormat="1" applyFont="1" applyBorder="1" applyAlignment="1">
      <alignment horizontal="center" vertical="center"/>
    </xf>
    <xf numFmtId="14" fontId="45" fillId="9" borderId="122" xfId="1" applyNumberFormat="1" applyFont="1" applyFill="1" applyBorder="1" applyAlignment="1" applyProtection="1">
      <alignment horizontal="center" vertical="center" wrapText="1"/>
    </xf>
    <xf numFmtId="21" fontId="54" fillId="0" borderId="131" xfId="0" applyNumberFormat="1" applyFont="1" applyBorder="1" applyAlignment="1">
      <alignment horizontal="center" vertical="center" wrapText="1"/>
    </xf>
    <xf numFmtId="21" fontId="55" fillId="0" borderId="131" xfId="0" applyNumberFormat="1" applyFont="1" applyBorder="1" applyAlignment="1">
      <alignment horizontal="center" vertical="center" wrapText="1"/>
    </xf>
    <xf numFmtId="1" fontId="25" fillId="0" borderId="137" xfId="0" applyNumberFormat="1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21" fontId="7" fillId="0" borderId="148" xfId="0" applyNumberFormat="1" applyFont="1" applyBorder="1" applyAlignment="1">
      <alignment horizontal="center" vertical="center"/>
    </xf>
    <xf numFmtId="1" fontId="7" fillId="0" borderId="148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1" fontId="54" fillId="0" borderId="137" xfId="0" applyNumberFormat="1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21" fontId="7" fillId="0" borderId="40" xfId="0" applyNumberFormat="1" applyFont="1" applyBorder="1" applyAlignment="1">
      <alignment horizontal="center" vertical="center"/>
    </xf>
    <xf numFmtId="21" fontId="69" fillId="0" borderId="132" xfId="0" applyNumberFormat="1" applyFont="1" applyBorder="1" applyAlignment="1">
      <alignment horizontal="center" vertical="center"/>
    </xf>
    <xf numFmtId="1" fontId="57" fillId="0" borderId="132" xfId="0" applyNumberFormat="1" applyFont="1" applyBorder="1" applyAlignment="1">
      <alignment horizontal="center" vertical="center"/>
    </xf>
    <xf numFmtId="21" fontId="69" fillId="8" borderId="55" xfId="0" applyNumberFormat="1" applyFont="1" applyFill="1" applyBorder="1" applyAlignment="1">
      <alignment horizontal="center" vertical="center"/>
    </xf>
    <xf numFmtId="21" fontId="69" fillId="0" borderId="137" xfId="0" applyNumberFormat="1" applyFont="1" applyBorder="1" applyAlignment="1">
      <alignment horizontal="center" vertical="center"/>
    </xf>
    <xf numFmtId="21" fontId="69" fillId="0" borderId="131" xfId="0" applyNumberFormat="1" applyFont="1" applyBorder="1" applyAlignment="1">
      <alignment horizontal="center" vertical="center" wrapText="1"/>
    </xf>
    <xf numFmtId="21" fontId="69" fillId="0" borderId="133" xfId="0" applyNumberFormat="1" applyFont="1" applyBorder="1" applyAlignment="1">
      <alignment horizontal="center" vertical="center"/>
    </xf>
    <xf numFmtId="21" fontId="69" fillId="0" borderId="148" xfId="0" applyNumberFormat="1" applyFont="1" applyBorder="1" applyAlignment="1">
      <alignment horizontal="center" vertical="center"/>
    </xf>
    <xf numFmtId="0" fontId="72" fillId="0" borderId="0" xfId="0" applyFont="1"/>
    <xf numFmtId="21" fontId="69" fillId="0" borderId="40" xfId="0" applyNumberFormat="1" applyFont="1" applyBorder="1" applyAlignment="1">
      <alignment horizontal="center" vertical="center"/>
    </xf>
    <xf numFmtId="21" fontId="54" fillId="0" borderId="40" xfId="0" applyNumberFormat="1" applyFont="1" applyBorder="1" applyAlignment="1">
      <alignment horizontal="center" vertical="center"/>
    </xf>
    <xf numFmtId="169" fontId="7" fillId="0" borderId="131" xfId="0" applyNumberFormat="1" applyFont="1" applyBorder="1" applyAlignment="1">
      <alignment horizontal="center" vertical="center"/>
    </xf>
    <xf numFmtId="0" fontId="56" fillId="0" borderId="148" xfId="0" applyFont="1" applyBorder="1" applyAlignment="1">
      <alignment horizontal="center" vertical="center"/>
    </xf>
    <xf numFmtId="0" fontId="55" fillId="0" borderId="14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4" fillId="0" borderId="148" xfId="0" applyFont="1" applyBorder="1" applyAlignment="1">
      <alignment horizontal="center" vertical="center"/>
    </xf>
    <xf numFmtId="21" fontId="56" fillId="0" borderId="137" xfId="0" applyNumberFormat="1" applyFont="1" applyBorder="1" applyAlignment="1">
      <alignment horizontal="center" vertical="center"/>
    </xf>
    <xf numFmtId="21" fontId="54" fillId="0" borderId="137" xfId="0" applyNumberFormat="1" applyFont="1" applyBorder="1" applyAlignment="1">
      <alignment horizontal="center" vertical="center"/>
    </xf>
    <xf numFmtId="0" fontId="54" fillId="0" borderId="137" xfId="0" applyFont="1" applyBorder="1" applyAlignment="1">
      <alignment horizontal="center" vertical="center"/>
    </xf>
    <xf numFmtId="0" fontId="58" fillId="0" borderId="148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21" fontId="55" fillId="0" borderId="137" xfId="0" applyNumberFormat="1" applyFont="1" applyBorder="1" applyAlignment="1">
      <alignment horizontal="center" vertical="center"/>
    </xf>
    <xf numFmtId="1" fontId="56" fillId="0" borderId="137" xfId="0" applyNumberFormat="1" applyFont="1" applyBorder="1" applyAlignment="1">
      <alignment horizontal="center" vertical="center"/>
    </xf>
    <xf numFmtId="0" fontId="74" fillId="0" borderId="148" xfId="0" applyFont="1" applyBorder="1" applyAlignment="1">
      <alignment horizontal="center" vertical="center"/>
    </xf>
    <xf numFmtId="21" fontId="55" fillId="0" borderId="40" xfId="0" applyNumberFormat="1" applyFont="1" applyBorder="1" applyAlignment="1">
      <alignment horizontal="center" vertical="center"/>
    </xf>
    <xf numFmtId="1" fontId="54" fillId="0" borderId="148" xfId="0" applyNumberFormat="1" applyFont="1" applyBorder="1" applyAlignment="1">
      <alignment horizontal="center" vertical="center"/>
    </xf>
    <xf numFmtId="1" fontId="55" fillId="0" borderId="148" xfId="0" applyNumberFormat="1" applyFont="1" applyBorder="1" applyAlignment="1">
      <alignment horizontal="center" vertical="center"/>
    </xf>
    <xf numFmtId="21" fontId="56" fillId="0" borderId="40" xfId="0" applyNumberFormat="1" applyFont="1" applyBorder="1" applyAlignment="1">
      <alignment horizontal="center" vertical="center"/>
    </xf>
    <xf numFmtId="21" fontId="55" fillId="0" borderId="133" xfId="0" applyNumberFormat="1" applyFont="1" applyBorder="1" applyAlignment="1">
      <alignment horizontal="center" vertical="center"/>
    </xf>
    <xf numFmtId="21" fontId="54" fillId="0" borderId="133" xfId="0" applyNumberFormat="1" applyFont="1" applyBorder="1" applyAlignment="1">
      <alignment horizontal="center" vertical="center"/>
    </xf>
    <xf numFmtId="21" fontId="7" fillId="0" borderId="134" xfId="0" applyNumberFormat="1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54" fillId="0" borderId="132" xfId="0" applyFont="1" applyBorder="1" applyAlignment="1">
      <alignment horizontal="center" vertical="center"/>
    </xf>
    <xf numFmtId="0" fontId="54" fillId="0" borderId="134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/>
    </xf>
    <xf numFmtId="1" fontId="55" fillId="0" borderId="40" xfId="0" applyNumberFormat="1" applyFont="1" applyBorder="1" applyAlignment="1">
      <alignment horizontal="center" vertical="center"/>
    </xf>
    <xf numFmtId="21" fontId="74" fillId="0" borderId="131" xfId="0" applyNumberFormat="1" applyFont="1" applyBorder="1" applyAlignment="1">
      <alignment horizontal="center" vertical="center"/>
    </xf>
    <xf numFmtId="0" fontId="56" fillId="0" borderId="137" xfId="0" applyFont="1" applyBorder="1" applyAlignment="1">
      <alignment horizontal="center" vertical="center"/>
    </xf>
    <xf numFmtId="21" fontId="57" fillId="0" borderId="131" xfId="0" applyNumberFormat="1" applyFont="1" applyBorder="1" applyAlignment="1">
      <alignment horizontal="center" vertical="center"/>
    </xf>
    <xf numFmtId="1" fontId="69" fillId="0" borderId="148" xfId="0" applyNumberFormat="1" applyFont="1" applyBorder="1" applyAlignment="1">
      <alignment horizontal="center" vertical="center"/>
    </xf>
    <xf numFmtId="0" fontId="69" fillId="0" borderId="148" xfId="0" applyFont="1" applyBorder="1" applyAlignment="1">
      <alignment horizontal="center" vertical="center"/>
    </xf>
    <xf numFmtId="1" fontId="55" fillId="0" borderId="137" xfId="0" applyNumberFormat="1" applyFont="1" applyBorder="1" applyAlignment="1">
      <alignment horizontal="center" vertical="center"/>
    </xf>
    <xf numFmtId="1" fontId="56" fillId="0" borderId="148" xfId="0" applyNumberFormat="1" applyFont="1" applyBorder="1" applyAlignment="1">
      <alignment horizontal="center" vertical="center"/>
    </xf>
    <xf numFmtId="1" fontId="74" fillId="0" borderId="132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horizontal="left" vertical="top" wrapText="1"/>
    </xf>
    <xf numFmtId="0" fontId="52" fillId="6" borderId="0" xfId="0" applyFont="1" applyFill="1" applyAlignment="1">
      <alignment horizontal="center" vertical="top" wrapText="1"/>
    </xf>
    <xf numFmtId="0" fontId="51" fillId="6" borderId="0" xfId="0" applyFont="1" applyFill="1" applyAlignment="1">
      <alignment horizontal="center" vertical="top" wrapText="1"/>
    </xf>
    <xf numFmtId="0" fontId="53" fillId="6" borderId="0" xfId="0" applyFont="1" applyFill="1" applyAlignment="1">
      <alignment horizontal="center" vertical="top" wrapText="1"/>
    </xf>
    <xf numFmtId="45" fontId="5" fillId="6" borderId="0" xfId="0" applyNumberFormat="1" applyFont="1" applyFill="1" applyAlignment="1">
      <alignment horizontal="center"/>
    </xf>
    <xf numFmtId="0" fontId="4" fillId="0" borderId="55" xfId="0" applyFont="1" applyBorder="1" applyAlignment="1">
      <alignment horizontal="center"/>
    </xf>
    <xf numFmtId="0" fontId="5" fillId="4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1" fontId="25" fillId="0" borderId="122" xfId="0" applyNumberFormat="1" applyFont="1" applyBorder="1" applyAlignment="1">
      <alignment horizontal="center" vertical="center"/>
    </xf>
    <xf numFmtId="1" fontId="25" fillId="0" borderId="148" xfId="0" applyNumberFormat="1" applyFont="1" applyBorder="1" applyAlignment="1">
      <alignment horizontal="center" vertical="center"/>
    </xf>
    <xf numFmtId="167" fontId="13" fillId="0" borderId="99" xfId="0" applyNumberFormat="1" applyFont="1" applyBorder="1" applyAlignment="1">
      <alignment horizontal="center" vertical="center"/>
    </xf>
    <xf numFmtId="167" fontId="13" fillId="0" borderId="130" xfId="0" applyNumberFormat="1" applyFont="1" applyBorder="1" applyAlignment="1">
      <alignment horizontal="center" vertical="center"/>
    </xf>
    <xf numFmtId="45" fontId="71" fillId="0" borderId="135" xfId="0" applyNumberFormat="1" applyFont="1" applyBorder="1" applyAlignment="1">
      <alignment horizontal="center" vertical="center"/>
    </xf>
    <xf numFmtId="45" fontId="71" fillId="0" borderId="136" xfId="0" applyNumberFormat="1" applyFont="1" applyBorder="1" applyAlignment="1">
      <alignment horizontal="center" vertical="center"/>
    </xf>
    <xf numFmtId="0" fontId="66" fillId="9" borderId="139" xfId="0" applyFont="1" applyFill="1" applyBorder="1" applyAlignment="1">
      <alignment horizontal="center" vertical="center"/>
    </xf>
    <xf numFmtId="0" fontId="66" fillId="9" borderId="140" xfId="0" applyFont="1" applyFill="1" applyBorder="1" applyAlignment="1">
      <alignment horizontal="center" vertical="center"/>
    </xf>
    <xf numFmtId="46" fontId="65" fillId="10" borderId="140" xfId="0" applyNumberFormat="1" applyFont="1" applyFill="1" applyBorder="1" applyAlignment="1">
      <alignment horizontal="center" vertical="center"/>
    </xf>
    <xf numFmtId="46" fontId="65" fillId="10" borderId="149" xfId="0" applyNumberFormat="1" applyFont="1" applyFill="1" applyBorder="1" applyAlignment="1">
      <alignment horizontal="center" vertical="center"/>
    </xf>
    <xf numFmtId="46" fontId="70" fillId="11" borderId="139" xfId="0" applyNumberFormat="1" applyFont="1" applyFill="1" applyBorder="1" applyAlignment="1">
      <alignment horizontal="center" vertical="center"/>
    </xf>
    <xf numFmtId="46" fontId="70" fillId="11" borderId="143" xfId="0" applyNumberFormat="1" applyFont="1" applyFill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3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26" fillId="4" borderId="61" xfId="0" applyFont="1" applyFill="1" applyBorder="1" applyAlignment="1">
      <alignment horizontal="center" vertical="center"/>
    </xf>
    <xf numFmtId="0" fontId="26" fillId="4" borderId="127" xfId="0" applyFont="1" applyFill="1" applyBorder="1" applyAlignment="1">
      <alignment horizontal="center" vertical="center"/>
    </xf>
    <xf numFmtId="1" fontId="11" fillId="4" borderId="125" xfId="0" applyNumberFormat="1" applyFont="1" applyFill="1" applyBorder="1" applyAlignment="1">
      <alignment horizontal="center" vertical="center"/>
    </xf>
    <xf numFmtId="1" fontId="11" fillId="4" borderId="128" xfId="0" applyNumberFormat="1" applyFont="1" applyFill="1" applyBorder="1" applyAlignment="1">
      <alignment horizontal="center" vertical="center"/>
    </xf>
    <xf numFmtId="1" fontId="50" fillId="3" borderId="109" xfId="0" applyNumberFormat="1" applyFont="1" applyFill="1" applyBorder="1" applyAlignment="1">
      <alignment horizontal="center" vertical="center"/>
    </xf>
    <xf numFmtId="1" fontId="50" fillId="3" borderId="129" xfId="0" applyNumberFormat="1" applyFont="1" applyFill="1" applyBorder="1" applyAlignment="1">
      <alignment horizontal="center" vertical="center"/>
    </xf>
    <xf numFmtId="1" fontId="11" fillId="3" borderId="122" xfId="0" applyNumberFormat="1" applyFont="1" applyFill="1" applyBorder="1" applyAlignment="1">
      <alignment horizontal="center" vertical="center"/>
    </xf>
    <xf numFmtId="1" fontId="11" fillId="3" borderId="148" xfId="0" applyNumberFormat="1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126" xfId="0" applyFont="1" applyBorder="1" applyAlignment="1">
      <alignment horizontal="center" vertical="center" wrapText="1"/>
    </xf>
    <xf numFmtId="0" fontId="19" fillId="0" borderId="139" xfId="0" applyFont="1" applyBorder="1" applyAlignment="1">
      <alignment horizontal="center" vertical="center"/>
    </xf>
    <xf numFmtId="0" fontId="19" fillId="0" borderId="141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124" xfId="0" applyFont="1" applyBorder="1" applyAlignment="1">
      <alignment horizontal="center" vertical="center"/>
    </xf>
    <xf numFmtId="1" fontId="11" fillId="3" borderId="99" xfId="0" applyNumberFormat="1" applyFont="1" applyFill="1" applyBorder="1" applyAlignment="1">
      <alignment horizontal="center" vertical="center"/>
    </xf>
    <xf numFmtId="1" fontId="11" fillId="3" borderId="130" xfId="0" applyNumberFormat="1" applyFont="1" applyFill="1" applyBorder="1" applyAlignment="1">
      <alignment horizontal="center" vertical="center"/>
    </xf>
    <xf numFmtId="167" fontId="13" fillId="0" borderId="63" xfId="0" applyNumberFormat="1" applyFont="1" applyBorder="1" applyAlignment="1">
      <alignment horizontal="center" vertical="center"/>
    </xf>
    <xf numFmtId="167" fontId="13" fillId="0" borderId="1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5" fontId="71" fillId="0" borderId="57" xfId="0" applyNumberFormat="1" applyFont="1" applyBorder="1" applyAlignment="1">
      <alignment horizontal="center" vertical="center"/>
    </xf>
    <xf numFmtId="45" fontId="71" fillId="0" borderId="145" xfId="0" applyNumberFormat="1" applyFont="1" applyBorder="1" applyAlignment="1">
      <alignment horizontal="center" vertical="center"/>
    </xf>
    <xf numFmtId="45" fontId="8" fillId="0" borderId="135" xfId="0" applyNumberFormat="1" applyFont="1" applyBorder="1" applyAlignment="1">
      <alignment horizontal="center" vertical="center"/>
    </xf>
    <xf numFmtId="45" fontId="8" fillId="0" borderId="136" xfId="0" applyNumberFormat="1" applyFont="1" applyBorder="1" applyAlignment="1">
      <alignment horizontal="center" vertical="center"/>
    </xf>
    <xf numFmtId="0" fontId="26" fillId="12" borderId="61" xfId="0" applyFont="1" applyFill="1" applyBorder="1" applyAlignment="1">
      <alignment horizontal="center" vertical="center"/>
    </xf>
    <xf numFmtId="0" fontId="26" fillId="12" borderId="127" xfId="0" applyFont="1" applyFill="1" applyBorder="1" applyAlignment="1">
      <alignment horizontal="center" vertical="center"/>
    </xf>
    <xf numFmtId="45" fontId="8" fillId="0" borderId="145" xfId="0" applyNumberFormat="1" applyFont="1" applyBorder="1" applyAlignment="1">
      <alignment horizontal="center" vertical="center"/>
    </xf>
    <xf numFmtId="46" fontId="67" fillId="11" borderId="139" xfId="0" applyNumberFormat="1" applyFont="1" applyFill="1" applyBorder="1" applyAlignment="1">
      <alignment horizontal="center" vertical="center"/>
    </xf>
    <xf numFmtId="46" fontId="67" fillId="11" borderId="143" xfId="0" applyNumberFormat="1" applyFont="1" applyFill="1" applyBorder="1" applyAlignment="1">
      <alignment horizontal="center" vertical="center"/>
    </xf>
    <xf numFmtId="0" fontId="16" fillId="0" borderId="65" xfId="1" applyFont="1" applyBorder="1" applyAlignment="1" applyProtection="1">
      <alignment horizontal="center" vertical="center" wrapText="1"/>
    </xf>
    <xf numFmtId="0" fontId="16" fillId="0" borderId="56" xfId="1" applyFont="1" applyBorder="1" applyAlignment="1" applyProtection="1">
      <alignment horizontal="center" vertical="center" wrapText="1"/>
    </xf>
    <xf numFmtId="0" fontId="16" fillId="0" borderId="55" xfId="1" applyFont="1" applyBorder="1" applyAlignment="1" applyProtection="1">
      <alignment horizontal="center" vertical="center" wrapText="1"/>
    </xf>
    <xf numFmtId="20" fontId="16" fillId="0" borderId="65" xfId="1" applyNumberFormat="1" applyFont="1" applyBorder="1" applyAlignment="1" applyProtection="1">
      <alignment horizontal="center" vertical="center" wrapText="1"/>
    </xf>
    <xf numFmtId="0" fontId="16" fillId="0" borderId="59" xfId="1" applyFont="1" applyBorder="1" applyAlignment="1" applyProtection="1">
      <alignment horizontal="center" vertical="center" wrapText="1"/>
    </xf>
    <xf numFmtId="0" fontId="16" fillId="0" borderId="68" xfId="1" applyFont="1" applyBorder="1" applyAlignment="1" applyProtection="1">
      <alignment horizontal="center" vertical="center" wrapText="1"/>
    </xf>
    <xf numFmtId="0" fontId="16" fillId="0" borderId="51" xfId="1" applyFont="1" applyBorder="1" applyAlignment="1" applyProtection="1">
      <alignment horizontal="center" vertical="center" wrapText="1"/>
    </xf>
    <xf numFmtId="0" fontId="16" fillId="0" borderId="52" xfId="1" applyFont="1" applyBorder="1" applyAlignment="1" applyProtection="1">
      <alignment horizontal="center" vertical="center" wrapText="1"/>
    </xf>
    <xf numFmtId="0" fontId="16" fillId="0" borderId="60" xfId="1" applyFont="1" applyBorder="1" applyAlignment="1" applyProtection="1">
      <alignment horizontal="center" vertical="center" wrapText="1"/>
    </xf>
    <xf numFmtId="0" fontId="19" fillId="0" borderId="5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4" borderId="61" xfId="0" applyFont="1" applyFill="1" applyBorder="1" applyAlignment="1">
      <alignment horizontal="center" vertical="center" wrapText="1"/>
    </xf>
    <xf numFmtId="0" fontId="17" fillId="4" borderId="73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9" fillId="3" borderId="98" xfId="0" applyFont="1" applyFill="1" applyBorder="1" applyAlignment="1">
      <alignment horizontal="center" vertical="center" wrapText="1"/>
    </xf>
    <xf numFmtId="0" fontId="17" fillId="3" borderId="109" xfId="0" applyFont="1" applyFill="1" applyBorder="1" applyAlignment="1">
      <alignment horizontal="center" vertical="center" wrapText="1"/>
    </xf>
    <xf numFmtId="0" fontId="17" fillId="3" borderId="110" xfId="0" applyFont="1" applyFill="1" applyBorder="1" applyAlignment="1">
      <alignment horizontal="center" vertical="center" wrapText="1"/>
    </xf>
    <xf numFmtId="45" fontId="20" fillId="0" borderId="61" xfId="0" applyNumberFormat="1" applyFont="1" applyBorder="1" applyAlignment="1">
      <alignment horizontal="center" vertical="center" wrapText="1"/>
    </xf>
    <xf numFmtId="45" fontId="20" fillId="0" borderId="62" xfId="0" applyNumberFormat="1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45" fillId="0" borderId="68" xfId="0" applyFont="1" applyBorder="1" applyAlignment="1">
      <alignment horizontal="center" vertical="center" wrapText="1"/>
    </xf>
    <xf numFmtId="0" fontId="45" fillId="0" borderId="60" xfId="0" applyFont="1" applyBorder="1" applyAlignment="1">
      <alignment horizontal="center" vertical="center" wrapText="1"/>
    </xf>
    <xf numFmtId="0" fontId="45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4" fillId="0" borderId="43" xfId="0" applyFont="1" applyBorder="1" applyAlignment="1">
      <alignment horizontal="center" wrapText="1"/>
    </xf>
    <xf numFmtId="0" fontId="44" fillId="0" borderId="40" xfId="0" applyFont="1" applyBorder="1" applyAlignment="1">
      <alignment horizontal="center" wrapText="1"/>
    </xf>
    <xf numFmtId="16" fontId="16" fillId="0" borderId="65" xfId="1" applyNumberFormat="1" applyFont="1" applyBorder="1" applyAlignment="1" applyProtection="1">
      <alignment horizontal="center" vertical="center" wrapText="1"/>
    </xf>
    <xf numFmtId="16" fontId="16" fillId="0" borderId="56" xfId="1" applyNumberFormat="1" applyFont="1" applyBorder="1" applyAlignment="1" applyProtection="1">
      <alignment horizontal="center" vertical="center" wrapText="1"/>
    </xf>
    <xf numFmtId="0" fontId="45" fillId="0" borderId="6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8" fillId="2" borderId="96" xfId="0" applyFont="1" applyFill="1" applyBorder="1" applyAlignment="1">
      <alignment horizontal="center" vertical="center"/>
    </xf>
    <xf numFmtId="0" fontId="28" fillId="2" borderId="68" xfId="0" applyFont="1" applyFill="1" applyBorder="1" applyAlignment="1">
      <alignment horizontal="center" vertical="center"/>
    </xf>
    <xf numFmtId="0" fontId="45" fillId="0" borderId="65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0" fillId="0" borderId="56" xfId="0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wrapText="1"/>
    </xf>
    <xf numFmtId="0" fontId="41" fillId="0" borderId="56" xfId="0" applyFont="1" applyBorder="1" applyAlignment="1">
      <alignment horizontal="center" vertical="center" wrapText="1"/>
    </xf>
    <xf numFmtId="0" fontId="40" fillId="0" borderId="56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46" fontId="29" fillId="2" borderId="68" xfId="0" applyNumberFormat="1" applyFont="1" applyFill="1" applyBorder="1" applyAlignment="1">
      <alignment horizontal="center" vertical="center"/>
    </xf>
    <xf numFmtId="46" fontId="29" fillId="2" borderId="113" xfId="0" applyNumberFormat="1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/>
    </xf>
    <xf numFmtId="0" fontId="16" fillId="0" borderId="65" xfId="3" applyFont="1" applyBorder="1" applyAlignment="1">
      <alignment horizontal="center" vertical="center" wrapText="1"/>
    </xf>
    <xf numFmtId="0" fontId="16" fillId="0" borderId="56" xfId="3" applyFont="1" applyBorder="1" applyAlignment="1">
      <alignment horizontal="center" vertical="center" wrapText="1"/>
    </xf>
    <xf numFmtId="0" fontId="16" fillId="0" borderId="59" xfId="3" applyFont="1" applyBorder="1" applyAlignment="1">
      <alignment horizontal="center" vertical="center" wrapText="1"/>
    </xf>
    <xf numFmtId="0" fontId="16" fillId="0" borderId="60" xfId="3" applyFont="1" applyBorder="1" applyAlignment="1">
      <alignment horizontal="center" vertical="center" wrapText="1"/>
    </xf>
    <xf numFmtId="16" fontId="16" fillId="0" borderId="55" xfId="1" applyNumberFormat="1" applyFont="1" applyBorder="1" applyAlignment="1" applyProtection="1">
      <alignment horizontal="center" vertical="center" wrapText="1"/>
    </xf>
    <xf numFmtId="0" fontId="16" fillId="0" borderId="69" xfId="1" applyFont="1" applyBorder="1" applyAlignment="1" applyProtection="1">
      <alignment horizontal="center" vertical="center" wrapText="1"/>
    </xf>
    <xf numFmtId="0" fontId="16" fillId="0" borderId="89" xfId="1" applyFont="1" applyBorder="1" applyAlignment="1" applyProtection="1">
      <alignment horizontal="center" vertical="center" wrapText="1"/>
    </xf>
    <xf numFmtId="14" fontId="16" fillId="0" borderId="65" xfId="1" applyNumberFormat="1" applyFont="1" applyBorder="1" applyAlignment="1" applyProtection="1">
      <alignment horizontal="center" vertical="center" wrapText="1"/>
    </xf>
    <xf numFmtId="0" fontId="19" fillId="0" borderId="65" xfId="4" applyFont="1" applyBorder="1" applyAlignment="1">
      <alignment horizontal="center" vertical="center"/>
    </xf>
    <xf numFmtId="0" fontId="19" fillId="0" borderId="55" xfId="4" applyFont="1" applyBorder="1" applyAlignment="1">
      <alignment horizontal="center" vertical="center"/>
    </xf>
    <xf numFmtId="0" fontId="19" fillId="0" borderId="43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7" fillId="0" borderId="61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9" fillId="0" borderId="57" xfId="4" applyFont="1" applyBorder="1" applyAlignment="1">
      <alignment horizontal="center" vertical="center" wrapText="1"/>
    </xf>
    <xf numFmtId="0" fontId="9" fillId="0" borderId="98" xfId="4" applyFont="1" applyBorder="1" applyAlignment="1">
      <alignment horizontal="center" vertical="center" wrapText="1"/>
    </xf>
    <xf numFmtId="0" fontId="12" fillId="0" borderId="63" xfId="4" applyFont="1" applyBorder="1" applyAlignment="1">
      <alignment horizontal="center" vertical="center" wrapText="1"/>
    </xf>
    <xf numFmtId="0" fontId="12" fillId="0" borderId="72" xfId="4" applyFont="1" applyBorder="1" applyAlignment="1">
      <alignment horizontal="center" vertical="center" wrapText="1"/>
    </xf>
    <xf numFmtId="45" fontId="20" fillId="0" borderId="57" xfId="4" applyNumberFormat="1" applyFont="1" applyBorder="1" applyAlignment="1">
      <alignment horizontal="center" vertical="center" wrapText="1"/>
    </xf>
    <xf numFmtId="45" fontId="20" fillId="0" borderId="98" xfId="4" applyNumberFormat="1" applyFont="1" applyBorder="1" applyAlignment="1">
      <alignment horizontal="center" vertical="center" wrapText="1"/>
    </xf>
    <xf numFmtId="0" fontId="16" fillId="0" borderId="70" xfId="1" applyFont="1" applyBorder="1" applyAlignment="1" applyProtection="1">
      <alignment horizontal="center" vertical="center" wrapText="1"/>
    </xf>
    <xf numFmtId="0" fontId="16" fillId="0" borderId="92" xfId="1" applyFont="1" applyBorder="1" applyAlignment="1" applyProtection="1">
      <alignment horizontal="center" vertical="center" wrapText="1"/>
    </xf>
    <xf numFmtId="0" fontId="16" fillId="0" borderId="93" xfId="1" applyFont="1" applyBorder="1" applyAlignment="1" applyProtection="1">
      <alignment horizontal="center" vertical="center" wrapText="1"/>
    </xf>
    <xf numFmtId="0" fontId="16" fillId="0" borderId="97" xfId="1" applyFont="1" applyBorder="1" applyAlignment="1" applyProtection="1">
      <alignment horizontal="center" vertical="center" wrapText="1"/>
    </xf>
    <xf numFmtId="0" fontId="16" fillId="0" borderId="30" xfId="1" applyFont="1" applyBorder="1" applyAlignment="1" applyProtection="1">
      <alignment horizontal="center" vertical="center" wrapText="1"/>
    </xf>
    <xf numFmtId="0" fontId="16" fillId="0" borderId="28" xfId="1" applyFont="1" applyBorder="1" applyAlignment="1" applyProtection="1">
      <alignment horizontal="center" vertical="center" wrapText="1"/>
    </xf>
    <xf numFmtId="0" fontId="49" fillId="0" borderId="56" xfId="4" applyBorder="1" applyAlignment="1">
      <alignment horizontal="center" vertical="center" wrapText="1"/>
    </xf>
    <xf numFmtId="0" fontId="45" fillId="0" borderId="59" xfId="4" applyFont="1" applyBorder="1" applyAlignment="1">
      <alignment horizontal="center" vertical="center" wrapText="1"/>
    </xf>
    <xf numFmtId="0" fontId="49" fillId="0" borderId="60" xfId="4" applyBorder="1" applyAlignment="1">
      <alignment horizontal="center" vertical="center" wrapText="1"/>
    </xf>
    <xf numFmtId="0" fontId="16" fillId="0" borderId="30" xfId="4" applyFont="1" applyBorder="1" applyAlignment="1">
      <alignment horizontal="center" vertical="center" wrapText="1"/>
    </xf>
    <xf numFmtId="0" fontId="7" fillId="0" borderId="28" xfId="4" applyFont="1" applyBorder="1" applyAlignment="1">
      <alignment horizontal="center" vertical="center" wrapText="1"/>
    </xf>
    <xf numFmtId="0" fontId="45" fillId="0" borderId="60" xfId="4" applyFont="1" applyBorder="1" applyAlignment="1">
      <alignment horizontal="center" vertical="center" wrapText="1"/>
    </xf>
    <xf numFmtId="0" fontId="45" fillId="0" borderId="66" xfId="4" applyFont="1" applyBorder="1" applyAlignment="1">
      <alignment horizontal="center" vertical="center" wrapText="1"/>
    </xf>
    <xf numFmtId="0" fontId="45" fillId="0" borderId="28" xfId="4" applyFont="1" applyBorder="1" applyAlignment="1">
      <alignment horizontal="center" vertical="center" wrapText="1"/>
    </xf>
    <xf numFmtId="0" fontId="45" fillId="0" borderId="30" xfId="4" applyFont="1" applyBorder="1" applyAlignment="1">
      <alignment horizontal="center" vertical="center" wrapText="1"/>
    </xf>
    <xf numFmtId="0" fontId="30" fillId="0" borderId="28" xfId="4" applyFont="1" applyBorder="1" applyAlignment="1">
      <alignment horizontal="center" vertical="center" wrapText="1"/>
    </xf>
    <xf numFmtId="0" fontId="16" fillId="0" borderId="43" xfId="3" applyFont="1" applyBorder="1" applyAlignment="1">
      <alignment horizontal="center" vertical="center" wrapText="1"/>
    </xf>
    <xf numFmtId="0" fontId="16" fillId="0" borderId="40" xfId="3" applyFont="1" applyBorder="1" applyAlignment="1">
      <alignment horizontal="center" vertical="center" wrapText="1"/>
    </xf>
    <xf numFmtId="0" fontId="16" fillId="0" borderId="43" xfId="4" applyFont="1" applyBorder="1" applyAlignment="1">
      <alignment horizontal="center" vertical="center" wrapText="1"/>
    </xf>
    <xf numFmtId="0" fontId="16" fillId="0" borderId="40" xfId="4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0" fontId="16" fillId="0" borderId="28" xfId="3" applyFont="1" applyBorder="1" applyAlignment="1">
      <alignment horizontal="center" vertical="center" wrapText="1"/>
    </xf>
    <xf numFmtId="0" fontId="32" fillId="0" borderId="40" xfId="4" applyFont="1" applyBorder="1" applyAlignment="1">
      <alignment horizontal="center" vertical="center" wrapText="1"/>
    </xf>
    <xf numFmtId="0" fontId="16" fillId="0" borderId="69" xfId="4" applyFont="1" applyBorder="1" applyAlignment="1">
      <alignment horizontal="center" vertical="center" wrapText="1"/>
    </xf>
    <xf numFmtId="0" fontId="7" fillId="0" borderId="70" xfId="4" applyFont="1" applyBorder="1" applyAlignment="1">
      <alignment horizontal="center" vertical="center" wrapText="1"/>
    </xf>
    <xf numFmtId="0" fontId="5" fillId="0" borderId="0" xfId="4" applyFont="1" applyAlignment="1">
      <alignment horizontal="left" vertical="top" wrapText="1"/>
    </xf>
    <xf numFmtId="0" fontId="45" fillId="0" borderId="65" xfId="4" applyFont="1" applyBorder="1" applyAlignment="1">
      <alignment horizontal="center" wrapText="1"/>
    </xf>
    <xf numFmtId="0" fontId="7" fillId="0" borderId="56" xfId="4" applyFont="1" applyBorder="1" applyAlignment="1">
      <alignment horizontal="center" wrapText="1"/>
    </xf>
    <xf numFmtId="0" fontId="45" fillId="0" borderId="65" xfId="4" applyFont="1" applyBorder="1" applyAlignment="1">
      <alignment horizontal="center" vertical="center" wrapText="1"/>
    </xf>
    <xf numFmtId="0" fontId="4" fillId="0" borderId="56" xfId="4" applyFont="1" applyBorder="1" applyAlignment="1">
      <alignment horizontal="center" vertical="center" wrapText="1"/>
    </xf>
    <xf numFmtId="0" fontId="28" fillId="2" borderId="96" xfId="4" applyFont="1" applyFill="1" applyBorder="1" applyAlignment="1">
      <alignment horizontal="center" vertical="center"/>
    </xf>
    <xf numFmtId="0" fontId="28" fillId="2" borderId="68" xfId="4" applyFont="1" applyFill="1" applyBorder="1" applyAlignment="1">
      <alignment horizontal="center" vertical="center"/>
    </xf>
    <xf numFmtId="46" fontId="29" fillId="2" borderId="66" xfId="4" applyNumberFormat="1" applyFont="1" applyFill="1" applyBorder="1" applyAlignment="1">
      <alignment horizontal="center" vertical="center"/>
    </xf>
    <xf numFmtId="46" fontId="29" fillId="2" borderId="48" xfId="4" applyNumberFormat="1" applyFont="1" applyFill="1" applyBorder="1" applyAlignment="1">
      <alignment horizontal="center" vertical="center"/>
    </xf>
    <xf numFmtId="0" fontId="4" fillId="0" borderId="67" xfId="4" applyFont="1" applyBorder="1" applyAlignment="1">
      <alignment horizontal="center"/>
    </xf>
    <xf numFmtId="0" fontId="4" fillId="0" borderId="56" xfId="4" applyFont="1" applyBorder="1" applyAlignment="1">
      <alignment horizontal="center" wrapText="1"/>
    </xf>
    <xf numFmtId="0" fontId="44" fillId="0" borderId="43" xfId="4" applyFont="1" applyBorder="1" applyAlignment="1">
      <alignment horizontal="center" wrapText="1"/>
    </xf>
    <xf numFmtId="0" fontId="44" fillId="0" borderId="40" xfId="4" applyFont="1" applyBorder="1" applyAlignment="1">
      <alignment horizontal="center" wrapText="1"/>
    </xf>
    <xf numFmtId="0" fontId="45" fillId="0" borderId="59" xfId="0" applyFont="1" applyBorder="1" applyAlignment="1">
      <alignment horizontal="center" wrapText="1"/>
    </xf>
    <xf numFmtId="0" fontId="45" fillId="0" borderId="60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28" fillId="2" borderId="45" xfId="0" applyFont="1" applyFill="1" applyBorder="1" applyAlignment="1">
      <alignment horizontal="center" vertical="center"/>
    </xf>
    <xf numFmtId="0" fontId="28" fillId="2" borderId="66" xfId="0" applyFont="1" applyFill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20" fontId="16" fillId="0" borderId="59" xfId="1" applyNumberFormat="1" applyFont="1" applyBorder="1" applyAlignment="1" applyProtection="1">
      <alignment horizontal="center" vertical="center" wrapText="1"/>
    </xf>
    <xf numFmtId="45" fontId="20" fillId="0" borderId="57" xfId="0" applyNumberFormat="1" applyFont="1" applyBorder="1" applyAlignment="1">
      <alignment horizontal="center" vertical="center" wrapText="1"/>
    </xf>
    <xf numFmtId="45" fontId="20" fillId="0" borderId="58" xfId="0" applyNumberFormat="1" applyFont="1" applyBorder="1" applyAlignment="1">
      <alignment horizontal="center" vertical="center" wrapText="1"/>
    </xf>
    <xf numFmtId="16" fontId="16" fillId="0" borderId="68" xfId="1" applyNumberFormat="1" applyFont="1" applyBorder="1" applyAlignment="1" applyProtection="1">
      <alignment horizontal="center" vertical="center" wrapText="1"/>
    </xf>
    <xf numFmtId="14" fontId="16" fillId="0" borderId="59" xfId="1" applyNumberFormat="1" applyFont="1" applyBorder="1" applyAlignment="1" applyProtection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16" fontId="16" fillId="0" borderId="59" xfId="1" applyNumberFormat="1" applyFont="1" applyBorder="1" applyAlignment="1" applyProtection="1">
      <alignment horizontal="center" vertical="center" wrapText="1"/>
    </xf>
    <xf numFmtId="16" fontId="16" fillId="0" borderId="60" xfId="1" applyNumberFormat="1" applyFont="1" applyBorder="1" applyAlignment="1" applyProtection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wrapText="1"/>
    </xf>
    <xf numFmtId="0" fontId="44" fillId="0" borderId="60" xfId="0" applyFont="1" applyBorder="1" applyAlignment="1">
      <alignment horizontal="center" wrapText="1"/>
    </xf>
    <xf numFmtId="14" fontId="16" fillId="0" borderId="60" xfId="1" applyNumberFormat="1" applyFont="1" applyBorder="1" applyAlignment="1" applyProtection="1">
      <alignment horizontal="center" vertical="center" wrapText="1"/>
    </xf>
    <xf numFmtId="14" fontId="16" fillId="0" borderId="68" xfId="1" applyNumberFormat="1" applyFont="1" applyBorder="1" applyAlignment="1" applyProtection="1">
      <alignment horizontal="center" vertical="center" wrapText="1"/>
    </xf>
    <xf numFmtId="0" fontId="3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37" fillId="0" borderId="68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46" fontId="29" fillId="2" borderId="66" xfId="0" applyNumberFormat="1" applyFont="1" applyFill="1" applyBorder="1" applyAlignment="1">
      <alignment horizontal="center" vertical="center"/>
    </xf>
    <xf numFmtId="46" fontId="29" fillId="2" borderId="48" xfId="0" applyNumberFormat="1" applyFont="1" applyFill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6" fillId="0" borderId="0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" fontId="74" fillId="0" borderId="137" xfId="0" applyNumberFormat="1" applyFont="1" applyBorder="1" applyAlignment="1">
      <alignment horizontal="center" vertical="center"/>
    </xf>
  </cellXfs>
  <cellStyles count="14">
    <cellStyle name="Hyperlink" xfId="1" builtinId="8"/>
    <cellStyle name="Hyperlink 2" xfId="9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3" xfId="3" xr:uid="{00000000-0005-0000-0000-000005000000}"/>
    <cellStyle name="Normal 4" xfId="6" xr:uid="{00000000-0005-0000-0000-000006000000}"/>
    <cellStyle name="Normal 5" xfId="7" xr:uid="{00000000-0005-0000-0000-000007000000}"/>
    <cellStyle name="Normal 6" xfId="10" xr:uid="{00000000-0005-0000-0000-000008000000}"/>
    <cellStyle name="Normal 7" xfId="11" xr:uid="{00000000-0005-0000-0000-000009000000}"/>
    <cellStyle name="Normální 2" xfId="4" xr:uid="{00000000-0005-0000-0000-00000A000000}"/>
    <cellStyle name="normální 2 2" xfId="8" xr:uid="{00000000-0005-0000-0000-00000B000000}"/>
    <cellStyle name="Normální 2 3" xfId="13" xr:uid="{ABEFAE05-356D-42DA-BA47-F24B84FFDD51}"/>
    <cellStyle name="normální_Prezenční ISM" xfId="12" xr:uid="{00000000-0005-0000-0000-00000C000000}"/>
  </cellStyles>
  <dxfs count="33"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  <color rgb="FF0000FF"/>
      <color rgb="FFFFFFCC"/>
      <color rgb="FFCCFFCC"/>
      <color rgb="FFEAEAEA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plice-city.cz/loko/" TargetMode="External"/><Relationship Id="rId18" Type="http://schemas.openxmlformats.org/officeDocument/2006/relationships/hyperlink" Target="http://www.teplice-city.cz/loko/" TargetMode="External"/><Relationship Id="rId26" Type="http://schemas.openxmlformats.org/officeDocument/2006/relationships/hyperlink" Target="http://www.teplice-city.cz/loko/Lyze_sjezd/Bournak-2009-prop.pdf" TargetMode="External"/><Relationship Id="rId39" Type="http://schemas.openxmlformats.org/officeDocument/2006/relationships/hyperlink" Target="http://www.maraton.cz/propozice/index.asp?id=4310" TargetMode="External"/><Relationship Id="rId21" Type="http://schemas.openxmlformats.org/officeDocument/2006/relationships/hyperlink" Target="http://www.teplice-city.cz/loko/" TargetMode="External"/><Relationship Id="rId34" Type="http://schemas.openxmlformats.org/officeDocument/2006/relationships/hyperlink" Target="http://triatlon.cheminvest.cz/" TargetMode="External"/><Relationship Id="rId42" Type="http://schemas.openxmlformats.org/officeDocument/2006/relationships/hyperlink" Target="http://www.maraton.cz/propozice/index.asp?id=4360" TargetMode="External"/><Relationship Id="rId47" Type="http://schemas.openxmlformats.org/officeDocument/2006/relationships/vmlDrawing" Target="../drawings/vmlDrawing12.vml"/><Relationship Id="rId7" Type="http://schemas.openxmlformats.org/officeDocument/2006/relationships/hyperlink" Target="http://www.milesovka.info/My%20Documents/Microsoft/Windows/Temporary%20Internet%20Files/Content.Outlook/Microsoft/Windows/Temporary%20Internet%20Files/Content.Outlook/Downloads/BnD.html" TargetMode="External"/><Relationship Id="rId2" Type="http://schemas.openxmlformats.org/officeDocument/2006/relationships/hyperlink" Target="http://triatlon.litomerice.cz/index.php?id=terminovka" TargetMode="External"/><Relationship Id="rId16" Type="http://schemas.openxmlformats.org/officeDocument/2006/relationships/hyperlink" Target="http://www.teplice-city.cz/loko/" TargetMode="External"/><Relationship Id="rId29" Type="http://schemas.openxmlformats.org/officeDocument/2006/relationships/hyperlink" Target="http://www.bikebase.cz/racen.php?RACE&amp;VIEW&amp;RACEID=1316" TargetMode="External"/><Relationship Id="rId1" Type="http://schemas.openxmlformats.org/officeDocument/2006/relationships/hyperlink" Target="http://www.maraton.cz/propozice/index.asp?id=3815" TargetMode="External"/><Relationship Id="rId6" Type="http://schemas.openxmlformats.org/officeDocument/2006/relationships/hyperlink" Target="http://www.teplice-city.cz/loko/" TargetMode="External"/><Relationship Id="rId11" Type="http://schemas.openxmlformats.org/officeDocument/2006/relationships/hyperlink" Target="http://www.teplice-city.cz/loko/" TargetMode="External"/><Relationship Id="rId24" Type="http://schemas.openxmlformats.org/officeDocument/2006/relationships/hyperlink" Target="http://www.loucna956.wz.cz/" TargetMode="External"/><Relationship Id="rId32" Type="http://schemas.openxmlformats.org/officeDocument/2006/relationships/hyperlink" Target="http://www.glassman.cz/" TargetMode="External"/><Relationship Id="rId37" Type="http://schemas.openxmlformats.org/officeDocument/2006/relationships/hyperlink" Target="http://www.krusnoman.cz/" TargetMode="External"/><Relationship Id="rId40" Type="http://schemas.openxmlformats.org/officeDocument/2006/relationships/hyperlink" Target="http://www.duatlonmelnik.cz/" TargetMode="External"/><Relationship Id="rId45" Type="http://schemas.openxmlformats.org/officeDocument/2006/relationships/hyperlink" Target="http://mb.horolezci.cz/news" TargetMode="External"/><Relationship Id="rId5" Type="http://schemas.openxmlformats.org/officeDocument/2006/relationships/hyperlink" Target="http://www.teplice-city.cz/loko/" TargetMode="External"/><Relationship Id="rId15" Type="http://schemas.openxmlformats.org/officeDocument/2006/relationships/hyperlink" Target="http://www.teplice-city.cz/loko/" TargetMode="External"/><Relationship Id="rId23" Type="http://schemas.openxmlformats.org/officeDocument/2006/relationships/hyperlink" Target="http://www.kacovskybeh.eu/" TargetMode="External"/><Relationship Id="rId28" Type="http://schemas.openxmlformats.org/officeDocument/2006/relationships/hyperlink" Target="http://www.teplice-city.cz/loko/" TargetMode="External"/><Relationship Id="rId36" Type="http://schemas.openxmlformats.org/officeDocument/2006/relationships/hyperlink" Target="http://www.mosaznymuz.cz/" TargetMode="External"/><Relationship Id="rId10" Type="http://schemas.openxmlformats.org/officeDocument/2006/relationships/hyperlink" Target="http://www.askelna.wz.cz/JPB/main.php" TargetMode="External"/><Relationship Id="rId19" Type="http://schemas.openxmlformats.org/officeDocument/2006/relationships/hyperlink" Target="http://www.teplice-city.cz/loko/" TargetMode="External"/><Relationship Id="rId31" Type="http://schemas.openxmlformats.org/officeDocument/2006/relationships/hyperlink" Target="http://www.behy.cz/vysledky/2562-horsky-beh-perstejn-klinovec.doc" TargetMode="External"/><Relationship Id="rId44" Type="http://schemas.openxmlformats.org/officeDocument/2006/relationships/hyperlink" Target="http://www.teplice-city.cz/loko/" TargetMode="External"/><Relationship Id="rId4" Type="http://schemas.openxmlformats.org/officeDocument/2006/relationships/hyperlink" Target="http://www.teplice-city.cz/loko/" TargetMode="External"/><Relationship Id="rId9" Type="http://schemas.openxmlformats.org/officeDocument/2006/relationships/hyperlink" Target="http://sportcentrum-novohradskehory.ic.cz/index.php/category/horsky-maraton" TargetMode="External"/><Relationship Id="rId14" Type="http://schemas.openxmlformats.org/officeDocument/2006/relationships/hyperlink" Target="http://www.teplice-city.cz/loko/" TargetMode="External"/><Relationship Id="rId22" Type="http://schemas.openxmlformats.org/officeDocument/2006/relationships/hyperlink" Target="http://www.milesovka.info/My%20Documents/Microsoft/Windows/Temporary%20Internet%20Files/Content.Outlook/Microsoft/Windows/Temporary%20Internet%20Files/Content.Outlook/Downloads/" TargetMode="External"/><Relationship Id="rId27" Type="http://schemas.openxmlformats.org/officeDocument/2006/relationships/hyperlink" Target="http://www.factorbike.cz/" TargetMode="External"/><Relationship Id="rId30" Type="http://schemas.openxmlformats.org/officeDocument/2006/relationships/hyperlink" Target="http://bike24.cz/xdk/" TargetMode="External"/><Relationship Id="rId35" Type="http://schemas.openxmlformats.org/officeDocument/2006/relationships/hyperlink" Target="http://grafickepapiry.cz/grafiman/" TargetMode="External"/><Relationship Id="rId43" Type="http://schemas.openxmlformats.org/officeDocument/2006/relationships/hyperlink" Target="http://mb.horolezci.cz/news" TargetMode="External"/><Relationship Id="rId48" Type="http://schemas.openxmlformats.org/officeDocument/2006/relationships/comments" Target="../comments12.xml"/><Relationship Id="rId8" Type="http://schemas.openxmlformats.org/officeDocument/2006/relationships/hyperlink" Target="http://www.bezrucak.cz/" TargetMode="External"/><Relationship Id="rId3" Type="http://schemas.openxmlformats.org/officeDocument/2006/relationships/hyperlink" Target="http://triatlon.litomerice.cz/index.php?id=terminovka" TargetMode="External"/><Relationship Id="rId12" Type="http://schemas.openxmlformats.org/officeDocument/2006/relationships/hyperlink" Target="http://www.teplice-city.cz/loko/" TargetMode="External"/><Relationship Id="rId17" Type="http://schemas.openxmlformats.org/officeDocument/2006/relationships/hyperlink" Target="http://www.teplice-city.cz/loko/" TargetMode="External"/><Relationship Id="rId25" Type="http://schemas.openxmlformats.org/officeDocument/2006/relationships/hyperlink" Target="http://www.horskyhotellesna.cz/index.php?show=2&amp;subshow=1" TargetMode="External"/><Relationship Id="rId33" Type="http://schemas.openxmlformats.org/officeDocument/2006/relationships/hyperlink" Target="http://www.triatlon-jih.cz/" TargetMode="External"/><Relationship Id="rId38" Type="http://schemas.openxmlformats.org/officeDocument/2006/relationships/hyperlink" Target="http://www.glassman.cz/index.htm" TargetMode="External"/><Relationship Id="rId46" Type="http://schemas.openxmlformats.org/officeDocument/2006/relationships/printerSettings" Target="../printerSettings/printerSettings16.bin"/><Relationship Id="rId20" Type="http://schemas.openxmlformats.org/officeDocument/2006/relationships/hyperlink" Target="http://www.teplice-city.cz/loko/" TargetMode="External"/><Relationship Id="rId41" Type="http://schemas.openxmlformats.org/officeDocument/2006/relationships/hyperlink" Target="http://www.teplice-city.cz/lok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BC50-441E-4CBA-989A-EC5874272A08}">
  <dimension ref="A1:BM73"/>
  <sheetViews>
    <sheetView tabSelected="1" topLeftCell="A19" workbookViewId="0">
      <pane xSplit="8" topLeftCell="AF1" activePane="topRight" state="frozen"/>
      <selection pane="topRight" activeCell="AF36" sqref="AF36"/>
    </sheetView>
  </sheetViews>
  <sheetFormatPr defaultRowHeight="12.75" x14ac:dyDescent="0.2"/>
  <cols>
    <col min="2" max="2" width="28.7109375" bestFit="1" customWidth="1"/>
    <col min="23" max="23" width="9.28515625" customWidth="1"/>
    <col min="25" max="29" width="9.140625" hidden="1" customWidth="1"/>
  </cols>
  <sheetData>
    <row r="1" spans="1:65" ht="43.5" thickBot="1" x14ac:dyDescent="0.25">
      <c r="A1" s="748" t="s">
        <v>0</v>
      </c>
      <c r="B1" s="749"/>
      <c r="C1" s="606" t="s">
        <v>684</v>
      </c>
      <c r="D1" s="571" t="s">
        <v>22</v>
      </c>
      <c r="E1" s="607" t="s">
        <v>683</v>
      </c>
      <c r="F1" s="572" t="s">
        <v>649</v>
      </c>
      <c r="G1" s="655"/>
      <c r="H1" s="605" t="s">
        <v>235</v>
      </c>
      <c r="I1" s="573" t="s">
        <v>234</v>
      </c>
      <c r="J1" s="657" t="s">
        <v>836</v>
      </c>
      <c r="K1" s="624" t="s">
        <v>837</v>
      </c>
      <c r="L1" s="657" t="s">
        <v>838</v>
      </c>
      <c r="M1" s="624" t="s">
        <v>839</v>
      </c>
      <c r="N1" s="657" t="s">
        <v>840</v>
      </c>
      <c r="O1" s="624" t="s">
        <v>841</v>
      </c>
      <c r="P1" s="657" t="s">
        <v>842</v>
      </c>
      <c r="Q1" s="624" t="s">
        <v>843</v>
      </c>
      <c r="R1" s="657" t="s">
        <v>844</v>
      </c>
      <c r="S1" s="624" t="s">
        <v>845</v>
      </c>
      <c r="T1" s="657" t="s">
        <v>846</v>
      </c>
      <c r="U1" s="624" t="s">
        <v>847</v>
      </c>
      <c r="V1" s="624" t="s">
        <v>848</v>
      </c>
      <c r="W1" s="624" t="s">
        <v>849</v>
      </c>
      <c r="X1" s="624" t="s">
        <v>850</v>
      </c>
      <c r="Y1" s="657" t="s">
        <v>1346</v>
      </c>
      <c r="Z1" s="624" t="s">
        <v>1347</v>
      </c>
      <c r="AA1" s="624" t="s">
        <v>1348</v>
      </c>
      <c r="AB1" s="624" t="s">
        <v>1349</v>
      </c>
      <c r="AC1" s="624" t="s">
        <v>1350</v>
      </c>
      <c r="AD1" s="624" t="s">
        <v>852</v>
      </c>
      <c r="AE1" s="624" t="s">
        <v>1625</v>
      </c>
      <c r="AF1" s="624" t="s">
        <v>1618</v>
      </c>
      <c r="AG1" s="624" t="s">
        <v>695</v>
      </c>
      <c r="AH1" s="624" t="s">
        <v>1619</v>
      </c>
      <c r="AI1" s="624" t="s">
        <v>1626</v>
      </c>
      <c r="AJ1" s="624" t="s">
        <v>1624</v>
      </c>
      <c r="AK1" s="624" t="s">
        <v>1620</v>
      </c>
      <c r="AL1" s="624" t="s">
        <v>1621</v>
      </c>
      <c r="AM1" s="624" t="s">
        <v>1622</v>
      </c>
      <c r="AN1" s="624" t="s">
        <v>1623</v>
      </c>
      <c r="AO1" s="624"/>
      <c r="AP1" s="624"/>
      <c r="AQ1" s="624"/>
      <c r="AR1" s="624"/>
      <c r="AS1" s="624"/>
      <c r="AT1" s="624"/>
      <c r="AU1" s="624"/>
      <c r="AV1" s="624"/>
      <c r="AW1" s="624"/>
      <c r="AX1" s="624"/>
      <c r="AY1" s="624"/>
      <c r="AZ1" s="624"/>
      <c r="BA1" s="624"/>
      <c r="BB1" s="624"/>
      <c r="BC1" s="624"/>
      <c r="BD1" s="624"/>
      <c r="BE1" s="624"/>
      <c r="BF1" s="624"/>
      <c r="BG1" s="624"/>
      <c r="BH1" s="624"/>
      <c r="BI1" s="624"/>
      <c r="BJ1" s="624"/>
      <c r="BK1" s="624"/>
      <c r="BL1" s="624"/>
      <c r="BM1" s="624"/>
    </row>
    <row r="2" spans="1:65" ht="12.75" customHeight="1" x14ac:dyDescent="0.2">
      <c r="A2" s="734">
        <v>1</v>
      </c>
      <c r="B2" s="736" t="s">
        <v>232</v>
      </c>
      <c r="C2" s="738">
        <f>IF(D2=0,0,RANK(D2,D$2:D$23))</f>
        <v>0</v>
      </c>
      <c r="D2" s="740">
        <f>SUM(J3:AY3)</f>
        <v>0</v>
      </c>
      <c r="E2" s="742">
        <f>IF(G2="X","X",RANK(G2,G$2:G$23))</f>
        <v>1</v>
      </c>
      <c r="F2" s="744">
        <f>COUNT(J2:AY2)</f>
        <v>0</v>
      </c>
      <c r="G2" s="722">
        <f>IF(C2=1,"X",IF(C2=2,"X",IF(C2=3,"X",F2)))</f>
        <v>0</v>
      </c>
      <c r="H2" s="724">
        <f>SUM(J2:AY2)</f>
        <v>0</v>
      </c>
      <c r="I2" s="726">
        <f>MINA(J2,K2,L2,M2,N2,O2,P2,Q2,R2,S2,T2,U2,V2,W2,X2)</f>
        <v>0</v>
      </c>
      <c r="J2" s="610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8"/>
      <c r="BJ2" s="578"/>
      <c r="BK2" s="578"/>
      <c r="BL2" s="578"/>
      <c r="BM2" s="578"/>
    </row>
    <row r="3" spans="1:65" ht="13.5" customHeight="1" thickBot="1" x14ac:dyDescent="0.25">
      <c r="A3" s="735"/>
      <c r="B3" s="737"/>
      <c r="C3" s="739"/>
      <c r="D3" s="741"/>
      <c r="E3" s="743"/>
      <c r="F3" s="745"/>
      <c r="G3" s="723"/>
      <c r="H3" s="725"/>
      <c r="I3" s="727"/>
      <c r="J3" s="581"/>
      <c r="K3" s="579"/>
      <c r="L3" s="581"/>
      <c r="M3" s="581"/>
      <c r="N3" s="581"/>
      <c r="O3" s="581"/>
      <c r="P3" s="581"/>
      <c r="Q3" s="581"/>
      <c r="R3" s="600"/>
      <c r="S3" s="579"/>
      <c r="T3" s="581"/>
      <c r="U3" s="579"/>
      <c r="V3" s="600"/>
      <c r="W3" s="581"/>
      <c r="X3" s="579"/>
      <c r="Y3" s="579"/>
      <c r="Z3" s="579"/>
      <c r="AA3" s="579"/>
      <c r="AB3" s="579"/>
      <c r="AC3" s="579"/>
      <c r="AD3" s="580"/>
      <c r="AE3" s="580"/>
      <c r="AF3" s="580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0"/>
      <c r="AR3" s="580"/>
      <c r="AS3" s="580"/>
      <c r="AT3" s="580"/>
      <c r="AU3" s="580"/>
      <c r="AV3" s="580"/>
      <c r="AW3" s="580"/>
      <c r="AX3" s="580"/>
      <c r="AY3" s="580"/>
      <c r="AZ3" s="580"/>
      <c r="BA3" s="580"/>
      <c r="BB3" s="580"/>
      <c r="BC3" s="580"/>
      <c r="BD3" s="580"/>
      <c r="BE3" s="580"/>
      <c r="BF3" s="580"/>
      <c r="BG3" s="580"/>
      <c r="BH3" s="580"/>
      <c r="BI3" s="580"/>
      <c r="BJ3" s="580"/>
      <c r="BK3" s="580"/>
      <c r="BL3" s="580"/>
      <c r="BM3" s="580"/>
    </row>
    <row r="4" spans="1:65" ht="12.75" customHeight="1" x14ac:dyDescent="0.2">
      <c r="A4" s="734">
        <v>2</v>
      </c>
      <c r="B4" s="736" t="s">
        <v>834</v>
      </c>
      <c r="C4" s="738">
        <f>IF(D4=0,0,RANK(D4,D$2:D$23))</f>
        <v>0</v>
      </c>
      <c r="D4" s="740">
        <f>SUM(J5:AY5)</f>
        <v>0</v>
      </c>
      <c r="E4" s="742">
        <f>IF(G4="X","X",RANK(G4,G$2:G$23))</f>
        <v>1</v>
      </c>
      <c r="F4" s="744">
        <f>COUNT(J4:AY4)</f>
        <v>0</v>
      </c>
      <c r="G4" s="722">
        <f t="shared" ref="G4" si="0">IF(C4=1,"X",IF(C4=2,"X",IF(C4=3,"X",F4)))</f>
        <v>0</v>
      </c>
      <c r="H4" s="724">
        <f>SUM(J4:AY4)</f>
        <v>0</v>
      </c>
      <c r="I4" s="726">
        <f>MINA(J4,K4,L4,M4,N4,O4,P4,Q4,R4,S4,T4,U4,V4,W4,X4)</f>
        <v>0</v>
      </c>
      <c r="J4" s="610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78"/>
      <c r="AW4" s="578"/>
      <c r="AX4" s="578"/>
      <c r="AY4" s="578"/>
      <c r="AZ4" s="578"/>
      <c r="BA4" s="578"/>
      <c r="BB4" s="578"/>
      <c r="BC4" s="578"/>
      <c r="BD4" s="578"/>
      <c r="BE4" s="578"/>
      <c r="BF4" s="578"/>
      <c r="BG4" s="578"/>
      <c r="BH4" s="578"/>
      <c r="BI4" s="578"/>
      <c r="BJ4" s="578"/>
      <c r="BK4" s="578"/>
      <c r="BL4" s="578"/>
      <c r="BM4" s="578"/>
    </row>
    <row r="5" spans="1:65" ht="13.5" customHeight="1" thickBot="1" x14ac:dyDescent="0.25">
      <c r="A5" s="735"/>
      <c r="B5" s="737"/>
      <c r="C5" s="739"/>
      <c r="D5" s="741"/>
      <c r="E5" s="743"/>
      <c r="F5" s="745"/>
      <c r="G5" s="723"/>
      <c r="H5" s="725"/>
      <c r="I5" s="727"/>
      <c r="J5" s="581"/>
      <c r="K5" s="581"/>
      <c r="L5" s="579"/>
      <c r="M5" s="581"/>
      <c r="N5" s="580"/>
      <c r="O5" s="581"/>
      <c r="P5" s="600"/>
      <c r="Q5" s="581"/>
      <c r="R5" s="581"/>
      <c r="S5" s="580"/>
      <c r="T5" s="581"/>
      <c r="U5" s="581"/>
      <c r="V5" s="581"/>
      <c r="W5" s="581"/>
      <c r="X5" s="581"/>
      <c r="Y5" s="579"/>
      <c r="Z5" s="579"/>
      <c r="AA5" s="579"/>
      <c r="AB5" s="579"/>
      <c r="AC5" s="579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580"/>
      <c r="AS5" s="580"/>
      <c r="AT5" s="580"/>
      <c r="AU5" s="580"/>
      <c r="AV5" s="580"/>
      <c r="AW5" s="580"/>
      <c r="AX5" s="580"/>
      <c r="AY5" s="580"/>
      <c r="AZ5" s="580"/>
      <c r="BA5" s="580"/>
      <c r="BB5" s="580"/>
      <c r="BC5" s="580"/>
      <c r="BD5" s="580"/>
      <c r="BE5" s="580"/>
      <c r="BF5" s="580"/>
      <c r="BG5" s="580"/>
      <c r="BH5" s="580"/>
      <c r="BI5" s="580"/>
      <c r="BJ5" s="580"/>
      <c r="BK5" s="580"/>
      <c r="BL5" s="580"/>
      <c r="BM5" s="580"/>
    </row>
    <row r="6" spans="1:65" ht="12.75" customHeight="1" x14ac:dyDescent="0.2">
      <c r="A6" s="734">
        <v>3</v>
      </c>
      <c r="B6" s="736" t="s">
        <v>1274</v>
      </c>
      <c r="C6" s="738">
        <f>IF(D6=0,0,RANK(D6,D$2:D$23))</f>
        <v>2</v>
      </c>
      <c r="D6" s="740">
        <f>SUM(J7:AY7)</f>
        <v>3</v>
      </c>
      <c r="E6" s="742" t="str">
        <f>IF(G6="X","X",RANK(G6,G$2:G$23))</f>
        <v>X</v>
      </c>
      <c r="F6" s="744">
        <f>COUNT(J6:AY6)</f>
        <v>2</v>
      </c>
      <c r="G6" s="722" t="str">
        <f t="shared" ref="G6" si="1">IF(C6=1,"X",IF(C6=2,"X",IF(C6=3,"X",F6)))</f>
        <v>X</v>
      </c>
      <c r="H6" s="724">
        <f>SUM(J6:AY6)</f>
        <v>3.7222222222222226E-2</v>
      </c>
      <c r="I6" s="726">
        <f>MINA(J6,K6,L6,M6,N6,O6,P6,Q6,R6,S6,T6,U6,V6,W6,X6)</f>
        <v>1.8310185185185186E-2</v>
      </c>
      <c r="J6" s="610">
        <v>1.8912037037037036E-2</v>
      </c>
      <c r="K6" s="578">
        <v>1.8310185185185186E-2</v>
      </c>
      <c r="L6" s="578"/>
      <c r="M6" s="578"/>
      <c r="N6" s="578"/>
      <c r="O6" s="578"/>
      <c r="P6" s="578"/>
      <c r="Q6" s="578"/>
      <c r="R6" s="578"/>
      <c r="S6" s="578"/>
      <c r="T6" s="578"/>
      <c r="U6" s="594"/>
      <c r="V6" s="578"/>
      <c r="W6" s="578"/>
      <c r="X6" s="578"/>
      <c r="Y6" s="578"/>
      <c r="Z6" s="578"/>
      <c r="AA6" s="578"/>
      <c r="AB6" s="578"/>
      <c r="AC6" s="578"/>
      <c r="AD6" s="591"/>
      <c r="AE6" s="591"/>
      <c r="AF6" s="591"/>
      <c r="AG6" s="591"/>
      <c r="AH6" s="591"/>
      <c r="AI6" s="591"/>
      <c r="AJ6" s="591"/>
      <c r="AK6" s="591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1"/>
      <c r="BF6" s="591"/>
      <c r="BG6" s="591"/>
      <c r="BH6" s="591"/>
      <c r="BI6" s="591"/>
      <c r="BJ6" s="591"/>
      <c r="BK6" s="591"/>
      <c r="BL6" s="591"/>
      <c r="BM6" s="591"/>
    </row>
    <row r="7" spans="1:65" ht="13.5" customHeight="1" thickBot="1" x14ac:dyDescent="0.25">
      <c r="A7" s="735"/>
      <c r="B7" s="737"/>
      <c r="C7" s="739"/>
      <c r="D7" s="741"/>
      <c r="E7" s="743"/>
      <c r="F7" s="745"/>
      <c r="G7" s="723"/>
      <c r="H7" s="725"/>
      <c r="I7" s="727"/>
      <c r="J7" s="669">
        <f t="shared" ref="J7:K7" si="2">IF($I6=0,0,IF(ROUNDUP(J6/$I6,0)&gt;30,30,ROUNDUP(J6/$I6,0)))</f>
        <v>2</v>
      </c>
      <c r="K7" s="581">
        <f t="shared" si="2"/>
        <v>1</v>
      </c>
      <c r="L7" s="581"/>
      <c r="M7" s="581"/>
      <c r="N7" s="581"/>
      <c r="O7" s="600"/>
      <c r="P7" s="669"/>
      <c r="Q7" s="581"/>
      <c r="R7" s="581"/>
      <c r="S7" s="581"/>
      <c r="T7" s="600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</row>
    <row r="8" spans="1:65" x14ac:dyDescent="0.2">
      <c r="A8" s="734">
        <v>4</v>
      </c>
      <c r="B8" s="736" t="s">
        <v>1591</v>
      </c>
      <c r="C8" s="738">
        <f>IF(D8=0,0,RANK(D8,D$2:D$23))</f>
        <v>0</v>
      </c>
      <c r="D8" s="740">
        <f>SUM(J9:AY9)</f>
        <v>0</v>
      </c>
      <c r="E8" s="742">
        <f>IF(G8="X","X",RANK(G8,G$2:G$23))</f>
        <v>1</v>
      </c>
      <c r="F8" s="744">
        <f>COUNT(J8:AY8)</f>
        <v>0</v>
      </c>
      <c r="G8" s="722">
        <f>IF(C8=1,"X",IF(C8=2,"X",IF(C8=3,"X",F8)))</f>
        <v>0</v>
      </c>
      <c r="H8" s="724">
        <f>SUM(J8:AY8)</f>
        <v>0</v>
      </c>
      <c r="I8" s="726">
        <f>MINA(J8,K8,L8,M8,N8,O8,P8,Q8,R8,S8,T8,U8,V8,W8,X8)</f>
        <v>0</v>
      </c>
      <c r="J8" s="610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94"/>
      <c r="V8" s="578"/>
      <c r="W8" s="578"/>
      <c r="X8" s="578"/>
      <c r="Y8" s="578"/>
      <c r="Z8" s="578"/>
      <c r="AA8" s="578"/>
      <c r="AB8" s="578"/>
      <c r="AC8" s="578"/>
      <c r="AD8" s="591"/>
      <c r="AE8" s="591"/>
      <c r="AF8" s="591"/>
      <c r="AG8" s="591"/>
      <c r="AH8" s="591"/>
      <c r="AI8" s="591"/>
      <c r="AJ8" s="591"/>
      <c r="AK8" s="591"/>
      <c r="AL8" s="591"/>
      <c r="AM8" s="591"/>
      <c r="AN8" s="591"/>
      <c r="AO8" s="591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</row>
    <row r="9" spans="1:65" ht="13.5" thickBot="1" x14ac:dyDescent="0.25">
      <c r="A9" s="735"/>
      <c r="B9" s="737"/>
      <c r="C9" s="739"/>
      <c r="D9" s="741"/>
      <c r="E9" s="743"/>
      <c r="F9" s="745"/>
      <c r="G9" s="723"/>
      <c r="H9" s="725"/>
      <c r="I9" s="727"/>
      <c r="J9" s="581"/>
      <c r="K9" s="581"/>
      <c r="L9" s="581"/>
      <c r="M9" s="581"/>
      <c r="N9" s="581"/>
      <c r="O9" s="581"/>
      <c r="P9" s="581"/>
      <c r="Q9" s="669"/>
      <c r="R9" s="581"/>
      <c r="S9" s="669"/>
      <c r="T9" s="600"/>
      <c r="U9" s="669"/>
      <c r="V9" s="581"/>
      <c r="W9" s="581"/>
      <c r="X9" s="595"/>
      <c r="Y9" s="581"/>
      <c r="Z9" s="581"/>
      <c r="AA9" s="581"/>
      <c r="AB9" s="581"/>
      <c r="AC9" s="581"/>
      <c r="AD9" s="581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R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  <c r="BG9" s="666"/>
      <c r="BH9" s="666"/>
      <c r="BI9" s="666"/>
      <c r="BJ9" s="666"/>
      <c r="BK9" s="666"/>
      <c r="BL9" s="666"/>
      <c r="BM9" s="666"/>
    </row>
    <row r="10" spans="1:65" ht="13.5" customHeight="1" x14ac:dyDescent="0.2">
      <c r="A10" s="734">
        <v>5</v>
      </c>
      <c r="B10" s="736" t="s">
        <v>252</v>
      </c>
      <c r="C10" s="738">
        <f>IF(D10=0,0,RANK(D10,D$2:D$23))</f>
        <v>1</v>
      </c>
      <c r="D10" s="740">
        <f>SUM(J11:AY11)</f>
        <v>46</v>
      </c>
      <c r="E10" s="742" t="str">
        <f>IF(G10="X","X",RANK(G10,G$2:G$23))</f>
        <v>X</v>
      </c>
      <c r="F10" s="744">
        <f>COUNT(J10:AY10)</f>
        <v>8</v>
      </c>
      <c r="G10" s="722" t="str">
        <f>IF(C10=1,"X",IF(C10=2,"X",IF(C10=3,"X",F10)))</f>
        <v>X</v>
      </c>
      <c r="H10" s="724">
        <f>SUM(J10:AY10)</f>
        <v>1.0820717592592592</v>
      </c>
      <c r="I10" s="726">
        <f>MINA(J10,K10,L10,M10,N10,O10,P10,Q10,R10,S10,T10,U10,V10,W10,X10)</f>
        <v>1.3125E-2</v>
      </c>
      <c r="J10" s="596">
        <v>1.3344907407407408E-2</v>
      </c>
      <c r="K10" s="596">
        <v>1.3125E-2</v>
      </c>
      <c r="L10" s="596"/>
      <c r="M10" s="596"/>
      <c r="N10" s="596"/>
      <c r="O10" s="596"/>
      <c r="P10" s="578"/>
      <c r="Q10" s="596"/>
      <c r="R10" s="596"/>
      <c r="S10" s="596"/>
      <c r="T10" s="596"/>
      <c r="U10" s="596"/>
      <c r="V10" s="578"/>
      <c r="W10" s="578"/>
      <c r="X10" s="578"/>
      <c r="Y10" s="578"/>
      <c r="Z10" s="578"/>
      <c r="AA10" s="578"/>
      <c r="AB10" s="578"/>
      <c r="AC10" s="578"/>
      <c r="AD10" s="598">
        <v>3.0300925925925926E-2</v>
      </c>
      <c r="AE10" s="591">
        <v>3.142361111111111E-2</v>
      </c>
      <c r="AF10" s="662">
        <v>0.91041666666666665</v>
      </c>
      <c r="AG10" s="661"/>
      <c r="AH10" s="661"/>
      <c r="AI10" s="662">
        <v>1.1342592592592593E-2</v>
      </c>
      <c r="AJ10" s="661">
        <v>6.491898148148148E-2</v>
      </c>
      <c r="AK10" s="661"/>
      <c r="AL10" s="611">
        <v>7.1990740740740739E-3</v>
      </c>
      <c r="AM10" s="661"/>
      <c r="AN10" s="661"/>
      <c r="AO10" s="661"/>
      <c r="AP10" s="661"/>
      <c r="AQ10" s="661"/>
      <c r="AR10" s="661"/>
      <c r="AS10" s="661"/>
      <c r="AT10" s="661"/>
      <c r="AU10" s="661"/>
      <c r="AV10" s="661"/>
      <c r="AW10" s="661"/>
      <c r="AX10" s="661"/>
      <c r="AY10" s="661"/>
      <c r="AZ10" s="661"/>
      <c r="BA10" s="661"/>
      <c r="BB10" s="661"/>
      <c r="BC10" s="661"/>
      <c r="BD10" s="661"/>
      <c r="BE10" s="661"/>
      <c r="BF10" s="661"/>
      <c r="BG10" s="661"/>
      <c r="BH10" s="661"/>
      <c r="BI10" s="661"/>
      <c r="BJ10" s="661"/>
      <c r="BK10" s="661"/>
      <c r="BL10" s="661"/>
      <c r="BM10" s="661"/>
    </row>
    <row r="11" spans="1:65" ht="13.5" customHeight="1" thickBot="1" x14ac:dyDescent="0.25">
      <c r="A11" s="735"/>
      <c r="B11" s="737"/>
      <c r="C11" s="739"/>
      <c r="D11" s="741"/>
      <c r="E11" s="743"/>
      <c r="F11" s="745"/>
      <c r="G11" s="723"/>
      <c r="H11" s="725"/>
      <c r="I11" s="727"/>
      <c r="J11" s="581">
        <f t="shared" ref="J11:K11" si="3">IF($I10=0,0,IF(ROUNDUP(J10/$I10,0)&gt;30,30,ROUNDUP(J10/$I10,0)))</f>
        <v>2</v>
      </c>
      <c r="K11" s="581">
        <f t="shared" si="3"/>
        <v>1</v>
      </c>
      <c r="L11" s="581"/>
      <c r="M11" s="581"/>
      <c r="N11" s="581"/>
      <c r="O11" s="600"/>
      <c r="P11" s="600"/>
      <c r="Q11" s="600"/>
      <c r="R11" s="581"/>
      <c r="S11" s="600"/>
      <c r="T11" s="600"/>
      <c r="U11" s="600"/>
      <c r="V11" s="600"/>
      <c r="W11" s="600"/>
      <c r="X11" s="600"/>
      <c r="Y11" s="581"/>
      <c r="Z11" s="581"/>
      <c r="AA11" s="581"/>
      <c r="AB11" s="581"/>
      <c r="AC11" s="581"/>
      <c r="AD11" s="599">
        <f t="shared" ref="AD11:AF11" si="4">IF($I10=0,0,IF(ROUNDUP(AD10/$I10,0)&gt;30,30,ROUNDUP(AD10/$I10,0)))</f>
        <v>3</v>
      </c>
      <c r="AE11" s="643">
        <f t="shared" si="4"/>
        <v>3</v>
      </c>
      <c r="AF11" s="643">
        <f t="shared" si="4"/>
        <v>30</v>
      </c>
      <c r="AG11" s="599"/>
      <c r="AH11" s="599"/>
      <c r="AI11" s="643">
        <f t="shared" ref="AI11:AL11" si="5">IF($I10=0,0,IF(ROUNDUP(AI10/$I10,0)&gt;30,30,ROUNDUP(AI10/$I10,0)))</f>
        <v>1</v>
      </c>
      <c r="AJ11" s="599">
        <f t="shared" si="5"/>
        <v>5</v>
      </c>
      <c r="AK11" s="599"/>
      <c r="AL11" s="593">
        <f t="shared" si="5"/>
        <v>1</v>
      </c>
      <c r="AM11" s="599"/>
      <c r="AN11" s="599"/>
      <c r="AO11" s="599"/>
      <c r="AP11" s="599"/>
      <c r="AQ11" s="599"/>
      <c r="AR11" s="599"/>
      <c r="AS11" s="599"/>
      <c r="AT11" s="599"/>
      <c r="AU11" s="599"/>
      <c r="AV11" s="599"/>
      <c r="AW11" s="599"/>
      <c r="AX11" s="599"/>
      <c r="AY11" s="599"/>
      <c r="AZ11" s="599"/>
      <c r="BA11" s="599"/>
      <c r="BB11" s="599"/>
      <c r="BC11" s="599"/>
      <c r="BD11" s="599"/>
      <c r="BE11" s="599"/>
      <c r="BF11" s="599"/>
      <c r="BG11" s="599"/>
      <c r="BH11" s="599"/>
      <c r="BI11" s="599"/>
      <c r="BJ11" s="599"/>
      <c r="BK11" s="599"/>
      <c r="BL11" s="599"/>
      <c r="BM11" s="599"/>
    </row>
    <row r="12" spans="1:65" ht="12.75" customHeight="1" x14ac:dyDescent="0.2">
      <c r="A12" s="734">
        <v>6</v>
      </c>
      <c r="B12" s="736" t="s">
        <v>149</v>
      </c>
      <c r="C12" s="738">
        <f>IF(D12=0,0,RANK(D12,D$2:D$23))</f>
        <v>0</v>
      </c>
      <c r="D12" s="740">
        <f>SUM(J13:AY13)</f>
        <v>0</v>
      </c>
      <c r="E12" s="742">
        <f>IF(G12="X","X",RANK(G12,G$2:G$23))</f>
        <v>1</v>
      </c>
      <c r="F12" s="744">
        <f>COUNT(J12:AY12)</f>
        <v>0</v>
      </c>
      <c r="G12" s="722">
        <f>IF(C12=1,"X",IF(C12=2,"X",IF(C12=3,"X",F12)))</f>
        <v>0</v>
      </c>
      <c r="H12" s="724">
        <f>SUM(J12:AY12)</f>
        <v>0</v>
      </c>
      <c r="I12" s="726">
        <f>MINA(J12,K12,L12,M12,N12,O12,P12,Q12,R12,S12,T12,U12,V12,W12,X12)</f>
        <v>0</v>
      </c>
      <c r="J12" s="610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8"/>
      <c r="AW12" s="578"/>
      <c r="AX12" s="578"/>
      <c r="AY12" s="578"/>
      <c r="AZ12" s="578"/>
      <c r="BA12" s="578"/>
      <c r="BB12" s="578"/>
      <c r="BC12" s="578"/>
      <c r="BD12" s="578"/>
      <c r="BE12" s="578"/>
      <c r="BF12" s="578"/>
      <c r="BG12" s="578"/>
      <c r="BH12" s="578"/>
      <c r="BI12" s="578"/>
      <c r="BJ12" s="578"/>
      <c r="BK12" s="578"/>
      <c r="BL12" s="578"/>
      <c r="BM12" s="578"/>
    </row>
    <row r="13" spans="1:65" ht="13.5" customHeight="1" thickBot="1" x14ac:dyDescent="0.25">
      <c r="A13" s="735"/>
      <c r="B13" s="737"/>
      <c r="C13" s="739"/>
      <c r="D13" s="741"/>
      <c r="E13" s="743"/>
      <c r="F13" s="745"/>
      <c r="G13" s="723"/>
      <c r="H13" s="725"/>
      <c r="I13" s="727"/>
      <c r="J13" s="579"/>
      <c r="K13" s="580"/>
      <c r="L13" s="580"/>
      <c r="M13" s="581"/>
      <c r="N13" s="580"/>
      <c r="O13" s="580"/>
      <c r="P13" s="580"/>
      <c r="Q13" s="581"/>
      <c r="R13" s="581"/>
      <c r="S13" s="580"/>
      <c r="T13" s="580"/>
      <c r="U13" s="581"/>
      <c r="V13" s="580"/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580"/>
      <c r="AJ13" s="580"/>
      <c r="AK13" s="580"/>
      <c r="AL13" s="580"/>
      <c r="AM13" s="580"/>
      <c r="AN13" s="580"/>
      <c r="AO13" s="580"/>
      <c r="AP13" s="580"/>
      <c r="AQ13" s="580"/>
      <c r="AR13" s="580"/>
      <c r="AS13" s="580"/>
      <c r="AT13" s="580"/>
      <c r="AU13" s="580"/>
      <c r="AV13" s="580"/>
      <c r="AW13" s="580"/>
      <c r="AX13" s="580"/>
      <c r="AY13" s="580"/>
      <c r="AZ13" s="580"/>
      <c r="BA13" s="580"/>
      <c r="BB13" s="580"/>
      <c r="BC13" s="580"/>
      <c r="BD13" s="580"/>
      <c r="BE13" s="580"/>
      <c r="BF13" s="580"/>
      <c r="BG13" s="580"/>
      <c r="BH13" s="580"/>
      <c r="BI13" s="580"/>
      <c r="BJ13" s="580"/>
      <c r="BK13" s="580"/>
      <c r="BL13" s="580"/>
      <c r="BM13" s="580"/>
    </row>
    <row r="14" spans="1:65" ht="12.75" customHeight="1" x14ac:dyDescent="0.2">
      <c r="A14" s="734">
        <v>7</v>
      </c>
      <c r="B14" s="736" t="s">
        <v>109</v>
      </c>
      <c r="C14" s="738">
        <f>IF(D14=0,0,RANK(D14,D$2:D$23))</f>
        <v>0</v>
      </c>
      <c r="D14" s="740">
        <f>SUM(J15:AY15)</f>
        <v>0</v>
      </c>
      <c r="E14" s="742">
        <f>IF(G14="X","X",RANK(G14,G$2:G$23))</f>
        <v>1</v>
      </c>
      <c r="F14" s="744">
        <f>COUNT(J14:AY14)</f>
        <v>0</v>
      </c>
      <c r="G14" s="722">
        <f>IF(C14=1,"X",IF(C14=2,"X",IF(C14=3,"X",F14)))</f>
        <v>0</v>
      </c>
      <c r="H14" s="724">
        <f>SUM(J14:AY14)</f>
        <v>0</v>
      </c>
      <c r="I14" s="726">
        <f>MINA(J14,K14,L14,M14,N14,O14,P14,Q14,R14,S14,T14,U14,V14,W14,X14)</f>
        <v>0</v>
      </c>
      <c r="J14" s="610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8"/>
      <c r="BD14" s="578"/>
      <c r="BE14" s="578"/>
      <c r="BF14" s="578"/>
      <c r="BG14" s="578"/>
      <c r="BH14" s="578"/>
      <c r="BI14" s="578"/>
      <c r="BJ14" s="578"/>
      <c r="BK14" s="578"/>
      <c r="BL14" s="578"/>
      <c r="BM14" s="578"/>
    </row>
    <row r="15" spans="1:65" ht="13.5" customHeight="1" thickBot="1" x14ac:dyDescent="0.25">
      <c r="A15" s="735"/>
      <c r="B15" s="737"/>
      <c r="C15" s="739"/>
      <c r="D15" s="741"/>
      <c r="E15" s="743"/>
      <c r="F15" s="745"/>
      <c r="G15" s="723"/>
      <c r="H15" s="725"/>
      <c r="I15" s="727"/>
      <c r="J15" s="579"/>
      <c r="K15" s="580"/>
      <c r="L15" s="580"/>
      <c r="M15" s="581"/>
      <c r="N15" s="580"/>
      <c r="O15" s="580"/>
      <c r="P15" s="580"/>
      <c r="Q15" s="581"/>
      <c r="R15" s="581"/>
      <c r="S15" s="580"/>
      <c r="T15" s="580"/>
      <c r="U15" s="581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  <c r="AT15" s="580"/>
      <c r="AU15" s="580"/>
      <c r="AV15" s="580"/>
      <c r="AW15" s="580"/>
      <c r="AX15" s="580"/>
      <c r="AY15" s="580"/>
      <c r="AZ15" s="580"/>
      <c r="BA15" s="580"/>
      <c r="BB15" s="580"/>
      <c r="BC15" s="580"/>
      <c r="BD15" s="580"/>
      <c r="BE15" s="580"/>
      <c r="BF15" s="580"/>
      <c r="BG15" s="580"/>
      <c r="BH15" s="580"/>
      <c r="BI15" s="580"/>
      <c r="BJ15" s="580"/>
      <c r="BK15" s="580"/>
      <c r="BL15" s="580"/>
      <c r="BM15" s="580"/>
    </row>
    <row r="16" spans="1:65" ht="12.75" customHeight="1" x14ac:dyDescent="0.2">
      <c r="A16" s="734">
        <v>8</v>
      </c>
      <c r="B16" s="736" t="s">
        <v>974</v>
      </c>
      <c r="C16" s="738">
        <f>IF(D16=0,0,RANK(D16,D$2:D$23))</f>
        <v>0</v>
      </c>
      <c r="D16" s="740">
        <f>SUM(J17:AY17)</f>
        <v>0</v>
      </c>
      <c r="E16" s="742">
        <f>IF(G16="X","X",RANK(G16,G$2:G$23))</f>
        <v>1</v>
      </c>
      <c r="F16" s="744">
        <f>COUNT(J16:AY16)</f>
        <v>0</v>
      </c>
      <c r="G16" s="722">
        <f>IF(C16=1,"X",IF(C16=2,"X",IF(C16=3,"X",F16)))</f>
        <v>0</v>
      </c>
      <c r="H16" s="724">
        <f>SUM(J16:AY16)</f>
        <v>0</v>
      </c>
      <c r="I16" s="726">
        <f>MINA(J16,K16,L16,M16,N16,O16,P16,Q16,R16,S16,T16,U16,V16,W16,X16)</f>
        <v>0</v>
      </c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78"/>
      <c r="AX16" s="578"/>
      <c r="AY16" s="578"/>
      <c r="AZ16" s="578"/>
      <c r="BA16" s="578"/>
      <c r="BB16" s="578"/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</row>
    <row r="17" spans="1:65" ht="13.5" customHeight="1" thickBot="1" x14ac:dyDescent="0.25">
      <c r="A17" s="735"/>
      <c r="B17" s="737"/>
      <c r="C17" s="739"/>
      <c r="D17" s="741"/>
      <c r="E17" s="743"/>
      <c r="F17" s="745"/>
      <c r="G17" s="723"/>
      <c r="H17" s="725"/>
      <c r="I17" s="727"/>
      <c r="J17" s="581"/>
      <c r="K17" s="581"/>
      <c r="L17" s="581"/>
      <c r="M17" s="581"/>
      <c r="N17" s="581"/>
      <c r="O17" s="581"/>
      <c r="P17" s="669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80"/>
      <c r="BB17" s="580"/>
      <c r="BC17" s="580"/>
      <c r="BD17" s="580"/>
      <c r="BE17" s="580"/>
      <c r="BF17" s="580"/>
      <c r="BG17" s="580"/>
      <c r="BH17" s="580"/>
      <c r="BI17" s="580"/>
      <c r="BJ17" s="580"/>
      <c r="BK17" s="580"/>
      <c r="BL17" s="580"/>
      <c r="BM17" s="580"/>
    </row>
    <row r="18" spans="1:65" ht="12.75" customHeight="1" x14ac:dyDescent="0.2">
      <c r="A18" s="734">
        <v>9</v>
      </c>
      <c r="B18" s="736" t="s">
        <v>504</v>
      </c>
      <c r="C18" s="738">
        <f>IF(D18=0,0,RANK(D18,D$2:D$23))</f>
        <v>0</v>
      </c>
      <c r="D18" s="740">
        <f>SUM(J19:AY19)</f>
        <v>0</v>
      </c>
      <c r="E18" s="742">
        <f>IF(G18="X","X",RANK(G18,G$2:G$23))</f>
        <v>1</v>
      </c>
      <c r="F18" s="744">
        <f>COUNT(J18:AY18)</f>
        <v>0</v>
      </c>
      <c r="G18" s="722">
        <f>IF(C18=1,"X",IF(C18=2,"X",IF(C18=3,"X",F18)))</f>
        <v>0</v>
      </c>
      <c r="H18" s="724">
        <f>SUM(J18:AY18)</f>
        <v>0</v>
      </c>
      <c r="I18" s="726">
        <f>MINA(J18,K18,L18,M18,N18,O18,P18,Q18,R18,S18,T18,U18,V18,W18,X18)</f>
        <v>0</v>
      </c>
      <c r="J18" s="610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78"/>
      <c r="AX18" s="578"/>
      <c r="AY18" s="578"/>
      <c r="AZ18" s="578"/>
      <c r="BA18" s="578"/>
      <c r="BB18" s="578"/>
      <c r="BC18" s="578"/>
      <c r="BD18" s="578"/>
      <c r="BE18" s="578"/>
      <c r="BF18" s="578"/>
      <c r="BG18" s="578"/>
      <c r="BH18" s="578"/>
      <c r="BI18" s="578"/>
      <c r="BJ18" s="578"/>
      <c r="BK18" s="578"/>
      <c r="BL18" s="578"/>
      <c r="BM18" s="578"/>
    </row>
    <row r="19" spans="1:65" ht="13.5" customHeight="1" thickBot="1" x14ac:dyDescent="0.25">
      <c r="A19" s="735"/>
      <c r="B19" s="737"/>
      <c r="C19" s="739"/>
      <c r="D19" s="741"/>
      <c r="E19" s="743"/>
      <c r="F19" s="745"/>
      <c r="G19" s="723"/>
      <c r="H19" s="725"/>
      <c r="I19" s="727"/>
      <c r="J19" s="581"/>
      <c r="K19" s="581"/>
      <c r="L19" s="581"/>
      <c r="M19" s="581"/>
      <c r="N19" s="581"/>
      <c r="O19" s="600"/>
      <c r="P19" s="600"/>
      <c r="Q19" s="600"/>
      <c r="R19" s="581"/>
      <c r="S19" s="600"/>
      <c r="T19" s="581"/>
      <c r="U19" s="600"/>
      <c r="V19" s="600"/>
      <c r="W19" s="600"/>
      <c r="X19" s="600"/>
      <c r="Y19" s="581"/>
      <c r="Z19" s="581"/>
      <c r="AA19" s="581"/>
      <c r="AB19" s="581"/>
      <c r="AC19" s="581"/>
      <c r="AD19" s="581"/>
      <c r="AE19" s="666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9"/>
      <c r="BF19" s="669"/>
      <c r="BG19" s="669"/>
      <c r="BH19" s="669"/>
      <c r="BI19" s="669"/>
      <c r="BJ19" s="669"/>
      <c r="BK19" s="669"/>
      <c r="BL19" s="669"/>
      <c r="BM19" s="669"/>
    </row>
    <row r="20" spans="1:65" ht="12.75" customHeight="1" x14ac:dyDescent="0.2">
      <c r="A20" s="734">
        <v>11</v>
      </c>
      <c r="B20" s="736" t="s">
        <v>771</v>
      </c>
      <c r="C20" s="738">
        <f>IF(D20=0,0,RANK(D20,D$2:D$23))</f>
        <v>0</v>
      </c>
      <c r="D20" s="740">
        <f>SUM(J21:AY21)</f>
        <v>0</v>
      </c>
      <c r="E20" s="742">
        <f>IF(G20="X","X",RANK(G20,G$2:G$23))</f>
        <v>1</v>
      </c>
      <c r="F20" s="744">
        <f>COUNT(J20:AY20)</f>
        <v>0</v>
      </c>
      <c r="G20" s="722">
        <f>IF(C20=1,"X",IF(C20=2,"X",IF(C20=3,"X",F20)))</f>
        <v>0</v>
      </c>
      <c r="H20" s="724">
        <f>SUM(J20:AY20)</f>
        <v>0</v>
      </c>
      <c r="I20" s="726">
        <f>MINA(J20,K20,L20,M20,N20,O20,P20,Q20,R20,S20,T20,U20,V20,W20,X20)</f>
        <v>0</v>
      </c>
      <c r="J20" s="610"/>
      <c r="K20" s="610"/>
      <c r="L20" s="610"/>
      <c r="M20" s="610"/>
      <c r="N20" s="610"/>
      <c r="O20" s="610"/>
      <c r="P20" s="610"/>
      <c r="Q20" s="610"/>
      <c r="R20" s="610"/>
      <c r="S20" s="610"/>
      <c r="T20" s="610"/>
      <c r="U20" s="610"/>
      <c r="V20" s="610"/>
      <c r="W20" s="610"/>
      <c r="X20" s="610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78"/>
      <c r="AX20" s="578"/>
      <c r="AY20" s="578"/>
      <c r="AZ20" s="578"/>
      <c r="BA20" s="578"/>
      <c r="BB20" s="578"/>
      <c r="BC20" s="578"/>
      <c r="BD20" s="578"/>
      <c r="BE20" s="578"/>
      <c r="BF20" s="578"/>
      <c r="BG20" s="578"/>
      <c r="BH20" s="578"/>
      <c r="BI20" s="578"/>
      <c r="BJ20" s="578"/>
      <c r="BK20" s="578"/>
      <c r="BL20" s="578"/>
      <c r="BM20" s="578"/>
    </row>
    <row r="21" spans="1:65" ht="13.5" customHeight="1" thickBot="1" x14ac:dyDescent="0.25">
      <c r="A21" s="735"/>
      <c r="B21" s="737"/>
      <c r="C21" s="739"/>
      <c r="D21" s="741"/>
      <c r="E21" s="743"/>
      <c r="F21" s="745"/>
      <c r="G21" s="723"/>
      <c r="H21" s="725"/>
      <c r="I21" s="727"/>
      <c r="J21" s="581"/>
      <c r="K21" s="581"/>
      <c r="L21" s="581"/>
      <c r="M21" s="581"/>
      <c r="N21" s="581"/>
      <c r="O21" s="581"/>
      <c r="P21" s="581"/>
      <c r="Q21" s="581"/>
      <c r="R21" s="600"/>
      <c r="S21" s="669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  <c r="AT21" s="581"/>
      <c r="AU21" s="581"/>
      <c r="AV21" s="581"/>
      <c r="AW21" s="581"/>
      <c r="AX21" s="581"/>
      <c r="AY21" s="581"/>
      <c r="AZ21" s="581"/>
      <c r="BA21" s="581"/>
      <c r="BB21" s="581"/>
      <c r="BC21" s="581"/>
      <c r="BD21" s="581"/>
      <c r="BE21" s="581"/>
      <c r="BF21" s="581"/>
      <c r="BG21" s="581"/>
      <c r="BH21" s="581"/>
      <c r="BI21" s="581"/>
      <c r="BJ21" s="581"/>
      <c r="BK21" s="581"/>
      <c r="BL21" s="581"/>
      <c r="BM21" s="581"/>
    </row>
    <row r="22" spans="1:65" ht="12.75" customHeight="1" x14ac:dyDescent="0.2">
      <c r="A22" s="734">
        <v>12</v>
      </c>
      <c r="B22" s="736" t="s">
        <v>1244</v>
      </c>
      <c r="C22" s="738">
        <f>IF(D22=0,0,RANK(D22,D$2:D$23))</f>
        <v>0</v>
      </c>
      <c r="D22" s="740">
        <f>SUM(J23:AY23)</f>
        <v>0</v>
      </c>
      <c r="E22" s="742">
        <f>IF(G22="X","X",RANK(G22,G$2:G$23))</f>
        <v>1</v>
      </c>
      <c r="F22" s="744">
        <f>COUNT(J22:AY22)</f>
        <v>0</v>
      </c>
      <c r="G22" s="722">
        <f>IF(C22=1,"X",IF(C22=2,"X",IF(C22=3,"X",F22)))</f>
        <v>0</v>
      </c>
      <c r="H22" s="724">
        <f>SUM(J22:AY22)</f>
        <v>0</v>
      </c>
      <c r="I22" s="726">
        <f>MINA(J22,K22,L22,M22,N22,O22,P22,Q22,R22,S22,T22,U22,V22,W22,X22)</f>
        <v>0</v>
      </c>
      <c r="J22" s="610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78"/>
      <c r="BB22" s="578"/>
      <c r="BC22" s="578"/>
      <c r="BD22" s="578"/>
      <c r="BE22" s="578"/>
      <c r="BF22" s="578"/>
      <c r="BG22" s="578"/>
      <c r="BH22" s="578"/>
      <c r="BI22" s="578"/>
      <c r="BJ22" s="578"/>
      <c r="BK22" s="578"/>
      <c r="BL22" s="578"/>
      <c r="BM22" s="578"/>
    </row>
    <row r="23" spans="1:65" ht="13.5" customHeight="1" thickBot="1" x14ac:dyDescent="0.25">
      <c r="A23" s="735"/>
      <c r="B23" s="737"/>
      <c r="C23" s="739"/>
      <c r="D23" s="741"/>
      <c r="E23" s="743"/>
      <c r="F23" s="745"/>
      <c r="G23" s="723"/>
      <c r="H23" s="725"/>
      <c r="I23" s="727"/>
      <c r="J23" s="581"/>
      <c r="K23" s="579"/>
      <c r="L23" s="579"/>
      <c r="M23" s="579"/>
      <c r="N23" s="579"/>
      <c r="O23" s="581"/>
      <c r="P23" s="600"/>
      <c r="Q23" s="581"/>
      <c r="R23" s="581"/>
      <c r="S23" s="581"/>
      <c r="T23" s="600"/>
      <c r="U23" s="581"/>
      <c r="V23" s="580"/>
      <c r="W23" s="581"/>
      <c r="X23" s="580"/>
      <c r="Y23" s="580"/>
      <c r="Z23" s="580"/>
      <c r="AA23" s="580"/>
      <c r="AB23" s="580"/>
      <c r="AC23" s="580"/>
      <c r="AD23" s="581"/>
      <c r="AE23" s="666"/>
      <c r="AF23" s="666"/>
      <c r="AG23" s="666"/>
      <c r="AH23" s="666"/>
      <c r="AI23" s="666"/>
      <c r="AJ23" s="666"/>
      <c r="AK23" s="666"/>
      <c r="AL23" s="666"/>
      <c r="AM23" s="666"/>
      <c r="AN23" s="666"/>
      <c r="AO23" s="666"/>
      <c r="AP23" s="666"/>
      <c r="AQ23" s="666"/>
      <c r="AR23" s="666"/>
      <c r="AS23" s="666"/>
      <c r="AT23" s="666"/>
      <c r="AU23" s="666"/>
      <c r="AV23" s="666"/>
      <c r="AW23" s="666"/>
      <c r="AX23" s="666"/>
      <c r="AY23" s="666"/>
      <c r="AZ23" s="666"/>
      <c r="BA23" s="666"/>
      <c r="BB23" s="666"/>
      <c r="BC23" s="666"/>
      <c r="BD23" s="666"/>
      <c r="BE23" s="666"/>
      <c r="BF23" s="666"/>
      <c r="BG23" s="666"/>
      <c r="BH23" s="666"/>
      <c r="BI23" s="666"/>
      <c r="BJ23" s="666"/>
      <c r="BK23" s="666"/>
      <c r="BL23" s="666"/>
      <c r="BM23" s="666"/>
    </row>
    <row r="24" spans="1:65" ht="20.25" thickBot="1" x14ac:dyDescent="0.25">
      <c r="A24" s="631"/>
      <c r="B24" s="632"/>
      <c r="C24" s="633"/>
      <c r="D24" s="634"/>
      <c r="E24" s="635"/>
      <c r="F24" s="634"/>
      <c r="G24" s="656"/>
      <c r="H24" s="636"/>
      <c r="I24" s="637"/>
      <c r="J24" s="638"/>
      <c r="K24" s="582"/>
      <c r="L24" s="582"/>
      <c r="M24" s="638"/>
      <c r="N24" s="582"/>
      <c r="O24" s="582"/>
      <c r="P24" s="582"/>
      <c r="Q24" s="638"/>
      <c r="R24" s="638"/>
      <c r="S24" s="582"/>
      <c r="T24" s="582"/>
      <c r="U24" s="638"/>
      <c r="V24" s="582"/>
      <c r="W24" s="582"/>
      <c r="X24" s="582"/>
      <c r="Y24" s="582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2"/>
      <c r="AS24" s="582"/>
      <c r="AT24" s="582"/>
      <c r="AU24" s="582"/>
      <c r="AV24" s="582"/>
      <c r="AW24" s="582"/>
      <c r="AX24" s="582"/>
      <c r="AY24" s="582"/>
      <c r="AZ24" s="582"/>
      <c r="BA24" s="582"/>
      <c r="BB24" s="582"/>
      <c r="BC24" s="582"/>
      <c r="BD24" s="582"/>
      <c r="BE24" s="582"/>
      <c r="BF24" s="582"/>
      <c r="BG24" s="582"/>
      <c r="BH24" s="582"/>
      <c r="BI24" s="582"/>
      <c r="BJ24" s="582"/>
      <c r="BK24" s="582"/>
      <c r="BL24" s="582"/>
      <c r="BM24" s="582"/>
    </row>
    <row r="25" spans="1:65" x14ac:dyDescent="0.2">
      <c r="A25" s="734">
        <v>1</v>
      </c>
      <c r="B25" s="736" t="s">
        <v>3</v>
      </c>
      <c r="C25" s="738">
        <f>IF(D25=0,0,RANK(D25,D$25:D$58))</f>
        <v>0</v>
      </c>
      <c r="D25" s="740">
        <f>SUM(J26:AY26)</f>
        <v>0</v>
      </c>
      <c r="E25" s="742">
        <f>IF(G25="X","X",RANK(G25,G$25:G$58))</f>
        <v>6</v>
      </c>
      <c r="F25" s="744">
        <f>COUNT(J25:AY25)</f>
        <v>0</v>
      </c>
      <c r="G25" s="722">
        <f>IF(C25=1,"X",IF(C25=2,"X",IF(C25=3,"X",F25)))</f>
        <v>0</v>
      </c>
      <c r="H25" s="724">
        <f>SUM(J25:AY25)</f>
        <v>0</v>
      </c>
      <c r="I25" s="726">
        <f>MINA(J25,K25,L25,M25,N25,O25,P25,Q25,R25,S25,T25,U25,V25,W25,X25)</f>
        <v>0</v>
      </c>
      <c r="J25" s="610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8"/>
      <c r="AI25" s="578"/>
      <c r="AJ25" s="578"/>
      <c r="AK25" s="578"/>
      <c r="AL25" s="578"/>
      <c r="AM25" s="578"/>
      <c r="AN25" s="578"/>
      <c r="AO25" s="578"/>
      <c r="AP25" s="578"/>
      <c r="AQ25" s="578"/>
      <c r="AR25" s="578"/>
      <c r="AS25" s="578"/>
      <c r="AT25" s="578"/>
      <c r="AU25" s="578"/>
      <c r="AV25" s="578"/>
      <c r="AW25" s="578"/>
      <c r="AX25" s="578"/>
      <c r="AY25" s="578"/>
      <c r="AZ25" s="578"/>
      <c r="BA25" s="578"/>
      <c r="BB25" s="578"/>
      <c r="BC25" s="578"/>
      <c r="BD25" s="578"/>
      <c r="BE25" s="578"/>
      <c r="BF25" s="578"/>
      <c r="BG25" s="578"/>
      <c r="BH25" s="578"/>
      <c r="BI25" s="578"/>
      <c r="BJ25" s="578"/>
      <c r="BK25" s="578"/>
      <c r="BL25" s="578"/>
      <c r="BM25" s="578"/>
    </row>
    <row r="26" spans="1:65" ht="13.5" thickBot="1" x14ac:dyDescent="0.25">
      <c r="A26" s="735"/>
      <c r="B26" s="737"/>
      <c r="C26" s="739"/>
      <c r="D26" s="741"/>
      <c r="E26" s="743"/>
      <c r="F26" s="745"/>
      <c r="G26" s="723"/>
      <c r="H26" s="725"/>
      <c r="I26" s="727"/>
      <c r="J26" s="579"/>
      <c r="K26" s="580"/>
      <c r="L26" s="580"/>
      <c r="M26" s="581"/>
      <c r="N26" s="580"/>
      <c r="O26" s="580"/>
      <c r="P26" s="580"/>
      <c r="Q26" s="581"/>
      <c r="R26" s="581"/>
      <c r="S26" s="580"/>
      <c r="T26" s="580"/>
      <c r="U26" s="581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  <c r="AN26" s="580"/>
      <c r="AO26" s="580"/>
      <c r="AP26" s="580"/>
      <c r="AQ26" s="580"/>
      <c r="AR26" s="580"/>
      <c r="AS26" s="580"/>
      <c r="AT26" s="580"/>
      <c r="AU26" s="580"/>
      <c r="AV26" s="580"/>
      <c r="AW26" s="580"/>
      <c r="AX26" s="580"/>
      <c r="AY26" s="580"/>
      <c r="AZ26" s="580"/>
      <c r="BA26" s="580"/>
      <c r="BB26" s="580"/>
      <c r="BC26" s="580"/>
      <c r="BD26" s="580"/>
      <c r="BE26" s="580"/>
      <c r="BF26" s="580"/>
      <c r="BG26" s="580"/>
      <c r="BH26" s="580"/>
      <c r="BI26" s="580"/>
      <c r="BJ26" s="580"/>
      <c r="BK26" s="580"/>
      <c r="BL26" s="580"/>
      <c r="BM26" s="580"/>
    </row>
    <row r="27" spans="1:65" x14ac:dyDescent="0.2">
      <c r="A27" s="734">
        <v>2</v>
      </c>
      <c r="B27" s="736" t="s">
        <v>7</v>
      </c>
      <c r="C27" s="738">
        <f>IF(D27=0,0,RANK(D27,D$25:D$58))</f>
        <v>0</v>
      </c>
      <c r="D27" s="740">
        <f>SUM(J28:AY28)</f>
        <v>0</v>
      </c>
      <c r="E27" s="742">
        <f>IF(G27="X","X",RANK(G27,G$25:G$58))</f>
        <v>6</v>
      </c>
      <c r="F27" s="744">
        <f>COUNT(J27:AY27)</f>
        <v>0</v>
      </c>
      <c r="G27" s="722">
        <f>IF(C27=1,"X",IF(C27=2,"X",IF(C27=3,"X",F27)))</f>
        <v>0</v>
      </c>
      <c r="H27" s="724">
        <f>SUM(J27:AY27)</f>
        <v>0</v>
      </c>
      <c r="I27" s="726">
        <f>MINA(J27,K27,L27,M27,N27,O27,P27,Q27,R27,S27,T27,U27,V27,W27,X27)</f>
        <v>0</v>
      </c>
      <c r="J27" s="610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  <c r="BA27" s="578"/>
      <c r="BB27" s="578"/>
      <c r="BC27" s="578"/>
      <c r="BD27" s="578"/>
      <c r="BE27" s="578"/>
      <c r="BF27" s="578"/>
      <c r="BG27" s="578"/>
      <c r="BH27" s="578"/>
      <c r="BI27" s="578"/>
      <c r="BJ27" s="578"/>
      <c r="BK27" s="578"/>
      <c r="BL27" s="578"/>
      <c r="BM27" s="578"/>
    </row>
    <row r="28" spans="1:65" ht="13.5" thickBot="1" x14ac:dyDescent="0.25">
      <c r="A28" s="735"/>
      <c r="B28" s="737"/>
      <c r="C28" s="739"/>
      <c r="D28" s="741"/>
      <c r="E28" s="743"/>
      <c r="F28" s="745"/>
      <c r="G28" s="723"/>
      <c r="H28" s="725"/>
      <c r="I28" s="727"/>
      <c r="J28" s="579"/>
      <c r="K28" s="580"/>
      <c r="L28" s="580"/>
      <c r="M28" s="581"/>
      <c r="N28" s="580"/>
      <c r="O28" s="580"/>
      <c r="P28" s="580"/>
      <c r="Q28" s="581"/>
      <c r="R28" s="581"/>
      <c r="S28" s="580"/>
      <c r="T28" s="580"/>
      <c r="U28" s="581"/>
      <c r="V28" s="580"/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0"/>
      <c r="AM28" s="580"/>
      <c r="AN28" s="580"/>
      <c r="AO28" s="580"/>
      <c r="AP28" s="580"/>
      <c r="AQ28" s="580"/>
      <c r="AR28" s="580"/>
      <c r="AS28" s="580"/>
      <c r="AT28" s="580"/>
      <c r="AU28" s="580"/>
      <c r="AV28" s="580"/>
      <c r="AW28" s="580"/>
      <c r="AX28" s="580"/>
      <c r="AY28" s="580"/>
      <c r="AZ28" s="580"/>
      <c r="BA28" s="580"/>
      <c r="BB28" s="580"/>
      <c r="BC28" s="580"/>
      <c r="BD28" s="580"/>
      <c r="BE28" s="580"/>
      <c r="BF28" s="580"/>
      <c r="BG28" s="580"/>
      <c r="BH28" s="580"/>
      <c r="BI28" s="580"/>
      <c r="BJ28" s="580"/>
      <c r="BK28" s="580"/>
      <c r="BL28" s="580"/>
      <c r="BM28" s="580"/>
    </row>
    <row r="29" spans="1:65" ht="12.75" customHeight="1" x14ac:dyDescent="0.2">
      <c r="A29" s="734">
        <v>3</v>
      </c>
      <c r="B29" s="736" t="s">
        <v>1217</v>
      </c>
      <c r="C29" s="738">
        <f>IF(D29=0,0,RANK(D29,D$25:D$58))</f>
        <v>0</v>
      </c>
      <c r="D29" s="740">
        <f>SUM(J30:AY30)</f>
        <v>0</v>
      </c>
      <c r="E29" s="742">
        <f>IF(G29="X","X",RANK(G29,G$25:G$58))</f>
        <v>6</v>
      </c>
      <c r="F29" s="744">
        <f>COUNT(J29:AY29)</f>
        <v>0</v>
      </c>
      <c r="G29" s="722">
        <f>IF(C29=1,"X",IF(C29=2,"X",IF(C29=3,"X",F29)))</f>
        <v>0</v>
      </c>
      <c r="H29" s="724">
        <f>SUM(J29:AY29)</f>
        <v>0</v>
      </c>
      <c r="I29" s="726">
        <f>MINA(J29,K29,L29,M29,N29,O29,P29,Q29,R29,S29,T29,U29,V29,W29,X29)</f>
        <v>0</v>
      </c>
      <c r="J29" s="610"/>
      <c r="K29" s="578"/>
      <c r="L29" s="578"/>
      <c r="M29" s="578"/>
      <c r="N29" s="578"/>
      <c r="O29" s="578"/>
      <c r="P29" s="578"/>
      <c r="Q29" s="578"/>
      <c r="R29" s="578"/>
      <c r="S29" s="578"/>
      <c r="T29" s="594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578"/>
      <c r="AL29" s="578"/>
      <c r="AM29" s="578"/>
      <c r="AN29" s="578"/>
      <c r="AO29" s="578"/>
      <c r="AP29" s="578"/>
      <c r="AQ29" s="578"/>
      <c r="AR29" s="578"/>
      <c r="AS29" s="578"/>
      <c r="AT29" s="578"/>
      <c r="AU29" s="578"/>
      <c r="AV29" s="578"/>
      <c r="AW29" s="578"/>
      <c r="AX29" s="578"/>
      <c r="AY29" s="578"/>
      <c r="AZ29" s="578"/>
      <c r="BA29" s="578"/>
      <c r="BB29" s="578"/>
      <c r="BC29" s="578"/>
      <c r="BD29" s="578"/>
      <c r="BE29" s="578"/>
      <c r="BF29" s="578"/>
      <c r="BG29" s="578"/>
      <c r="BH29" s="578"/>
      <c r="BI29" s="578"/>
      <c r="BJ29" s="578"/>
      <c r="BK29" s="578"/>
      <c r="BL29" s="578"/>
      <c r="BM29" s="578"/>
    </row>
    <row r="30" spans="1:65" ht="13.5" customHeight="1" thickBot="1" x14ac:dyDescent="0.25">
      <c r="A30" s="735"/>
      <c r="B30" s="737"/>
      <c r="C30" s="739"/>
      <c r="D30" s="741"/>
      <c r="E30" s="743"/>
      <c r="F30" s="745"/>
      <c r="G30" s="723"/>
      <c r="H30" s="725"/>
      <c r="I30" s="727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S30" s="581"/>
      <c r="AT30" s="581"/>
      <c r="AU30" s="581"/>
      <c r="AV30" s="581"/>
      <c r="AW30" s="581"/>
      <c r="AX30" s="581"/>
      <c r="AY30" s="581"/>
      <c r="AZ30" s="581"/>
      <c r="BA30" s="581"/>
      <c r="BB30" s="581"/>
      <c r="BC30" s="581"/>
      <c r="BD30" s="581"/>
      <c r="BE30" s="581"/>
      <c r="BF30" s="581"/>
      <c r="BG30" s="581"/>
      <c r="BH30" s="581"/>
      <c r="BI30" s="581"/>
      <c r="BJ30" s="581"/>
      <c r="BK30" s="581"/>
      <c r="BL30" s="581"/>
      <c r="BM30" s="581"/>
    </row>
    <row r="31" spans="1:65" ht="13.5" customHeight="1" x14ac:dyDescent="0.2">
      <c r="A31" s="734">
        <v>4</v>
      </c>
      <c r="B31" s="736" t="s">
        <v>289</v>
      </c>
      <c r="C31" s="738">
        <f>IF(D31=0,0,RANK(D31,D$25:D$58))</f>
        <v>4</v>
      </c>
      <c r="D31" s="740">
        <f>SUM(J32:AY32)</f>
        <v>3</v>
      </c>
      <c r="E31" s="742">
        <f>IF(G31="X","X",RANK(G31,G$25:G$58))</f>
        <v>1</v>
      </c>
      <c r="F31" s="744">
        <f>COUNT(J31:AY31)</f>
        <v>2</v>
      </c>
      <c r="G31" s="722">
        <f>IF(C31=1,"X",IF(C31=2,"X",IF(C31=3,"X",F31)))</f>
        <v>2</v>
      </c>
      <c r="H31" s="724">
        <f>SUM(J31:AY31)</f>
        <v>3.7245370370370373E-2</v>
      </c>
      <c r="I31" s="726">
        <f>MINA(J31,K31,L31,M31,N31,O31,P31,Q31,R31,S31,T31,U31,V31,W31,X31)</f>
        <v>1.832175925925926E-2</v>
      </c>
      <c r="J31" s="610">
        <v>1.892361111111111E-2</v>
      </c>
      <c r="K31" s="610">
        <v>1.832175925925926E-2</v>
      </c>
      <c r="L31" s="578"/>
      <c r="M31" s="578"/>
      <c r="N31" s="578"/>
      <c r="O31" s="578"/>
      <c r="P31" s="578"/>
      <c r="Q31" s="578"/>
      <c r="R31" s="578"/>
      <c r="S31" s="578"/>
      <c r="T31" s="578"/>
      <c r="U31" s="594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8"/>
      <c r="AI31" s="578"/>
      <c r="AJ31" s="578"/>
      <c r="AK31" s="578"/>
      <c r="AL31" s="578"/>
      <c r="AM31" s="578"/>
      <c r="AN31" s="578"/>
      <c r="AO31" s="578"/>
      <c r="AP31" s="578"/>
      <c r="AQ31" s="578"/>
      <c r="AR31" s="578"/>
      <c r="AS31" s="578"/>
      <c r="AT31" s="578"/>
      <c r="AU31" s="578"/>
      <c r="AV31" s="578"/>
      <c r="AW31" s="578"/>
      <c r="AX31" s="578"/>
      <c r="AY31" s="578"/>
      <c r="AZ31" s="578"/>
      <c r="BA31" s="578"/>
      <c r="BB31" s="578"/>
      <c r="BC31" s="578"/>
      <c r="BD31" s="578"/>
      <c r="BE31" s="578"/>
      <c r="BF31" s="578"/>
      <c r="BG31" s="578"/>
      <c r="BH31" s="578"/>
      <c r="BI31" s="578"/>
      <c r="BJ31" s="578"/>
      <c r="BK31" s="578"/>
      <c r="BL31" s="578"/>
      <c r="BM31" s="578"/>
    </row>
    <row r="32" spans="1:65" ht="13.5" customHeight="1" thickBot="1" x14ac:dyDescent="0.25">
      <c r="A32" s="735"/>
      <c r="B32" s="737"/>
      <c r="C32" s="739"/>
      <c r="D32" s="741"/>
      <c r="E32" s="743"/>
      <c r="F32" s="745"/>
      <c r="G32" s="723"/>
      <c r="H32" s="725"/>
      <c r="I32" s="727"/>
      <c r="J32" s="581">
        <f t="shared" ref="J32:K32" si="6">IF($I31=0,0,IF(ROUNDUP(J31/$I31,0)&gt;30,30,ROUNDUP(J31/$I31,0)))</f>
        <v>2</v>
      </c>
      <c r="K32" s="581">
        <f t="shared" si="6"/>
        <v>1</v>
      </c>
      <c r="L32" s="581"/>
      <c r="M32" s="581"/>
      <c r="N32" s="581"/>
      <c r="O32" s="600"/>
      <c r="P32" s="600"/>
      <c r="Q32" s="581"/>
      <c r="R32" s="581"/>
      <c r="S32" s="581"/>
      <c r="T32" s="581"/>
      <c r="U32" s="581"/>
      <c r="V32" s="581"/>
      <c r="W32" s="581"/>
      <c r="X32" s="600"/>
      <c r="Y32" s="595"/>
      <c r="Z32" s="595"/>
      <c r="AA32" s="595"/>
      <c r="AB32" s="595"/>
      <c r="AC32" s="595"/>
      <c r="AD32" s="595"/>
      <c r="AE32" s="595"/>
      <c r="AF32" s="595"/>
      <c r="AG32" s="595"/>
      <c r="AH32" s="595"/>
      <c r="AI32" s="595"/>
      <c r="AJ32" s="595"/>
      <c r="AK32" s="595"/>
      <c r="AL32" s="595"/>
      <c r="AM32" s="595"/>
      <c r="AN32" s="595"/>
      <c r="AO32" s="595"/>
      <c r="AP32" s="595"/>
      <c r="AQ32" s="595"/>
      <c r="AR32" s="595"/>
      <c r="AS32" s="595"/>
      <c r="AT32" s="595"/>
      <c r="AU32" s="595"/>
      <c r="AV32" s="595"/>
      <c r="AW32" s="595"/>
      <c r="AX32" s="595"/>
      <c r="AY32" s="595"/>
      <c r="AZ32" s="595"/>
      <c r="BA32" s="595"/>
      <c r="BB32" s="595"/>
      <c r="BC32" s="595"/>
      <c r="BD32" s="595"/>
      <c r="BE32" s="595"/>
      <c r="BF32" s="595"/>
      <c r="BG32" s="595"/>
      <c r="BH32" s="595"/>
      <c r="BI32" s="595"/>
      <c r="BJ32" s="595"/>
      <c r="BK32" s="595"/>
      <c r="BL32" s="595"/>
      <c r="BM32" s="595"/>
    </row>
    <row r="33" spans="1:65" x14ac:dyDescent="0.2">
      <c r="A33" s="734">
        <v>5</v>
      </c>
      <c r="B33" s="736" t="s">
        <v>1273</v>
      </c>
      <c r="C33" s="738">
        <f>IF(D33=0,0,RANK(D33,D$25:D$58))</f>
        <v>0</v>
      </c>
      <c r="D33" s="740">
        <f>SUM(J34:AY34)</f>
        <v>0</v>
      </c>
      <c r="E33" s="742">
        <f>IF(G33="X","X",RANK(G33,G$25:G$58))</f>
        <v>6</v>
      </c>
      <c r="F33" s="744">
        <f>COUNT(J33:AY33)</f>
        <v>0</v>
      </c>
      <c r="G33" s="722">
        <f>IF(C33=1,"X",IF(C33=2,"X",IF(C33=3,"X",F33)))</f>
        <v>0</v>
      </c>
      <c r="H33" s="724">
        <f>SUM(J33:AY33)</f>
        <v>0</v>
      </c>
      <c r="I33" s="726">
        <f>MINA(J33,K33,L33,M33,N33,O33,P33,Q33,R33,S33,T33,U33,V33,W33,X33)</f>
        <v>0</v>
      </c>
      <c r="J33" s="610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94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8"/>
    </row>
    <row r="34" spans="1:65" ht="13.5" thickBot="1" x14ac:dyDescent="0.25">
      <c r="A34" s="735"/>
      <c r="B34" s="737"/>
      <c r="C34" s="739"/>
      <c r="D34" s="741"/>
      <c r="E34" s="743"/>
      <c r="F34" s="745"/>
      <c r="G34" s="723"/>
      <c r="H34" s="725"/>
      <c r="I34" s="727"/>
      <c r="J34" s="581"/>
      <c r="K34" s="581"/>
      <c r="L34" s="581"/>
      <c r="M34" s="581"/>
      <c r="N34" s="581"/>
      <c r="O34" s="581"/>
      <c r="P34" s="579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  <c r="AT34" s="581"/>
      <c r="AU34" s="581"/>
      <c r="AV34" s="581"/>
      <c r="AW34" s="581"/>
      <c r="AX34" s="581"/>
      <c r="AY34" s="581"/>
      <c r="AZ34" s="581"/>
      <c r="BA34" s="581"/>
      <c r="BB34" s="581"/>
      <c r="BC34" s="581"/>
      <c r="BD34" s="581"/>
      <c r="BE34" s="581"/>
      <c r="BF34" s="581"/>
      <c r="BG34" s="581"/>
      <c r="BH34" s="581"/>
      <c r="BI34" s="581"/>
      <c r="BJ34" s="581"/>
      <c r="BK34" s="581"/>
      <c r="BL34" s="581"/>
      <c r="BM34" s="581"/>
    </row>
    <row r="35" spans="1:65" x14ac:dyDescent="0.2">
      <c r="A35" s="734">
        <v>6</v>
      </c>
      <c r="B35" s="736" t="s">
        <v>1</v>
      </c>
      <c r="C35" s="738">
        <f>IF(D35=0,0,RANK(D35,D$25:D$58))</f>
        <v>2</v>
      </c>
      <c r="D35" s="740">
        <f>SUM(J36:AY36)</f>
        <v>33</v>
      </c>
      <c r="E35" s="742" t="str">
        <f>IF(G35="X","X",RANK(G35,G$25:G$58))</f>
        <v>X</v>
      </c>
      <c r="F35" s="744">
        <f>COUNT(J35:AY35)</f>
        <v>3</v>
      </c>
      <c r="G35" s="722" t="str">
        <f>IF(C35=1,"X",IF(C35=2,"X",IF(C35=3,"X",F35)))</f>
        <v>X</v>
      </c>
      <c r="H35" s="724">
        <f>SUM(J35:AY35)</f>
        <v>1.0294907407407408</v>
      </c>
      <c r="I35" s="726">
        <f>MINA(J35,K35,L35,M35,N35,O35,P35,Q35,R35,S35,T35,U35,V35,W35,X35)</f>
        <v>1.4236111111111111E-2</v>
      </c>
      <c r="J35" s="610">
        <v>1.4652777777777778E-2</v>
      </c>
      <c r="K35" s="578">
        <v>1.4236111111111111E-2</v>
      </c>
      <c r="L35" s="578"/>
      <c r="M35" s="578"/>
      <c r="N35" s="578"/>
      <c r="O35" s="578"/>
      <c r="P35" s="578"/>
      <c r="Q35" s="578"/>
      <c r="R35" s="578"/>
      <c r="S35" s="578"/>
      <c r="T35" s="578"/>
      <c r="U35" s="594"/>
      <c r="V35" s="578"/>
      <c r="W35" s="578"/>
      <c r="X35" s="578"/>
      <c r="Y35" s="578"/>
      <c r="Z35" s="578"/>
      <c r="AA35" s="578"/>
      <c r="AB35" s="578"/>
      <c r="AC35" s="578"/>
      <c r="AD35" s="578"/>
      <c r="AE35" s="578"/>
      <c r="AF35" s="578">
        <v>1.0006018518518518</v>
      </c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78"/>
      <c r="AW35" s="578"/>
      <c r="AX35" s="578"/>
      <c r="AY35" s="578"/>
      <c r="AZ35" s="578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8"/>
    </row>
    <row r="36" spans="1:65" ht="13.5" thickBot="1" x14ac:dyDescent="0.25">
      <c r="A36" s="735"/>
      <c r="B36" s="737"/>
      <c r="C36" s="739"/>
      <c r="D36" s="741"/>
      <c r="E36" s="743"/>
      <c r="F36" s="745"/>
      <c r="G36" s="723"/>
      <c r="H36" s="725"/>
      <c r="I36" s="727"/>
      <c r="J36" s="581">
        <f t="shared" ref="J36:K36" si="7">IF($I35=0,0,IF(ROUNDUP(J35/$I35,0)&gt;30,30,ROUNDUP(J35/$I35,0)))</f>
        <v>2</v>
      </c>
      <c r="K36" s="581">
        <f t="shared" si="7"/>
        <v>1</v>
      </c>
      <c r="L36" s="581"/>
      <c r="M36" s="581"/>
      <c r="N36" s="581"/>
      <c r="O36" s="600"/>
      <c r="P36" s="600"/>
      <c r="Q36" s="600"/>
      <c r="R36" s="600"/>
      <c r="S36" s="581"/>
      <c r="T36" s="669"/>
      <c r="U36" s="600"/>
      <c r="V36" s="600"/>
      <c r="W36" s="600"/>
      <c r="X36" s="600"/>
      <c r="Y36" s="581"/>
      <c r="Z36" s="581"/>
      <c r="AA36" s="581"/>
      <c r="AB36" s="581"/>
      <c r="AC36" s="581"/>
      <c r="AD36" s="581"/>
      <c r="AE36" s="581"/>
      <c r="AF36" s="595">
        <f t="shared" ref="AF36" si="8">IF($I35=0,0,IF(ROUNDUP(AF35/$I35,0)&gt;30,30,ROUNDUP(AF35/$I35,0)))</f>
        <v>30</v>
      </c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  <c r="AT36" s="581"/>
      <c r="AU36" s="581"/>
      <c r="AV36" s="581"/>
      <c r="AW36" s="581"/>
      <c r="AX36" s="581"/>
      <c r="AY36" s="581"/>
      <c r="AZ36" s="581"/>
      <c r="BA36" s="581"/>
      <c r="BB36" s="581"/>
      <c r="BC36" s="581"/>
      <c r="BD36" s="581"/>
      <c r="BE36" s="581"/>
      <c r="BF36" s="581"/>
      <c r="BG36" s="581"/>
      <c r="BH36" s="581"/>
      <c r="BI36" s="581"/>
      <c r="BJ36" s="581"/>
      <c r="BK36" s="581"/>
      <c r="BL36" s="581"/>
      <c r="BM36" s="581"/>
    </row>
    <row r="37" spans="1:65" ht="12.75" customHeight="1" x14ac:dyDescent="0.2">
      <c r="A37" s="734">
        <v>7</v>
      </c>
      <c r="B37" s="746" t="s">
        <v>973</v>
      </c>
      <c r="C37" s="738">
        <f>IF(D37=0,0,RANK(D37,D$25:D$58))</f>
        <v>7</v>
      </c>
      <c r="D37" s="740">
        <f>SUM(J38:AY38)</f>
        <v>1</v>
      </c>
      <c r="E37" s="742">
        <f>IF(G37="X","X",RANK(G37,G$25:G$58))</f>
        <v>5</v>
      </c>
      <c r="F37" s="744">
        <f>COUNT(J37:AY37)</f>
        <v>1</v>
      </c>
      <c r="G37" s="722">
        <f>IF(C37=1,"X",IF(C37=2,"X",IF(C37=3,"X",F37)))</f>
        <v>1</v>
      </c>
      <c r="H37" s="724">
        <f>SUM(J37:AY37)</f>
        <v>1.4872685185185185E-2</v>
      </c>
      <c r="I37" s="726">
        <f>MINA(J37,K37,L37,M37,N37,O37,P37,Q37,R37,S37,T37,U37,V37,W37,X37)</f>
        <v>1.4872685185185185E-2</v>
      </c>
      <c r="J37" s="578"/>
      <c r="K37" s="578">
        <v>1.4872685185185185E-2</v>
      </c>
      <c r="L37" s="578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8"/>
    </row>
    <row r="38" spans="1:65" ht="13.5" customHeight="1" thickBot="1" x14ac:dyDescent="0.25">
      <c r="A38" s="735"/>
      <c r="B38" s="747"/>
      <c r="C38" s="739"/>
      <c r="D38" s="741"/>
      <c r="E38" s="743"/>
      <c r="F38" s="745"/>
      <c r="G38" s="723"/>
      <c r="H38" s="725"/>
      <c r="I38" s="727"/>
      <c r="J38" s="581"/>
      <c r="K38" s="581">
        <f t="shared" ref="K38" si="9">IF($I37=0,0,IF(ROUNDUP(K37/$I37,0)&gt;30,30,ROUNDUP(K37/$I37,0)))</f>
        <v>1</v>
      </c>
      <c r="L38" s="581"/>
      <c r="M38" s="581"/>
      <c r="N38" s="581"/>
      <c r="O38" s="600"/>
      <c r="P38" s="600"/>
      <c r="Q38" s="600"/>
      <c r="R38" s="581"/>
      <c r="S38" s="600"/>
      <c r="T38" s="581"/>
      <c r="U38" s="600"/>
      <c r="V38" s="600"/>
      <c r="W38" s="600"/>
      <c r="X38" s="581"/>
      <c r="Y38" s="581"/>
      <c r="Z38" s="581"/>
      <c r="AA38" s="581"/>
      <c r="AB38" s="581"/>
      <c r="AC38" s="581"/>
      <c r="AD38" s="581"/>
      <c r="AE38" s="666"/>
      <c r="AF38" s="669"/>
      <c r="AG38" s="669"/>
      <c r="AH38" s="669"/>
      <c r="AI38" s="669"/>
      <c r="AJ38" s="669"/>
      <c r="AK38" s="669"/>
      <c r="AL38" s="669"/>
      <c r="AM38" s="669"/>
      <c r="AN38" s="669"/>
      <c r="AO38" s="669"/>
      <c r="AP38" s="669"/>
      <c r="AQ38" s="669"/>
      <c r="AR38" s="669"/>
      <c r="AS38" s="669"/>
      <c r="AT38" s="669"/>
      <c r="AU38" s="669"/>
      <c r="AV38" s="669"/>
      <c r="AW38" s="669"/>
      <c r="AX38" s="669"/>
      <c r="AY38" s="669"/>
      <c r="AZ38" s="669"/>
      <c r="BA38" s="669"/>
      <c r="BB38" s="669"/>
      <c r="BC38" s="669"/>
      <c r="BD38" s="669"/>
      <c r="BE38" s="669"/>
      <c r="BF38" s="669"/>
      <c r="BG38" s="669"/>
      <c r="BH38" s="669"/>
      <c r="BI38" s="669"/>
      <c r="BJ38" s="669"/>
      <c r="BK38" s="669"/>
      <c r="BL38" s="669"/>
      <c r="BM38" s="669"/>
    </row>
    <row r="39" spans="1:65" x14ac:dyDescent="0.2">
      <c r="A39" s="734">
        <v>8</v>
      </c>
      <c r="B39" s="736" t="s">
        <v>866</v>
      </c>
      <c r="C39" s="738">
        <f>IF(D39=0,0,RANK(D39,D$25:D$58))</f>
        <v>0</v>
      </c>
      <c r="D39" s="740">
        <f>SUM(J40:AY40)</f>
        <v>0</v>
      </c>
      <c r="E39" s="742">
        <f>IF(G39="X","X",RANK(G39,G$25:G$58))</f>
        <v>6</v>
      </c>
      <c r="F39" s="744">
        <f>COUNT(J39:AY39)</f>
        <v>0</v>
      </c>
      <c r="G39" s="722">
        <f>IF(C39=1,"X",IF(C39=2,"X",IF(C39=3,"X",F39)))</f>
        <v>0</v>
      </c>
      <c r="H39" s="724">
        <f>SUM(J39:AY39)</f>
        <v>0</v>
      </c>
      <c r="I39" s="726">
        <f>MINA(J39,K39,L39,M39,N39,O39,P39,Q39,R39,S39,T39,U39,V39,W39,X39)</f>
        <v>0</v>
      </c>
      <c r="J39" s="610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/>
      <c r="BF39" s="578"/>
      <c r="BG39" s="578"/>
      <c r="BH39" s="578"/>
      <c r="BI39" s="578"/>
      <c r="BJ39" s="578"/>
      <c r="BK39" s="578"/>
      <c r="BL39" s="578"/>
      <c r="BM39" s="578"/>
    </row>
    <row r="40" spans="1:65" ht="13.5" thickBot="1" x14ac:dyDescent="0.25">
      <c r="A40" s="735"/>
      <c r="B40" s="737"/>
      <c r="C40" s="739"/>
      <c r="D40" s="741"/>
      <c r="E40" s="743"/>
      <c r="F40" s="745"/>
      <c r="G40" s="723"/>
      <c r="H40" s="725"/>
      <c r="I40" s="727"/>
      <c r="J40" s="581"/>
      <c r="K40" s="596"/>
      <c r="L40" s="596"/>
      <c r="M40" s="595"/>
      <c r="N40" s="596"/>
      <c r="O40" s="581"/>
      <c r="P40" s="579"/>
      <c r="Q40" s="595"/>
      <c r="R40" s="595"/>
      <c r="S40" s="581"/>
      <c r="T40" s="600"/>
      <c r="U40" s="581"/>
      <c r="V40" s="596"/>
      <c r="W40" s="581"/>
      <c r="X40" s="596"/>
      <c r="Y40" s="596"/>
      <c r="Z40" s="596"/>
      <c r="AA40" s="596"/>
      <c r="AB40" s="596"/>
      <c r="AC40" s="596"/>
      <c r="AD40" s="596"/>
      <c r="AE40" s="596"/>
      <c r="AF40" s="596"/>
      <c r="AG40" s="596"/>
      <c r="AH40" s="596"/>
      <c r="AI40" s="596"/>
      <c r="AJ40" s="596"/>
      <c r="AK40" s="596"/>
      <c r="AL40" s="596"/>
      <c r="AM40" s="596"/>
      <c r="AN40" s="596"/>
      <c r="AO40" s="596"/>
      <c r="AP40" s="596"/>
      <c r="AQ40" s="596"/>
      <c r="AR40" s="596"/>
      <c r="AS40" s="596"/>
      <c r="AT40" s="596"/>
      <c r="AU40" s="596"/>
      <c r="AV40" s="596"/>
      <c r="AW40" s="596"/>
      <c r="AX40" s="596"/>
      <c r="AY40" s="596"/>
      <c r="AZ40" s="596"/>
      <c r="BA40" s="596"/>
      <c r="BB40" s="596"/>
      <c r="BC40" s="596"/>
      <c r="BD40" s="596"/>
      <c r="BE40" s="596"/>
      <c r="BF40" s="596"/>
      <c r="BG40" s="596"/>
      <c r="BH40" s="596"/>
      <c r="BI40" s="596"/>
      <c r="BJ40" s="596"/>
      <c r="BK40" s="596"/>
      <c r="BL40" s="596"/>
      <c r="BM40" s="596"/>
    </row>
    <row r="41" spans="1:65" x14ac:dyDescent="0.2">
      <c r="A41" s="734">
        <v>10</v>
      </c>
      <c r="B41" s="736" t="s">
        <v>161</v>
      </c>
      <c r="C41" s="738">
        <f>IF(D41=0,0,RANK(D41,D$25:D$58))</f>
        <v>3</v>
      </c>
      <c r="D41" s="740">
        <f>SUM(J42:AY42)</f>
        <v>20</v>
      </c>
      <c r="E41" s="742" t="str">
        <f>IF(G41="X","X",RANK(G41,G$25:G$58))</f>
        <v>X</v>
      </c>
      <c r="F41" s="744">
        <f>COUNT(J41:AY41)</f>
        <v>8</v>
      </c>
      <c r="G41" s="722" t="str">
        <f>IF(C41=1,"X",IF(C41=2,"X",IF(C41=3,"X",F41)))</f>
        <v>X</v>
      </c>
      <c r="H41" s="724">
        <f>SUM(J41:AY41)</f>
        <v>0.2434722222222222</v>
      </c>
      <c r="I41" s="726">
        <f>MINA(J41,K41,L41,M41,N41,O41,P41,Q41,R41,S41,T41,U41,V41,W41,X41)</f>
        <v>1.4594907407407407E-2</v>
      </c>
      <c r="J41" s="610">
        <v>1.4594907407407407E-2</v>
      </c>
      <c r="K41" s="578">
        <v>1.4837962962962963E-2</v>
      </c>
      <c r="L41" s="578"/>
      <c r="M41" s="578"/>
      <c r="N41" s="578"/>
      <c r="O41" s="578"/>
      <c r="P41" s="578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  <c r="AD41" s="578">
        <v>3.6759259259259262E-2</v>
      </c>
      <c r="AE41" s="578"/>
      <c r="AF41" s="578"/>
      <c r="AG41" s="578">
        <v>3.4131944444444444E-2</v>
      </c>
      <c r="AH41" s="578">
        <v>4.2291666666666665E-2</v>
      </c>
      <c r="AI41" s="578"/>
      <c r="AJ41" s="578"/>
      <c r="AK41" s="578">
        <v>5.002314814814815E-2</v>
      </c>
      <c r="AL41" s="578">
        <v>2.8761574074074075E-2</v>
      </c>
      <c r="AM41" s="578">
        <v>2.207175925925926E-2</v>
      </c>
      <c r="AN41" s="578"/>
      <c r="AO41" s="578"/>
      <c r="AP41" s="578"/>
      <c r="AQ41" s="578"/>
      <c r="AR41" s="578"/>
      <c r="AS41" s="578"/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/>
      <c r="BF41" s="578"/>
      <c r="BG41" s="578"/>
      <c r="BH41" s="578"/>
      <c r="BI41" s="578"/>
      <c r="BJ41" s="578"/>
      <c r="BK41" s="578"/>
      <c r="BL41" s="578"/>
      <c r="BM41" s="578"/>
    </row>
    <row r="42" spans="1:65" ht="13.5" thickBot="1" x14ac:dyDescent="0.25">
      <c r="A42" s="735"/>
      <c r="B42" s="737"/>
      <c r="C42" s="739"/>
      <c r="D42" s="741"/>
      <c r="E42" s="743"/>
      <c r="F42" s="745"/>
      <c r="G42" s="723"/>
      <c r="H42" s="725"/>
      <c r="I42" s="727"/>
      <c r="J42" s="669">
        <f t="shared" ref="J42:K42" si="10">IF($I41=0,0,IF(ROUNDUP(J41/$I41,0)&gt;30,30,ROUNDUP(J41/$I41,0)))</f>
        <v>1</v>
      </c>
      <c r="K42" s="581">
        <f t="shared" si="10"/>
        <v>2</v>
      </c>
      <c r="L42" s="581"/>
      <c r="M42" s="581"/>
      <c r="N42" s="581"/>
      <c r="O42" s="581"/>
      <c r="P42" s="581"/>
      <c r="Q42" s="581"/>
      <c r="R42" s="581"/>
      <c r="S42" s="669"/>
      <c r="T42" s="600"/>
      <c r="U42" s="600"/>
      <c r="V42" s="600"/>
      <c r="W42" s="600"/>
      <c r="X42" s="600"/>
      <c r="Y42" s="580"/>
      <c r="Z42" s="580"/>
      <c r="AA42" s="580"/>
      <c r="AB42" s="580"/>
      <c r="AC42" s="580"/>
      <c r="AD42" s="581">
        <f t="shared" ref="AD42" si="11">IF($I41=0,0,IF(ROUNDUP(AD41/$I41,0)&gt;30,30,ROUNDUP(AD41/$I41,0)))</f>
        <v>3</v>
      </c>
      <c r="AE42" s="595"/>
      <c r="AF42" s="692"/>
      <c r="AG42" s="692">
        <f t="shared" ref="AE42:AM44" si="12">IF($I41=0,0,IF(ROUNDUP(AG41/$I41,0)&gt;30,30,ROUNDUP(AG41/$I41,0)))</f>
        <v>3</v>
      </c>
      <c r="AH42" s="692">
        <f t="shared" si="12"/>
        <v>3</v>
      </c>
      <c r="AI42" s="692"/>
      <c r="AJ42" s="692"/>
      <c r="AK42" s="692">
        <f t="shared" si="12"/>
        <v>4</v>
      </c>
      <c r="AL42" s="692">
        <f t="shared" si="12"/>
        <v>2</v>
      </c>
      <c r="AM42" s="692">
        <f t="shared" si="12"/>
        <v>2</v>
      </c>
      <c r="AN42" s="692"/>
      <c r="AO42" s="692"/>
      <c r="AP42" s="692"/>
      <c r="AQ42" s="692"/>
      <c r="AR42" s="692"/>
      <c r="AS42" s="692"/>
      <c r="AT42" s="692"/>
      <c r="AU42" s="692"/>
      <c r="AV42" s="692"/>
      <c r="AW42" s="692"/>
      <c r="AX42" s="692"/>
      <c r="AY42" s="692"/>
      <c r="AZ42" s="692"/>
      <c r="BA42" s="692"/>
      <c r="BB42" s="692"/>
      <c r="BC42" s="692"/>
      <c r="BD42" s="692"/>
      <c r="BE42" s="692"/>
      <c r="BF42" s="692"/>
      <c r="BG42" s="692"/>
      <c r="BH42" s="692"/>
      <c r="BI42" s="692"/>
      <c r="BJ42" s="692"/>
      <c r="BK42" s="692"/>
      <c r="BL42" s="692"/>
      <c r="BM42" s="692"/>
    </row>
    <row r="43" spans="1:65" ht="12.75" customHeight="1" x14ac:dyDescent="0.2">
      <c r="A43" s="734">
        <v>11</v>
      </c>
      <c r="B43" s="736" t="s">
        <v>853</v>
      </c>
      <c r="C43" s="738">
        <f>IF(D43=0,0,RANK(D43,D$25:D$58))</f>
        <v>1</v>
      </c>
      <c r="D43" s="740">
        <f>SUM(J44:AY44)</f>
        <v>36</v>
      </c>
      <c r="E43" s="742" t="str">
        <f>IF(G43="X","X",RANK(G43,G$25:G$58))</f>
        <v>X</v>
      </c>
      <c r="F43" s="744">
        <f>COUNT(J43:AY43)</f>
        <v>4</v>
      </c>
      <c r="G43" s="722" t="str">
        <f>IF(C43=1,"X",IF(C43=2,"X",IF(C43=3,"X",F43)))</f>
        <v>X</v>
      </c>
      <c r="H43" s="724">
        <f>SUM(J43:AY43)</f>
        <v>1.0554745370370371</v>
      </c>
      <c r="I43" s="726">
        <f>MINA(J43,K43,L43,M43,N43,O43,P43,Q43,R43,S43,T43,U43,V43,W43,X43)</f>
        <v>1.2731481481481481E-2</v>
      </c>
      <c r="J43" s="610">
        <v>1.2731481481481481E-2</v>
      </c>
      <c r="K43" s="610">
        <v>1.2881944444444444E-2</v>
      </c>
      <c r="L43" s="578"/>
      <c r="M43" s="578"/>
      <c r="N43" s="578"/>
      <c r="O43" s="578"/>
      <c r="P43" s="578"/>
      <c r="Q43" s="578"/>
      <c r="R43" s="578"/>
      <c r="S43" s="578"/>
      <c r="T43" s="578"/>
      <c r="U43" s="594"/>
      <c r="V43" s="578"/>
      <c r="W43" s="578"/>
      <c r="X43" s="578"/>
      <c r="Y43" s="578"/>
      <c r="Z43" s="578"/>
      <c r="AA43" s="578"/>
      <c r="AB43" s="578"/>
      <c r="AC43" s="578"/>
      <c r="AD43" s="611"/>
      <c r="AE43" s="662">
        <v>2.9664351851851851E-2</v>
      </c>
      <c r="AF43" s="662">
        <v>1.0001967592592593</v>
      </c>
      <c r="AG43" s="662"/>
      <c r="AH43" s="662"/>
      <c r="AI43" s="662"/>
      <c r="AJ43" s="662"/>
      <c r="AK43" s="662"/>
      <c r="AL43" s="662"/>
      <c r="AM43" s="662"/>
      <c r="AN43" s="662"/>
      <c r="AO43" s="662"/>
      <c r="AP43" s="662"/>
      <c r="AQ43" s="662"/>
      <c r="AR43" s="662"/>
      <c r="AS43" s="662"/>
      <c r="AT43" s="662"/>
      <c r="AU43" s="662"/>
      <c r="AV43" s="662"/>
      <c r="AW43" s="662"/>
      <c r="AX43" s="662"/>
      <c r="AY43" s="662"/>
      <c r="AZ43" s="662"/>
      <c r="BA43" s="662"/>
      <c r="BB43" s="662"/>
      <c r="BC43" s="662"/>
      <c r="BD43" s="662"/>
      <c r="BE43" s="662"/>
      <c r="BF43" s="662"/>
      <c r="BG43" s="662"/>
      <c r="BH43" s="662"/>
      <c r="BI43" s="662"/>
      <c r="BJ43" s="662"/>
      <c r="BK43" s="662"/>
      <c r="BL43" s="662"/>
      <c r="BM43" s="662"/>
    </row>
    <row r="44" spans="1:65" ht="13.5" customHeight="1" thickBot="1" x14ac:dyDescent="0.25">
      <c r="A44" s="735"/>
      <c r="B44" s="737"/>
      <c r="C44" s="739"/>
      <c r="D44" s="741"/>
      <c r="E44" s="743"/>
      <c r="F44" s="745"/>
      <c r="G44" s="723"/>
      <c r="H44" s="725"/>
      <c r="I44" s="727"/>
      <c r="J44" s="581">
        <f t="shared" ref="J44:K44" si="13">IF($I43=0,0,IF(ROUNDUP(J43/$I43,0)&gt;30,30,ROUNDUP(J43/$I43,0)))</f>
        <v>1</v>
      </c>
      <c r="K44" s="581">
        <f t="shared" si="13"/>
        <v>2</v>
      </c>
      <c r="L44" s="581"/>
      <c r="M44" s="581"/>
      <c r="N44" s="581"/>
      <c r="O44" s="581"/>
      <c r="P44" s="581"/>
      <c r="Q44" s="581"/>
      <c r="R44" s="581"/>
      <c r="S44" s="581"/>
      <c r="T44" s="600"/>
      <c r="U44" s="581"/>
      <c r="V44" s="600"/>
      <c r="W44" s="581"/>
      <c r="X44" s="600"/>
      <c r="Y44" s="579"/>
      <c r="Z44" s="579"/>
      <c r="AA44" s="579"/>
      <c r="AB44" s="579"/>
      <c r="AC44" s="579"/>
      <c r="AD44" s="593"/>
      <c r="AE44" s="711">
        <f t="shared" si="12"/>
        <v>3</v>
      </c>
      <c r="AF44" s="918">
        <f t="shared" si="12"/>
        <v>30</v>
      </c>
      <c r="AG44" s="643"/>
      <c r="AH44" s="643"/>
      <c r="AI44" s="643"/>
      <c r="AJ44" s="643"/>
      <c r="AK44" s="643"/>
      <c r="AL44" s="643"/>
      <c r="AM44" s="643"/>
      <c r="AN44" s="643"/>
      <c r="AO44" s="643"/>
      <c r="AP44" s="643"/>
      <c r="AQ44" s="643"/>
      <c r="AR44" s="643"/>
      <c r="AS44" s="643"/>
      <c r="AT44" s="643"/>
      <c r="AU44" s="643"/>
      <c r="AV44" s="643"/>
      <c r="AW44" s="643"/>
      <c r="AX44" s="643"/>
      <c r="AY44" s="643"/>
      <c r="AZ44" s="643"/>
      <c r="BA44" s="643"/>
      <c r="BB44" s="643"/>
      <c r="BC44" s="643"/>
      <c r="BD44" s="643"/>
      <c r="BE44" s="643"/>
      <c r="BF44" s="643"/>
      <c r="BG44" s="643"/>
      <c r="BH44" s="643"/>
      <c r="BI44" s="643"/>
      <c r="BJ44" s="643"/>
      <c r="BK44" s="643"/>
      <c r="BL44" s="643"/>
      <c r="BM44" s="643"/>
    </row>
    <row r="45" spans="1:65" ht="12.75" customHeight="1" x14ac:dyDescent="0.2">
      <c r="A45" s="734">
        <v>12</v>
      </c>
      <c r="B45" s="736" t="s">
        <v>1143</v>
      </c>
      <c r="C45" s="738">
        <f>IF(D45=0,0,RANK(D45,D$25:D$58))</f>
        <v>4</v>
      </c>
      <c r="D45" s="740">
        <f>SUM(J46:AY46)</f>
        <v>3</v>
      </c>
      <c r="E45" s="742">
        <f>IF(G45="X","X",RANK(G45,G$25:G$58))</f>
        <v>1</v>
      </c>
      <c r="F45" s="744">
        <f>COUNT(J45:AY45)</f>
        <v>2</v>
      </c>
      <c r="G45" s="722">
        <f>IF(C45=1,"X",IF(C45=2,"X",IF(C45=3,"X",F45)))</f>
        <v>2</v>
      </c>
      <c r="H45" s="724">
        <f>SUM(J45:AY45)</f>
        <v>3.7870370370370374E-2</v>
      </c>
      <c r="I45" s="726">
        <f>MINA(J45,K45,L45,M45,N45,O45,P45,Q45,R45,S45,T45,U45,V45,W45,X45)</f>
        <v>1.8703703703703705E-2</v>
      </c>
      <c r="J45" s="610">
        <v>1.8703703703703705E-2</v>
      </c>
      <c r="K45" s="578">
        <v>1.9166666666666665E-2</v>
      </c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8"/>
      <c r="AS45" s="578"/>
      <c r="AT45" s="578"/>
      <c r="AU45" s="578"/>
      <c r="AV45" s="578"/>
      <c r="AW45" s="578"/>
      <c r="AX45" s="578"/>
      <c r="AY45" s="578"/>
      <c r="AZ45" s="578"/>
      <c r="BA45" s="578"/>
      <c r="BB45" s="578"/>
      <c r="BC45" s="578"/>
      <c r="BD45" s="578"/>
      <c r="BE45" s="578"/>
      <c r="BF45" s="578"/>
      <c r="BG45" s="578"/>
      <c r="BH45" s="578"/>
      <c r="BI45" s="578"/>
      <c r="BJ45" s="578"/>
      <c r="BK45" s="578"/>
      <c r="BL45" s="578"/>
      <c r="BM45" s="578"/>
    </row>
    <row r="46" spans="1:65" ht="13.5" customHeight="1" thickBot="1" x14ac:dyDescent="0.25">
      <c r="A46" s="735"/>
      <c r="B46" s="737"/>
      <c r="C46" s="739"/>
      <c r="D46" s="741"/>
      <c r="E46" s="743"/>
      <c r="F46" s="745"/>
      <c r="G46" s="723"/>
      <c r="H46" s="725"/>
      <c r="I46" s="727"/>
      <c r="J46" s="581">
        <f t="shared" ref="J46:K46" si="14">IF($I45=0,0,IF(ROUNDUP(J45/$I45,0)&gt;30,30,ROUNDUP(J45/$I45,0)))</f>
        <v>1</v>
      </c>
      <c r="K46" s="579">
        <f t="shared" si="14"/>
        <v>2</v>
      </c>
      <c r="L46" s="581"/>
      <c r="M46" s="579"/>
      <c r="N46" s="581"/>
      <c r="O46" s="581"/>
      <c r="P46" s="581"/>
      <c r="Q46" s="581"/>
      <c r="R46" s="581"/>
      <c r="S46" s="669"/>
      <c r="T46" s="581"/>
      <c r="U46" s="581"/>
      <c r="V46" s="600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  <c r="AT46" s="581"/>
      <c r="AU46" s="581"/>
      <c r="AV46" s="581"/>
      <c r="AW46" s="581"/>
      <c r="AX46" s="581"/>
      <c r="AY46" s="581"/>
      <c r="AZ46" s="581"/>
      <c r="BA46" s="581"/>
      <c r="BB46" s="581"/>
      <c r="BC46" s="581"/>
      <c r="BD46" s="581"/>
      <c r="BE46" s="581"/>
      <c r="BF46" s="581"/>
      <c r="BG46" s="581"/>
      <c r="BH46" s="581"/>
      <c r="BI46" s="581"/>
      <c r="BJ46" s="581"/>
      <c r="BK46" s="581"/>
      <c r="BL46" s="581"/>
      <c r="BM46" s="581"/>
    </row>
    <row r="47" spans="1:65" ht="12.75" customHeight="1" x14ac:dyDescent="0.2">
      <c r="A47" s="734">
        <v>13</v>
      </c>
      <c r="B47" s="736" t="s">
        <v>1251</v>
      </c>
      <c r="C47" s="738">
        <f>IF(D47=0,0,RANK(D47,D$25:D$58))</f>
        <v>4</v>
      </c>
      <c r="D47" s="740">
        <f>SUM(J48:AY48)</f>
        <v>3</v>
      </c>
      <c r="E47" s="742">
        <f>IF(G47="X","X",RANK(G47,G$25:G$58))</f>
        <v>1</v>
      </c>
      <c r="F47" s="744">
        <f>COUNT(J47:AY47)</f>
        <v>2</v>
      </c>
      <c r="G47" s="722">
        <f>IF(C47=1,"X",IF(C47=2,"X",IF(C47=3,"X",F47)))</f>
        <v>2</v>
      </c>
      <c r="H47" s="724">
        <f>SUM(J47:AY47)</f>
        <v>2.4143518518518519E-2</v>
      </c>
      <c r="I47" s="726">
        <f>MINA(J47,K47,L47,M47,N47,O47,P47,Q47,R47,S47,T47,U47,V47,W47,X47)</f>
        <v>1.2002314814814815E-2</v>
      </c>
      <c r="J47" s="610">
        <v>1.2002314814814815E-2</v>
      </c>
      <c r="K47" s="610">
        <v>1.2141203703703704E-2</v>
      </c>
      <c r="L47" s="610"/>
      <c r="M47" s="610"/>
      <c r="N47" s="610"/>
      <c r="O47" s="610"/>
      <c r="P47" s="610"/>
      <c r="Q47" s="610"/>
      <c r="R47" s="610"/>
      <c r="S47" s="610"/>
      <c r="T47" s="610"/>
      <c r="U47" s="610"/>
      <c r="V47" s="610"/>
      <c r="W47" s="610"/>
      <c r="X47" s="610"/>
      <c r="Y47" s="610"/>
      <c r="Z47" s="610"/>
      <c r="AA47" s="610"/>
      <c r="AB47" s="610"/>
      <c r="AC47" s="610"/>
      <c r="AD47" s="578"/>
      <c r="AE47" s="578"/>
      <c r="AF47" s="578"/>
      <c r="AG47" s="578"/>
      <c r="AH47" s="578"/>
      <c r="AI47" s="578"/>
      <c r="AJ47" s="578"/>
      <c r="AK47" s="578"/>
      <c r="AL47" s="578"/>
      <c r="AM47" s="578"/>
      <c r="AN47" s="578"/>
      <c r="AO47" s="578"/>
      <c r="AP47" s="578"/>
      <c r="AQ47" s="578"/>
      <c r="AR47" s="578"/>
      <c r="AS47" s="578"/>
      <c r="AT47" s="578"/>
      <c r="AU47" s="578"/>
      <c r="AV47" s="578"/>
      <c r="AW47" s="578"/>
      <c r="AX47" s="578"/>
      <c r="AY47" s="578"/>
      <c r="AZ47" s="578"/>
      <c r="BA47" s="578"/>
      <c r="BB47" s="578"/>
      <c r="BC47" s="578"/>
      <c r="BD47" s="578"/>
      <c r="BE47" s="578"/>
      <c r="BF47" s="578"/>
      <c r="BG47" s="578"/>
      <c r="BH47" s="578"/>
      <c r="BI47" s="578"/>
      <c r="BJ47" s="578"/>
      <c r="BK47" s="578"/>
      <c r="BL47" s="578"/>
      <c r="BM47" s="578"/>
    </row>
    <row r="48" spans="1:65" ht="13.5" customHeight="1" thickBot="1" x14ac:dyDescent="0.25">
      <c r="A48" s="735"/>
      <c r="B48" s="737"/>
      <c r="C48" s="739"/>
      <c r="D48" s="741"/>
      <c r="E48" s="743"/>
      <c r="F48" s="745"/>
      <c r="G48" s="723"/>
      <c r="H48" s="725"/>
      <c r="I48" s="727"/>
      <c r="J48" s="581">
        <f t="shared" ref="J48:K48" si="15">IF($I47=0,0,IF(ROUNDUP(J47/$I47,0)&gt;30,30,ROUNDUP(J47/$I47,0)))</f>
        <v>1</v>
      </c>
      <c r="K48" s="581">
        <f t="shared" si="15"/>
        <v>2</v>
      </c>
      <c r="L48" s="581"/>
      <c r="M48" s="579"/>
      <c r="N48" s="581"/>
      <c r="O48" s="579"/>
      <c r="P48" s="581"/>
      <c r="Q48" s="581"/>
      <c r="R48" s="581"/>
      <c r="S48" s="581"/>
      <c r="T48" s="579"/>
      <c r="U48" s="600"/>
      <c r="V48" s="600"/>
      <c r="W48" s="600"/>
      <c r="X48" s="600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  <c r="AT48" s="581"/>
      <c r="AU48" s="581"/>
      <c r="AV48" s="581"/>
      <c r="AW48" s="581"/>
      <c r="AX48" s="581"/>
      <c r="AY48" s="581"/>
      <c r="AZ48" s="581"/>
      <c r="BA48" s="581"/>
      <c r="BB48" s="581"/>
      <c r="BC48" s="581"/>
      <c r="BD48" s="581"/>
      <c r="BE48" s="581"/>
      <c r="BF48" s="581"/>
      <c r="BG48" s="581"/>
      <c r="BH48" s="581"/>
      <c r="BI48" s="581"/>
      <c r="BJ48" s="581"/>
      <c r="BK48" s="581"/>
      <c r="BL48" s="581"/>
      <c r="BM48" s="581"/>
    </row>
    <row r="49" spans="1:65" x14ac:dyDescent="0.2">
      <c r="A49" s="734">
        <v>14</v>
      </c>
      <c r="B49" s="736" t="s">
        <v>1065</v>
      </c>
      <c r="C49" s="738">
        <f>IF(D49=0,0,RANK(D49,D$25:D$58))</f>
        <v>0</v>
      </c>
      <c r="D49" s="740">
        <f>SUM(J50:AY50)</f>
        <v>0</v>
      </c>
      <c r="E49" s="742">
        <f>IF(G49="X","X",RANK(G49,G$25:G$58))</f>
        <v>6</v>
      </c>
      <c r="F49" s="744">
        <f>COUNT(J49:AY49)</f>
        <v>0</v>
      </c>
      <c r="G49" s="722">
        <f>IF(C49=1,"X",IF(C49=2,"X",IF(C49=3,"X",F49)))</f>
        <v>0</v>
      </c>
      <c r="H49" s="724">
        <f>SUM(J49:AY49)</f>
        <v>0</v>
      </c>
      <c r="I49" s="726">
        <f>MINA(J49,K49,L49,M49,N49,O49,P49,Q49,R49,S49,T49,U49,V49,W49,X49)</f>
        <v>0</v>
      </c>
      <c r="J49" s="610"/>
      <c r="K49" s="578"/>
      <c r="L49" s="578"/>
      <c r="M49" s="578"/>
      <c r="N49" s="578"/>
      <c r="O49" s="578"/>
      <c r="P49" s="578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8"/>
      <c r="AS49" s="578"/>
      <c r="AT49" s="578"/>
      <c r="AU49" s="578"/>
      <c r="AV49" s="578"/>
      <c r="AW49" s="578"/>
      <c r="AX49" s="578"/>
      <c r="AY49" s="578"/>
      <c r="AZ49" s="578"/>
      <c r="BA49" s="578"/>
      <c r="BB49" s="578"/>
      <c r="BC49" s="578"/>
      <c r="BD49" s="578"/>
      <c r="BE49" s="578"/>
      <c r="BF49" s="578"/>
      <c r="BG49" s="578"/>
      <c r="BH49" s="578"/>
      <c r="BI49" s="578"/>
      <c r="BJ49" s="578"/>
      <c r="BK49" s="578"/>
      <c r="BL49" s="578"/>
      <c r="BM49" s="578"/>
    </row>
    <row r="50" spans="1:65" ht="13.5" thickBot="1" x14ac:dyDescent="0.25">
      <c r="A50" s="735"/>
      <c r="B50" s="737"/>
      <c r="C50" s="739"/>
      <c r="D50" s="741"/>
      <c r="E50" s="743"/>
      <c r="F50" s="745"/>
      <c r="G50" s="723"/>
      <c r="H50" s="725"/>
      <c r="I50" s="727"/>
      <c r="J50" s="581"/>
      <c r="K50" s="581"/>
      <c r="L50" s="581"/>
      <c r="M50" s="581"/>
      <c r="N50" s="581"/>
      <c r="O50" s="580"/>
      <c r="P50" s="581"/>
      <c r="Q50" s="581"/>
      <c r="R50" s="581"/>
      <c r="S50" s="580"/>
      <c r="T50" s="579"/>
      <c r="U50" s="669"/>
      <c r="V50" s="581"/>
      <c r="W50" s="581"/>
      <c r="X50" s="581"/>
      <c r="Y50" s="581"/>
      <c r="Z50" s="581"/>
      <c r="AA50" s="581"/>
      <c r="AB50" s="581"/>
      <c r="AC50" s="581"/>
      <c r="AD50" s="580"/>
      <c r="AE50" s="580"/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S50" s="581"/>
      <c r="AT50" s="581"/>
      <c r="AU50" s="581"/>
      <c r="AV50" s="581"/>
      <c r="AW50" s="581"/>
      <c r="AX50" s="581"/>
      <c r="AY50" s="581"/>
      <c r="AZ50" s="581"/>
      <c r="BA50" s="581"/>
      <c r="BB50" s="581"/>
      <c r="BC50" s="581"/>
      <c r="BD50" s="581"/>
      <c r="BE50" s="581"/>
      <c r="BF50" s="581"/>
      <c r="BG50" s="581"/>
      <c r="BH50" s="581"/>
      <c r="BI50" s="581"/>
      <c r="BJ50" s="581"/>
      <c r="BK50" s="581"/>
      <c r="BL50" s="581"/>
      <c r="BM50" s="581"/>
    </row>
    <row r="51" spans="1:65" ht="12.75" customHeight="1" x14ac:dyDescent="0.2">
      <c r="A51" s="734">
        <v>15</v>
      </c>
      <c r="B51" s="736" t="s">
        <v>68</v>
      </c>
      <c r="C51" s="738">
        <f>IF(D51=0,0,RANK(D51,D$25:D$58))</f>
        <v>0</v>
      </c>
      <c r="D51" s="740">
        <f>SUM(J52:AY52)</f>
        <v>0</v>
      </c>
      <c r="E51" s="742">
        <f>IF(G51="X","X",RANK(G51,G$25:G$58))</f>
        <v>6</v>
      </c>
      <c r="F51" s="744">
        <f>COUNT(J51:AY51)</f>
        <v>0</v>
      </c>
      <c r="G51" s="722">
        <f>IF(C51=1,"X",IF(C51=2,"X",IF(C51=3,"X",F51)))</f>
        <v>0</v>
      </c>
      <c r="H51" s="724">
        <f>SUM(J51:AY51)</f>
        <v>0</v>
      </c>
      <c r="I51" s="726">
        <f>MINA(J51,K51,L51,M51,N51,O51,P51,Q51,R51,S51,T51,U51,V51,W51,X51)</f>
        <v>0</v>
      </c>
      <c r="J51" s="610"/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/>
      <c r="AU51" s="578"/>
      <c r="AV51" s="578"/>
      <c r="AW51" s="578"/>
      <c r="AX51" s="578"/>
      <c r="AY51" s="578"/>
      <c r="AZ51" s="578"/>
      <c r="BA51" s="578"/>
      <c r="BB51" s="578"/>
      <c r="BC51" s="578"/>
      <c r="BD51" s="578"/>
      <c r="BE51" s="578"/>
      <c r="BF51" s="578"/>
      <c r="BG51" s="578"/>
      <c r="BH51" s="578"/>
      <c r="BI51" s="578"/>
      <c r="BJ51" s="578"/>
      <c r="BK51" s="578"/>
      <c r="BL51" s="578"/>
      <c r="BM51" s="578"/>
    </row>
    <row r="52" spans="1:65" ht="13.5" customHeight="1" thickBot="1" x14ac:dyDescent="0.25">
      <c r="A52" s="735"/>
      <c r="B52" s="737"/>
      <c r="C52" s="739"/>
      <c r="D52" s="741"/>
      <c r="E52" s="743"/>
      <c r="F52" s="745"/>
      <c r="G52" s="723"/>
      <c r="H52" s="725"/>
      <c r="I52" s="727"/>
      <c r="J52" s="579"/>
      <c r="K52" s="579"/>
      <c r="L52" s="579"/>
      <c r="M52" s="581"/>
      <c r="N52" s="580"/>
      <c r="O52" s="580"/>
      <c r="P52" s="580"/>
      <c r="Q52" s="581"/>
      <c r="R52" s="581"/>
      <c r="S52" s="580"/>
      <c r="T52" s="580"/>
      <c r="U52" s="581"/>
      <c r="V52" s="580"/>
      <c r="W52" s="580"/>
      <c r="X52" s="580"/>
      <c r="Y52" s="580"/>
      <c r="Z52" s="580"/>
      <c r="AA52" s="580"/>
      <c r="AB52" s="580"/>
      <c r="AC52" s="580"/>
      <c r="AD52" s="580"/>
      <c r="AE52" s="580"/>
      <c r="AF52" s="580"/>
      <c r="AG52" s="580"/>
      <c r="AH52" s="580"/>
      <c r="AI52" s="580"/>
      <c r="AJ52" s="580"/>
      <c r="AK52" s="580"/>
      <c r="AL52" s="580"/>
      <c r="AM52" s="580"/>
      <c r="AN52" s="580"/>
      <c r="AO52" s="580"/>
      <c r="AP52" s="580"/>
      <c r="AQ52" s="580"/>
      <c r="AR52" s="580"/>
      <c r="AS52" s="580"/>
      <c r="AT52" s="580"/>
      <c r="AU52" s="580"/>
      <c r="AV52" s="580"/>
      <c r="AW52" s="580"/>
      <c r="AX52" s="580"/>
      <c r="AY52" s="580"/>
      <c r="AZ52" s="580"/>
      <c r="BA52" s="580"/>
      <c r="BB52" s="580"/>
      <c r="BC52" s="580"/>
      <c r="BD52" s="580"/>
      <c r="BE52" s="580"/>
      <c r="BF52" s="580"/>
      <c r="BG52" s="580"/>
      <c r="BH52" s="580"/>
      <c r="BI52" s="580"/>
      <c r="BJ52" s="580"/>
      <c r="BK52" s="580"/>
      <c r="BL52" s="580"/>
      <c r="BM52" s="580"/>
    </row>
    <row r="53" spans="1:65" ht="13.5" customHeight="1" x14ac:dyDescent="0.2">
      <c r="A53" s="734">
        <v>16</v>
      </c>
      <c r="B53" s="736" t="s">
        <v>1286</v>
      </c>
      <c r="C53" s="738">
        <f>IF(D53=0,0,RANK(D53,D$25:D$58))</f>
        <v>0</v>
      </c>
      <c r="D53" s="740">
        <f>SUM(J54:AY54)</f>
        <v>0</v>
      </c>
      <c r="E53" s="742">
        <f>IF(G53="X","X",RANK(G53,G$25:G$58))</f>
        <v>6</v>
      </c>
      <c r="F53" s="744">
        <f>COUNT(J53:AY53)</f>
        <v>0</v>
      </c>
      <c r="G53" s="722">
        <f>IF(C53=1,"X",IF(C53=2,"X",IF(C53=3,"X",F53)))</f>
        <v>0</v>
      </c>
      <c r="H53" s="724">
        <f>SUM(J53:AY53)</f>
        <v>0</v>
      </c>
      <c r="I53" s="726">
        <f>MINA(J53,K53,L53,M53,N53,O53,P53,Q53,R53,S53,T53,U53,V53,W53,X53)</f>
        <v>0</v>
      </c>
      <c r="J53" s="610"/>
      <c r="K53" s="610"/>
      <c r="L53" s="578"/>
      <c r="M53" s="578"/>
      <c r="N53" s="670"/>
      <c r="O53" s="578"/>
      <c r="P53" s="670"/>
      <c r="Q53" s="578"/>
      <c r="R53" s="578"/>
      <c r="S53" s="670"/>
      <c r="T53" s="610"/>
      <c r="U53" s="610"/>
      <c r="V53" s="610"/>
      <c r="W53" s="610"/>
      <c r="X53" s="610"/>
      <c r="Y53" s="578"/>
      <c r="Z53" s="578"/>
      <c r="AA53" s="578"/>
      <c r="AB53" s="578"/>
      <c r="AC53" s="578"/>
      <c r="AD53" s="578"/>
      <c r="AE53" s="578"/>
      <c r="AF53" s="578"/>
      <c r="AG53" s="578"/>
      <c r="AH53" s="578"/>
      <c r="AI53" s="578"/>
      <c r="AJ53" s="578"/>
      <c r="AK53" s="578"/>
      <c r="AL53" s="578"/>
      <c r="AM53" s="578"/>
      <c r="AN53" s="578"/>
      <c r="AO53" s="578"/>
      <c r="AP53" s="578"/>
      <c r="AQ53" s="578"/>
      <c r="AR53" s="578"/>
      <c r="AS53" s="578"/>
      <c r="AT53" s="578"/>
      <c r="AU53" s="578"/>
      <c r="AV53" s="578"/>
      <c r="AW53" s="578"/>
      <c r="AX53" s="578"/>
      <c r="AY53" s="578"/>
      <c r="AZ53" s="578"/>
      <c r="BA53" s="578"/>
      <c r="BB53" s="578"/>
      <c r="BC53" s="578"/>
      <c r="BD53" s="578"/>
      <c r="BE53" s="578"/>
      <c r="BF53" s="578"/>
      <c r="BG53" s="578"/>
      <c r="BH53" s="578"/>
      <c r="BI53" s="578"/>
      <c r="BJ53" s="578"/>
      <c r="BK53" s="578"/>
      <c r="BL53" s="578"/>
      <c r="BM53" s="578"/>
    </row>
    <row r="54" spans="1:65" ht="13.5" customHeight="1" thickBot="1" x14ac:dyDescent="0.25">
      <c r="A54" s="735"/>
      <c r="B54" s="737"/>
      <c r="C54" s="739"/>
      <c r="D54" s="741"/>
      <c r="E54" s="743"/>
      <c r="F54" s="745"/>
      <c r="G54" s="723"/>
      <c r="H54" s="725"/>
      <c r="I54" s="727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600"/>
      <c r="U54" s="600"/>
      <c r="V54" s="600"/>
      <c r="W54" s="600"/>
      <c r="X54" s="600"/>
      <c r="Y54" s="187"/>
      <c r="Z54" s="187"/>
      <c r="AA54" s="187"/>
      <c r="AB54" s="187"/>
      <c r="AC54" s="187"/>
      <c r="AD54" s="580"/>
      <c r="AE54" s="580"/>
      <c r="AF54" s="580"/>
      <c r="AG54" s="580"/>
      <c r="AH54" s="580"/>
      <c r="AI54" s="580"/>
      <c r="AJ54" s="580"/>
      <c r="AK54" s="580"/>
      <c r="AL54" s="580"/>
      <c r="AM54" s="580"/>
      <c r="AN54" s="580"/>
      <c r="AO54" s="580"/>
      <c r="AP54" s="580"/>
      <c r="AQ54" s="580"/>
      <c r="AR54" s="580"/>
      <c r="AS54" s="580"/>
      <c r="AT54" s="580"/>
      <c r="AU54" s="580"/>
      <c r="AV54" s="580"/>
      <c r="AW54" s="580"/>
      <c r="AX54" s="580"/>
      <c r="AY54" s="580"/>
      <c r="AZ54" s="580"/>
      <c r="BA54" s="580"/>
      <c r="BB54" s="580"/>
      <c r="BC54" s="580"/>
      <c r="BD54" s="580"/>
      <c r="BE54" s="580"/>
      <c r="BF54" s="580"/>
      <c r="BG54" s="580"/>
      <c r="BH54" s="580"/>
      <c r="BI54" s="580"/>
      <c r="BJ54" s="580"/>
      <c r="BK54" s="580"/>
      <c r="BL54" s="580"/>
      <c r="BM54" s="580"/>
    </row>
    <row r="55" spans="1:65" ht="13.5" customHeight="1" x14ac:dyDescent="0.2">
      <c r="A55" s="734">
        <v>17</v>
      </c>
      <c r="B55" s="736" t="s">
        <v>1158</v>
      </c>
      <c r="C55" s="738">
        <f>IF(D55=0,0,RANK(D55,D$25:D$58))</f>
        <v>0</v>
      </c>
      <c r="D55" s="740">
        <f>SUM(J56:AY56)</f>
        <v>0</v>
      </c>
      <c r="E55" s="742">
        <f>IF(G55="X","X",RANK(G55,G$25:G$58))</f>
        <v>1</v>
      </c>
      <c r="F55" s="744">
        <f>COUNT(J55:AY55)</f>
        <v>2</v>
      </c>
      <c r="G55" s="722">
        <f>IF(C55=1,"X",IF(C55=2,"X",IF(C55=3,"X",F55)))</f>
        <v>2</v>
      </c>
      <c r="H55" s="724">
        <f>SUM(J55:AY55)</f>
        <v>0.98099537037037043</v>
      </c>
      <c r="I55" s="726">
        <f>MINA(J55,K55,L55,M55,N55,O55,P55,Q55,R55,S55,T55,U55,V55,W55,X55)</f>
        <v>0</v>
      </c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>
        <v>0.95347222222222228</v>
      </c>
      <c r="AG55" s="578"/>
      <c r="AH55" s="578"/>
      <c r="AI55" s="578">
        <v>2.7523148148148147E-2</v>
      </c>
      <c r="AJ55" s="578"/>
      <c r="AK55" s="578"/>
      <c r="AL55" s="578"/>
      <c r="AM55" s="578"/>
      <c r="AN55" s="578"/>
      <c r="AO55" s="578"/>
      <c r="AP55" s="578"/>
      <c r="AQ55" s="578"/>
      <c r="AR55" s="578"/>
      <c r="AS55" s="578"/>
      <c r="AT55" s="578"/>
      <c r="AU55" s="578"/>
      <c r="AV55" s="578"/>
      <c r="AW55" s="578"/>
      <c r="AX55" s="578"/>
      <c r="AY55" s="578"/>
      <c r="AZ55" s="578"/>
      <c r="BA55" s="578"/>
      <c r="BB55" s="578"/>
      <c r="BC55" s="578"/>
      <c r="BD55" s="578"/>
      <c r="BE55" s="578"/>
      <c r="BF55" s="578"/>
      <c r="BG55" s="578"/>
      <c r="BH55" s="578"/>
      <c r="BI55" s="578"/>
      <c r="BJ55" s="578"/>
      <c r="BK55" s="578"/>
      <c r="BL55" s="578"/>
      <c r="BM55" s="578"/>
    </row>
    <row r="56" spans="1:65" ht="13.5" customHeight="1" thickBot="1" x14ac:dyDescent="0.25">
      <c r="A56" s="735"/>
      <c r="B56" s="737"/>
      <c r="C56" s="739"/>
      <c r="D56" s="741"/>
      <c r="E56" s="743"/>
      <c r="F56" s="745"/>
      <c r="G56" s="723"/>
      <c r="H56" s="725"/>
      <c r="I56" s="727"/>
      <c r="J56" s="580"/>
      <c r="K56" s="580"/>
      <c r="L56" s="580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95">
        <f t="shared" ref="AF56" si="16">IF($I55=0,0,IF(ROUNDUP(AF55/$I55,0)&gt;30,30,ROUNDUP(AF55/$I55,0)))</f>
        <v>0</v>
      </c>
      <c r="AG56" s="580"/>
      <c r="AH56" s="580"/>
      <c r="AI56" s="595">
        <f t="shared" ref="AI56" si="17">IF($I55=0,0,IF(ROUNDUP(AI55/$I55,0)&gt;30,30,ROUNDUP(AI55/$I55,0)))</f>
        <v>0</v>
      </c>
      <c r="AJ56" s="580"/>
      <c r="AK56" s="580"/>
      <c r="AL56" s="580"/>
      <c r="AM56" s="580"/>
      <c r="AN56" s="580"/>
      <c r="AO56" s="580"/>
      <c r="AP56" s="580"/>
      <c r="AQ56" s="580"/>
      <c r="AR56" s="580"/>
      <c r="AS56" s="580"/>
      <c r="AT56" s="580"/>
      <c r="AU56" s="580"/>
      <c r="AV56" s="580"/>
      <c r="AW56" s="580"/>
      <c r="AX56" s="580"/>
      <c r="AY56" s="580"/>
      <c r="AZ56" s="580"/>
      <c r="BA56" s="580"/>
      <c r="BB56" s="580"/>
      <c r="BC56" s="580"/>
      <c r="BD56" s="580"/>
      <c r="BE56" s="580"/>
      <c r="BF56" s="580"/>
      <c r="BG56" s="580"/>
      <c r="BH56" s="580"/>
      <c r="BI56" s="580"/>
      <c r="BJ56" s="580"/>
      <c r="BK56" s="580"/>
      <c r="BL56" s="580"/>
      <c r="BM56" s="580"/>
    </row>
    <row r="57" spans="1:65" ht="12.75" customHeight="1" x14ac:dyDescent="0.2">
      <c r="A57" s="734">
        <v>18</v>
      </c>
      <c r="B57" s="736" t="s">
        <v>1592</v>
      </c>
      <c r="C57" s="738">
        <f>IF(D57=0,0,RANK(D57,D$25:D$58))</f>
        <v>0</v>
      </c>
      <c r="D57" s="740">
        <f>SUM(J58:AY58)</f>
        <v>0</v>
      </c>
      <c r="E57" s="742">
        <f>IF(G57="X","X",RANK(G57,G$25:G$58))</f>
        <v>6</v>
      </c>
      <c r="F57" s="744">
        <f>COUNT(J57:AY57)</f>
        <v>0</v>
      </c>
      <c r="G57" s="722">
        <f>IF(C57=1,"X",IF(C57=2,"X",IF(C57=3,"X",F57)))</f>
        <v>0</v>
      </c>
      <c r="H57" s="724">
        <f>SUM(J57:AY57)</f>
        <v>0</v>
      </c>
      <c r="I57" s="726">
        <f>MINA(J57,K57,L57,M57,N57,O57,P57,Q57,R57,S57,T57,U57,V57,W57,X57)</f>
        <v>0</v>
      </c>
      <c r="J57" s="578"/>
      <c r="K57" s="610"/>
      <c r="L57" s="610"/>
      <c r="M57" s="610"/>
      <c r="N57" s="610"/>
      <c r="O57" s="610"/>
      <c r="P57" s="610"/>
      <c r="Q57" s="610"/>
      <c r="R57" s="610"/>
      <c r="S57" s="610"/>
      <c r="T57" s="610"/>
      <c r="U57" s="610"/>
      <c r="V57" s="578"/>
      <c r="W57" s="610"/>
      <c r="X57" s="610"/>
      <c r="Y57" s="610"/>
      <c r="Z57" s="610"/>
      <c r="AA57" s="610"/>
      <c r="AB57" s="610"/>
      <c r="AC57" s="610"/>
      <c r="AD57" s="610"/>
      <c r="AE57" s="610"/>
      <c r="AF57" s="610"/>
      <c r="AG57" s="610"/>
      <c r="AH57" s="610"/>
      <c r="AI57" s="610"/>
      <c r="AJ57" s="610"/>
      <c r="AK57" s="610"/>
      <c r="AL57" s="610"/>
      <c r="AM57" s="610"/>
      <c r="AN57" s="610"/>
      <c r="AO57" s="610"/>
      <c r="AP57" s="610"/>
      <c r="AQ57" s="610"/>
      <c r="AR57" s="610"/>
      <c r="AS57" s="610"/>
      <c r="AT57" s="610"/>
      <c r="AU57" s="610"/>
      <c r="AV57" s="610"/>
      <c r="AW57" s="610"/>
      <c r="AX57" s="610"/>
      <c r="AY57" s="610"/>
      <c r="AZ57" s="610"/>
      <c r="BA57" s="610"/>
      <c r="BB57" s="610"/>
      <c r="BC57" s="610"/>
      <c r="BD57" s="610"/>
      <c r="BE57" s="610"/>
      <c r="BF57" s="610"/>
      <c r="BG57" s="610"/>
      <c r="BH57" s="610"/>
      <c r="BI57" s="610"/>
      <c r="BJ57" s="610"/>
      <c r="BK57" s="610"/>
      <c r="BL57" s="610"/>
      <c r="BM57" s="610"/>
    </row>
    <row r="58" spans="1:65" ht="13.5" customHeight="1" thickBot="1" x14ac:dyDescent="0.25">
      <c r="A58" s="735"/>
      <c r="B58" s="737"/>
      <c r="C58" s="739"/>
      <c r="D58" s="741"/>
      <c r="E58" s="743"/>
      <c r="F58" s="745"/>
      <c r="G58" s="723"/>
      <c r="H58" s="725"/>
      <c r="I58" s="727"/>
      <c r="J58" s="581"/>
      <c r="K58" s="667"/>
      <c r="L58" s="581"/>
      <c r="M58" s="581"/>
      <c r="N58" s="581"/>
      <c r="O58" s="581"/>
      <c r="P58" s="669"/>
      <c r="Q58" s="581"/>
      <c r="R58" s="669"/>
      <c r="S58" s="581"/>
      <c r="T58" s="665"/>
      <c r="U58" s="581"/>
      <c r="V58" s="665"/>
      <c r="W58" s="665"/>
      <c r="X58" s="665"/>
      <c r="Y58" s="665"/>
      <c r="Z58" s="665"/>
      <c r="AA58" s="665"/>
      <c r="AB58" s="665"/>
      <c r="AC58" s="665"/>
      <c r="AD58" s="665"/>
      <c r="AE58" s="665"/>
      <c r="AF58" s="665"/>
      <c r="AG58" s="665"/>
      <c r="AH58" s="665"/>
      <c r="AI58" s="665"/>
      <c r="AJ58" s="665"/>
      <c r="AK58" s="665"/>
      <c r="AL58" s="665"/>
      <c r="AM58" s="665"/>
      <c r="AN58" s="665"/>
      <c r="AO58" s="665"/>
      <c r="AP58" s="665"/>
      <c r="AQ58" s="665"/>
      <c r="AR58" s="665"/>
      <c r="AS58" s="665"/>
      <c r="AT58" s="665"/>
      <c r="AU58" s="665"/>
      <c r="AV58" s="665"/>
      <c r="AW58" s="665"/>
      <c r="AX58" s="665"/>
      <c r="AY58" s="665"/>
      <c r="AZ58" s="665"/>
      <c r="BA58" s="665"/>
      <c r="BB58" s="665"/>
      <c r="BC58" s="665"/>
      <c r="BD58" s="665"/>
      <c r="BE58" s="665"/>
      <c r="BF58" s="665"/>
      <c r="BG58" s="665"/>
      <c r="BH58" s="665"/>
      <c r="BI58" s="665"/>
      <c r="BJ58" s="665"/>
      <c r="BK58" s="665"/>
      <c r="BL58" s="665"/>
      <c r="BM58" s="665"/>
    </row>
    <row r="59" spans="1:65" ht="25.5" thickBot="1" x14ac:dyDescent="0.25">
      <c r="A59" s="728" t="s">
        <v>111</v>
      </c>
      <c r="B59" s="729"/>
      <c r="C59" s="608">
        <f>SUM(J59:AY59)</f>
        <v>32</v>
      </c>
      <c r="D59" s="609" t="s">
        <v>971</v>
      </c>
      <c r="E59" s="730">
        <f>SUM(H2:H58)</f>
        <v>4.5428587962962963</v>
      </c>
      <c r="F59" s="730"/>
      <c r="G59" s="731"/>
      <c r="H59" s="732" t="s">
        <v>972</v>
      </c>
      <c r="I59" s="733"/>
      <c r="J59" s="630">
        <f>+(IF(J2&gt;0,1,0))+(IF(J4&gt;0,1,0))+(IF(J6&gt;0,1,0))+(IF(J8&gt;0,1,0))+(IF(J10&gt;0,1,0))+(IF(J12&gt;0,1,0))+(IF(J14&gt;0,1,0))+(IF(J16&gt;0,1,0))+(IF(J18&gt;0,1,0))+(IF(J22&gt;0,1,0))+(IF(J24&gt;0,1,0))+(IF(J25&gt;0,1,0))+(IF(J27&gt;0,1,0))+(IF(J29&gt;0,1,0))+(IF(J33&gt;0,1,0))+(IF(J35&gt;0,1,0))+(IF(J37&gt;0,1,0))+(IF(J39&gt;0,1,0))+(IF(J41&gt;0,1,0))+(IF(J45&gt;0,1,0))+(IF(J49&gt;0,1,0))+(IF(J51&gt;0,1,0))+(IF(J53&gt;0,1,0))+(IF(J47&gt;0,1,0))+(IF(J57&gt;0,1,0))+(IF(J31&gt;0,1,0))+(IF(J20&gt;0,1,0))+(IF(J43&gt;0,1,0))</f>
        <v>8</v>
      </c>
      <c r="K59" s="630">
        <f t="shared" ref="K59:BM59" si="18">+(IF(K2&gt;0,1,0))+(IF(K4&gt;0,1,0))+(IF(K6&gt;0,1,0))+(IF(K8&gt;0,1,0))+(IF(K10&gt;0,1,0))+(IF(K12&gt;0,1,0))+(IF(K14&gt;0,1,0))+(IF(K16&gt;0,1,0))+(IF(K18&gt;0,1,0))+(IF(K22&gt;0,1,0))+(IF(K24&gt;0,1,0))+(IF(K25&gt;0,1,0))+(IF(K27&gt;0,1,0))+(IF(K29&gt;0,1,0))+(IF(K33&gt;0,1,0))+(IF(K35&gt;0,1,0))+(IF(K37&gt;0,1,0))+(IF(K39&gt;0,1,0))+(IF(K41&gt;0,1,0))+(IF(K45&gt;0,1,0))+(IF(K49&gt;0,1,0))+(IF(K51&gt;0,1,0))+(IF(K53&gt;0,1,0))+(IF(K47&gt;0,1,0))+(IF(K57&gt;0,1,0))+(IF(K31&gt;0,1,0))+(IF(K20&gt;0,1,0))+(IF(K43&gt;0,1,0))</f>
        <v>9</v>
      </c>
      <c r="L59" s="630">
        <f t="shared" si="18"/>
        <v>0</v>
      </c>
      <c r="M59" s="630">
        <f t="shared" si="18"/>
        <v>0</v>
      </c>
      <c r="N59" s="630">
        <f t="shared" si="18"/>
        <v>0</v>
      </c>
      <c r="O59" s="630">
        <f t="shared" si="18"/>
        <v>0</v>
      </c>
      <c r="P59" s="630">
        <f t="shared" si="18"/>
        <v>0</v>
      </c>
      <c r="Q59" s="630">
        <f t="shared" si="18"/>
        <v>0</v>
      </c>
      <c r="R59" s="630">
        <f t="shared" si="18"/>
        <v>0</v>
      </c>
      <c r="S59" s="630">
        <f t="shared" si="18"/>
        <v>0</v>
      </c>
      <c r="T59" s="630">
        <f t="shared" si="18"/>
        <v>0</v>
      </c>
      <c r="U59" s="630">
        <f t="shared" si="18"/>
        <v>0</v>
      </c>
      <c r="V59" s="630">
        <f t="shared" si="18"/>
        <v>0</v>
      </c>
      <c r="W59" s="630">
        <f t="shared" si="18"/>
        <v>0</v>
      </c>
      <c r="X59" s="630">
        <f t="shared" si="18"/>
        <v>0</v>
      </c>
      <c r="Y59" s="630">
        <f t="shared" si="18"/>
        <v>0</v>
      </c>
      <c r="Z59" s="630">
        <f t="shared" si="18"/>
        <v>0</v>
      </c>
      <c r="AA59" s="630">
        <f t="shared" si="18"/>
        <v>0</v>
      </c>
      <c r="AB59" s="630">
        <f t="shared" si="18"/>
        <v>0</v>
      </c>
      <c r="AC59" s="630">
        <f t="shared" si="18"/>
        <v>0</v>
      </c>
      <c r="AD59" s="630">
        <f t="shared" si="18"/>
        <v>2</v>
      </c>
      <c r="AE59" s="630">
        <f t="shared" si="18"/>
        <v>2</v>
      </c>
      <c r="AF59" s="630">
        <f t="shared" si="18"/>
        <v>3</v>
      </c>
      <c r="AG59" s="630">
        <f t="shared" si="18"/>
        <v>1</v>
      </c>
      <c r="AH59" s="630">
        <f t="shared" si="18"/>
        <v>1</v>
      </c>
      <c r="AI59" s="630">
        <f t="shared" si="18"/>
        <v>1</v>
      </c>
      <c r="AJ59" s="630">
        <f t="shared" si="18"/>
        <v>1</v>
      </c>
      <c r="AK59" s="630">
        <f t="shared" si="18"/>
        <v>1</v>
      </c>
      <c r="AL59" s="630">
        <f t="shared" si="18"/>
        <v>2</v>
      </c>
      <c r="AM59" s="630">
        <f t="shared" si="18"/>
        <v>1</v>
      </c>
      <c r="AN59" s="630">
        <f t="shared" si="18"/>
        <v>0</v>
      </c>
      <c r="AO59" s="630">
        <f t="shared" si="18"/>
        <v>0</v>
      </c>
      <c r="AP59" s="630">
        <f t="shared" si="18"/>
        <v>0</v>
      </c>
      <c r="AQ59" s="630">
        <f t="shared" si="18"/>
        <v>0</v>
      </c>
      <c r="AR59" s="630">
        <f t="shared" si="18"/>
        <v>0</v>
      </c>
      <c r="AS59" s="630">
        <f t="shared" si="18"/>
        <v>0</v>
      </c>
      <c r="AT59" s="630">
        <f t="shared" si="18"/>
        <v>0</v>
      </c>
      <c r="AU59" s="630">
        <f t="shared" si="18"/>
        <v>0</v>
      </c>
      <c r="AV59" s="630">
        <f t="shared" si="18"/>
        <v>0</v>
      </c>
      <c r="AW59" s="630">
        <f t="shared" si="18"/>
        <v>0</v>
      </c>
      <c r="AX59" s="630">
        <f t="shared" si="18"/>
        <v>0</v>
      </c>
      <c r="AY59" s="630">
        <f t="shared" si="18"/>
        <v>0</v>
      </c>
      <c r="AZ59" s="630">
        <f t="shared" si="18"/>
        <v>0</v>
      </c>
      <c r="BA59" s="630">
        <f t="shared" si="18"/>
        <v>0</v>
      </c>
      <c r="BB59" s="630">
        <f t="shared" si="18"/>
        <v>0</v>
      </c>
      <c r="BC59" s="630">
        <f t="shared" si="18"/>
        <v>0</v>
      </c>
      <c r="BD59" s="630">
        <f t="shared" si="18"/>
        <v>0</v>
      </c>
      <c r="BE59" s="630">
        <f t="shared" si="18"/>
        <v>0</v>
      </c>
      <c r="BF59" s="630">
        <f t="shared" si="18"/>
        <v>0</v>
      </c>
      <c r="BG59" s="630">
        <f t="shared" si="18"/>
        <v>0</v>
      </c>
      <c r="BH59" s="630">
        <f t="shared" si="18"/>
        <v>0</v>
      </c>
      <c r="BI59" s="630">
        <f t="shared" si="18"/>
        <v>0</v>
      </c>
      <c r="BJ59" s="630">
        <f t="shared" si="18"/>
        <v>0</v>
      </c>
      <c r="BK59" s="630">
        <f t="shared" si="18"/>
        <v>0</v>
      </c>
      <c r="BL59" s="630">
        <f t="shared" si="18"/>
        <v>0</v>
      </c>
      <c r="BM59" s="630">
        <f t="shared" si="18"/>
        <v>0</v>
      </c>
    </row>
    <row r="60" spans="1:65" ht="15" x14ac:dyDescent="0.3">
      <c r="A60" s="719" t="s">
        <v>31</v>
      </c>
      <c r="B60" s="719"/>
      <c r="C60" s="719"/>
      <c r="D60" s="719"/>
      <c r="E60" s="719"/>
      <c r="F60" s="719"/>
      <c r="G60" s="7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ht="15" x14ac:dyDescent="0.3">
      <c r="A61" s="714" t="s">
        <v>27</v>
      </c>
      <c r="B61" s="714"/>
      <c r="C61" s="714"/>
      <c r="D61" s="714"/>
      <c r="E61" s="714"/>
      <c r="F61" s="714"/>
      <c r="G61" s="714"/>
      <c r="H61" s="259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1:65" ht="15" x14ac:dyDescent="0.3">
      <c r="A62" s="720" t="s">
        <v>55</v>
      </c>
      <c r="B62" s="720"/>
      <c r="C62" s="720"/>
      <c r="D62" s="720"/>
      <c r="E62" s="720"/>
      <c r="F62" s="720"/>
      <c r="G62" s="720"/>
      <c r="H62" s="259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ht="15" x14ac:dyDescent="0.3">
      <c r="A63" s="720" t="s">
        <v>221</v>
      </c>
      <c r="B63" s="720"/>
      <c r="C63" s="720"/>
      <c r="D63" s="720"/>
      <c r="E63" s="720"/>
      <c r="F63" s="720"/>
      <c r="G63" s="720"/>
      <c r="H63" s="259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ht="15" x14ac:dyDescent="0.3">
      <c r="A64" s="721" t="s">
        <v>650</v>
      </c>
      <c r="B64" s="721"/>
      <c r="C64" s="721"/>
      <c r="D64" s="721"/>
      <c r="E64" s="721"/>
      <c r="F64" s="721"/>
      <c r="G64" s="721"/>
      <c r="H64" s="1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1:65" ht="15" x14ac:dyDescent="0.3">
      <c r="A65" s="721" t="s">
        <v>1144</v>
      </c>
      <c r="B65" s="721"/>
      <c r="C65" s="721"/>
      <c r="D65" s="721"/>
      <c r="E65" s="721"/>
      <c r="F65" s="721"/>
      <c r="G65" s="721"/>
      <c r="H65" s="1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1:65" ht="15" x14ac:dyDescent="0.3">
      <c r="A66" s="714" t="s">
        <v>651</v>
      </c>
      <c r="B66" s="714"/>
      <c r="C66" s="714"/>
      <c r="D66" s="714"/>
      <c r="E66" s="714"/>
      <c r="F66" s="714"/>
      <c r="G66" s="714"/>
      <c r="H66" s="1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ht="15" x14ac:dyDescent="0.3">
      <c r="A67" s="2"/>
      <c r="B67" s="1"/>
      <c r="C67" s="2"/>
      <c r="D67" s="2"/>
      <c r="E67" s="2"/>
      <c r="F67" s="2"/>
      <c r="G67" s="2"/>
      <c r="H67" s="1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ht="15" x14ac:dyDescent="0.3">
      <c r="A68" s="715" t="s">
        <v>667</v>
      </c>
      <c r="B68" s="715"/>
      <c r="C68" s="715"/>
      <c r="D68" s="715"/>
      <c r="E68" s="715"/>
      <c r="F68" s="715"/>
      <c r="G68" s="715"/>
      <c r="H68" s="61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ht="15" x14ac:dyDescent="0.3">
      <c r="A69" s="716" t="s">
        <v>668</v>
      </c>
      <c r="B69" s="716"/>
      <c r="C69" s="716"/>
      <c r="D69" s="716"/>
      <c r="E69" s="716"/>
      <c r="F69" s="716"/>
      <c r="G69" s="716"/>
      <c r="H69" s="61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5" ht="15" x14ac:dyDescent="0.3">
      <c r="A70" s="717" t="s">
        <v>669</v>
      </c>
      <c r="B70" s="717"/>
      <c r="C70" s="717"/>
      <c r="D70" s="717"/>
      <c r="E70" s="717"/>
      <c r="F70" s="717"/>
      <c r="G70" s="717"/>
      <c r="H70" s="61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1:65" ht="15" x14ac:dyDescent="0.3">
      <c r="A71" s="718" t="s">
        <v>670</v>
      </c>
      <c r="B71" s="718"/>
      <c r="C71" s="718"/>
      <c r="D71" s="718"/>
      <c r="E71" s="718"/>
      <c r="F71" s="718"/>
      <c r="G71" s="718"/>
      <c r="H71" s="61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1:65" ht="16.5" x14ac:dyDescent="0.35">
      <c r="A72" s="511">
        <v>30</v>
      </c>
      <c r="B72" s="512" t="s">
        <v>671</v>
      </c>
      <c r="C72" s="512"/>
      <c r="D72" s="512"/>
      <c r="E72" s="512"/>
      <c r="F72" s="512"/>
      <c r="G72" s="512"/>
      <c r="H72" s="2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1:65" ht="15" x14ac:dyDescent="0.3">
      <c r="A73" s="2"/>
      <c r="B73" s="1"/>
      <c r="C73" s="2"/>
      <c r="D73" s="2"/>
      <c r="E73" s="2"/>
      <c r="F73" s="2"/>
      <c r="G73" s="2"/>
      <c r="H73" s="1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</sheetData>
  <mergeCells count="267">
    <mergeCell ref="A1: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G27:G28"/>
    <mergeCell ref="H27:H28"/>
    <mergeCell ref="I27:I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35:G36"/>
    <mergeCell ref="H35:H36"/>
    <mergeCell ref="I35:I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G41:G42"/>
    <mergeCell ref="H41:H42"/>
    <mergeCell ref="I41:I42"/>
    <mergeCell ref="A43:A44"/>
    <mergeCell ref="B43:B44"/>
    <mergeCell ref="C43:C44"/>
    <mergeCell ref="D43:D44"/>
    <mergeCell ref="E43:E44"/>
    <mergeCell ref="F43:F44"/>
    <mergeCell ref="G43:G44"/>
    <mergeCell ref="A41:A42"/>
    <mergeCell ref="B41:B42"/>
    <mergeCell ref="C41:C42"/>
    <mergeCell ref="D41:D42"/>
    <mergeCell ref="E41:E42"/>
    <mergeCell ref="F41:F42"/>
    <mergeCell ref="H43:H44"/>
    <mergeCell ref="I43: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G49:G50"/>
    <mergeCell ref="H49:H50"/>
    <mergeCell ref="I49:I50"/>
    <mergeCell ref="A51:A52"/>
    <mergeCell ref="B51:B52"/>
    <mergeCell ref="C51:C52"/>
    <mergeCell ref="D51:D52"/>
    <mergeCell ref="E51:E52"/>
    <mergeCell ref="F51:F52"/>
    <mergeCell ref="G51:G52"/>
    <mergeCell ref="A49:A50"/>
    <mergeCell ref="B49:B50"/>
    <mergeCell ref="C49:C50"/>
    <mergeCell ref="D49:D50"/>
    <mergeCell ref="E49:E50"/>
    <mergeCell ref="F49:F50"/>
    <mergeCell ref="H51:H52"/>
    <mergeCell ref="I51:I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G57:G58"/>
    <mergeCell ref="H57:H58"/>
    <mergeCell ref="I57:I58"/>
    <mergeCell ref="A59:B59"/>
    <mergeCell ref="E59:G59"/>
    <mergeCell ref="H59:I59"/>
    <mergeCell ref="A57:A58"/>
    <mergeCell ref="B57:B58"/>
    <mergeCell ref="C57:C58"/>
    <mergeCell ref="D57:D58"/>
    <mergeCell ref="E57:E58"/>
    <mergeCell ref="F57:F58"/>
    <mergeCell ref="A66:G66"/>
    <mergeCell ref="A68:G68"/>
    <mergeCell ref="A69:G69"/>
    <mergeCell ref="A70:G70"/>
    <mergeCell ref="A71:G71"/>
    <mergeCell ref="A60:G60"/>
    <mergeCell ref="A61:G61"/>
    <mergeCell ref="A62:G62"/>
    <mergeCell ref="A63:G63"/>
    <mergeCell ref="A64:G64"/>
    <mergeCell ref="A65:G65"/>
  </mergeCells>
  <conditionalFormatting sqref="C25:C58 C2:C23">
    <cfRule type="cellIs" dxfId="32" priority="2" operator="between">
      <formula>1</formula>
      <formula>3</formula>
    </cfRule>
  </conditionalFormatting>
  <conditionalFormatting sqref="E2:E23">
    <cfRule type="cellIs" dxfId="31" priority="3" operator="between">
      <formula>1</formula>
      <formula>3</formula>
    </cfRule>
  </conditionalFormatting>
  <conditionalFormatting sqref="E25:E58">
    <cfRule type="cellIs" dxfId="30" priority="1" operator="between">
      <formula>1</formula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FD05-9DE2-4C6D-A969-BCC115F26F1D}">
  <sheetPr>
    <pageSetUpPr fitToPage="1"/>
  </sheetPr>
  <dimension ref="A1:CK77"/>
  <sheetViews>
    <sheetView workbookViewId="0">
      <pane xSplit="8" topLeftCell="BV1" activePane="topRight" state="frozen"/>
      <selection pane="topRight" activeCell="CB11" sqref="CB11"/>
    </sheetView>
  </sheetViews>
  <sheetFormatPr defaultRowHeight="12.75" x14ac:dyDescent="0.2"/>
  <cols>
    <col min="2" max="2" width="28.7109375" bestFit="1" customWidth="1"/>
    <col min="11" max="22" width="9.140625" customWidth="1"/>
    <col min="23" max="23" width="9.28515625" customWidth="1"/>
    <col min="24" max="24" width="9.140625" customWidth="1"/>
    <col min="25" max="29" width="9.140625" hidden="1" customWidth="1"/>
    <col min="39" max="39" width="7.85546875" bestFit="1" customWidth="1"/>
    <col min="50" max="52" width="9.140625" style="678"/>
  </cols>
  <sheetData>
    <row r="1" spans="1:89" ht="43.5" thickBot="1" x14ac:dyDescent="0.25">
      <c r="A1" s="748" t="s">
        <v>0</v>
      </c>
      <c r="B1" s="749"/>
      <c r="C1" s="606" t="s">
        <v>684</v>
      </c>
      <c r="D1" s="571" t="s">
        <v>22</v>
      </c>
      <c r="E1" s="607" t="s">
        <v>683</v>
      </c>
      <c r="F1" s="572" t="s">
        <v>649</v>
      </c>
      <c r="G1" s="655"/>
      <c r="H1" s="605" t="s">
        <v>235</v>
      </c>
      <c r="I1" s="573" t="s">
        <v>234</v>
      </c>
      <c r="J1" s="657" t="s">
        <v>836</v>
      </c>
      <c r="K1" s="624" t="s">
        <v>837</v>
      </c>
      <c r="L1" s="657" t="s">
        <v>838</v>
      </c>
      <c r="M1" s="624" t="s">
        <v>839</v>
      </c>
      <c r="N1" s="657" t="s">
        <v>840</v>
      </c>
      <c r="O1" s="624" t="s">
        <v>841</v>
      </c>
      <c r="P1" s="657" t="s">
        <v>842</v>
      </c>
      <c r="Q1" s="624" t="s">
        <v>843</v>
      </c>
      <c r="R1" s="657" t="s">
        <v>844</v>
      </c>
      <c r="S1" s="624" t="s">
        <v>845</v>
      </c>
      <c r="T1" s="657" t="s">
        <v>846</v>
      </c>
      <c r="U1" s="624" t="s">
        <v>847</v>
      </c>
      <c r="V1" s="624" t="s">
        <v>848</v>
      </c>
      <c r="W1" s="624" t="s">
        <v>849</v>
      </c>
      <c r="X1" s="624" t="s">
        <v>850</v>
      </c>
      <c r="Y1" s="657" t="s">
        <v>1346</v>
      </c>
      <c r="Z1" s="624" t="s">
        <v>1347</v>
      </c>
      <c r="AA1" s="624" t="s">
        <v>1348</v>
      </c>
      <c r="AB1" s="624" t="s">
        <v>1349</v>
      </c>
      <c r="AC1" s="624" t="s">
        <v>1350</v>
      </c>
      <c r="AD1" s="624" t="s">
        <v>1518</v>
      </c>
      <c r="AE1" s="624" t="s">
        <v>1559</v>
      </c>
      <c r="AF1" s="624" t="s">
        <v>1164</v>
      </c>
      <c r="AG1" s="624" t="s">
        <v>1565</v>
      </c>
      <c r="AH1" s="624" t="s">
        <v>1587</v>
      </c>
      <c r="AI1" s="624" t="s">
        <v>1566</v>
      </c>
      <c r="AJ1" s="624" t="s">
        <v>1568</v>
      </c>
      <c r="AK1" s="624" t="s">
        <v>1615</v>
      </c>
      <c r="AL1" s="624" t="s">
        <v>1616</v>
      </c>
      <c r="AM1" s="624" t="s">
        <v>1569</v>
      </c>
      <c r="AN1" s="624" t="s">
        <v>1617</v>
      </c>
      <c r="AO1" s="624" t="s">
        <v>1593</v>
      </c>
      <c r="AP1" s="624" t="s">
        <v>1612</v>
      </c>
      <c r="AQ1" s="624" t="s">
        <v>1567</v>
      </c>
      <c r="AR1" s="624" t="s">
        <v>1602</v>
      </c>
      <c r="AS1" s="624" t="s">
        <v>1594</v>
      </c>
      <c r="AT1" s="624" t="s">
        <v>1611</v>
      </c>
      <c r="AU1" s="624" t="s">
        <v>143</v>
      </c>
      <c r="AV1" s="624" t="s">
        <v>1570</v>
      </c>
      <c r="AW1" s="624" t="s">
        <v>722</v>
      </c>
      <c r="AX1" s="624" t="s">
        <v>1572</v>
      </c>
      <c r="AY1" s="624" t="s">
        <v>1595</v>
      </c>
      <c r="AZ1" s="624" t="s">
        <v>1584</v>
      </c>
      <c r="BA1" s="624" t="s">
        <v>1571</v>
      </c>
      <c r="BB1" s="624" t="s">
        <v>1585</v>
      </c>
      <c r="BC1" s="624" t="s">
        <v>1596</v>
      </c>
      <c r="BD1" s="624" t="s">
        <v>1581</v>
      </c>
      <c r="BE1" s="624" t="s">
        <v>1610</v>
      </c>
      <c r="BF1" s="624" t="s">
        <v>1597</v>
      </c>
      <c r="BG1" s="624" t="s">
        <v>1573</v>
      </c>
      <c r="BH1" s="624" t="s">
        <v>1598</v>
      </c>
      <c r="BI1" s="624" t="s">
        <v>1574</v>
      </c>
      <c r="BJ1" s="624" t="s">
        <v>1599</v>
      </c>
      <c r="BK1" s="624" t="s">
        <v>1330</v>
      </c>
      <c r="BL1" s="624" t="s">
        <v>1600</v>
      </c>
      <c r="BM1" s="624" t="s">
        <v>1582</v>
      </c>
      <c r="BN1" s="624" t="s">
        <v>1583</v>
      </c>
      <c r="BO1" s="624" t="s">
        <v>1586</v>
      </c>
      <c r="BP1" s="624" t="s">
        <v>1577</v>
      </c>
      <c r="BQ1" s="624" t="s">
        <v>1609</v>
      </c>
      <c r="BR1" s="624" t="s">
        <v>1322</v>
      </c>
      <c r="BS1" s="624" t="s">
        <v>1614</v>
      </c>
      <c r="BT1" s="624" t="s">
        <v>1575</v>
      </c>
      <c r="BU1" s="624" t="s">
        <v>1576</v>
      </c>
      <c r="BV1" s="624" t="s">
        <v>1214</v>
      </c>
      <c r="BW1" s="624" t="s">
        <v>1601</v>
      </c>
      <c r="BX1" s="624" t="s">
        <v>1578</v>
      </c>
      <c r="BY1" s="624" t="s">
        <v>1579</v>
      </c>
      <c r="BZ1" s="624" t="s">
        <v>1603</v>
      </c>
      <c r="CA1" s="624" t="s">
        <v>1604</v>
      </c>
      <c r="CB1" s="624" t="s">
        <v>1605</v>
      </c>
      <c r="CC1" s="624" t="s">
        <v>1357</v>
      </c>
      <c r="CD1" s="624" t="s">
        <v>1580</v>
      </c>
      <c r="CE1" s="624" t="s">
        <v>1588</v>
      </c>
      <c r="CF1" s="624" t="s">
        <v>1606</v>
      </c>
      <c r="CG1" s="624" t="s">
        <v>1607</v>
      </c>
      <c r="CH1" s="624" t="s">
        <v>1590</v>
      </c>
      <c r="CI1" s="624" t="s">
        <v>1608</v>
      </c>
      <c r="CJ1" s="624" t="s">
        <v>1589</v>
      </c>
      <c r="CK1" s="624" t="s">
        <v>1613</v>
      </c>
    </row>
    <row r="2" spans="1:89" ht="12.75" customHeight="1" x14ac:dyDescent="0.2">
      <c r="A2" s="734">
        <v>1</v>
      </c>
      <c r="B2" s="736" t="s">
        <v>232</v>
      </c>
      <c r="C2" s="738">
        <f>IF(D2=0,0,RANK(D2,D$2:D$25))</f>
        <v>0</v>
      </c>
      <c r="D2" s="740">
        <f>SUM(J3:DB3)</f>
        <v>0</v>
      </c>
      <c r="E2" s="742">
        <f>IF(G2="X","X",RANK(G2,G$2:G$25))</f>
        <v>3</v>
      </c>
      <c r="F2" s="744">
        <f>COUNT(J2:DB2)</f>
        <v>0</v>
      </c>
      <c r="G2" s="722">
        <f>IF(C2=1,"X",IF(C2=2,"X",IF(C2=3,"X",F2)))</f>
        <v>0</v>
      </c>
      <c r="H2" s="724">
        <f>SUM(J2:DB2)</f>
        <v>0</v>
      </c>
      <c r="I2" s="726">
        <f>MINA(J2,K2,L2,M2,N2,O2,P2,Q2,R2,S2,T2,U2,V2,W2,X2)</f>
        <v>0</v>
      </c>
      <c r="J2" s="610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659"/>
      <c r="AY2" s="659"/>
      <c r="AZ2" s="659"/>
      <c r="BA2" s="578"/>
      <c r="BB2" s="578"/>
      <c r="BC2" s="578"/>
      <c r="BD2" s="578"/>
      <c r="BE2" s="578"/>
      <c r="BF2" s="578"/>
      <c r="BG2" s="578"/>
      <c r="BH2" s="578"/>
      <c r="BI2" s="578"/>
      <c r="BJ2" s="578"/>
      <c r="BK2" s="578"/>
      <c r="BL2" s="578"/>
      <c r="BM2" s="578"/>
      <c r="BN2" s="578"/>
      <c r="BO2" s="578"/>
      <c r="BP2" s="578"/>
      <c r="BQ2" s="578"/>
      <c r="BR2" s="578"/>
      <c r="BS2" s="578"/>
      <c r="BT2" s="578"/>
      <c r="BU2" s="578"/>
      <c r="BV2" s="578"/>
      <c r="BW2" s="578"/>
      <c r="BX2" s="578"/>
      <c r="BY2" s="578"/>
      <c r="BZ2" s="578"/>
      <c r="CA2" s="578"/>
      <c r="CB2" s="578"/>
      <c r="CC2" s="578"/>
      <c r="CD2" s="578"/>
      <c r="CE2" s="578"/>
      <c r="CF2" s="578"/>
      <c r="CG2" s="578"/>
      <c r="CH2" s="578"/>
      <c r="CI2" s="578"/>
      <c r="CJ2" s="578"/>
      <c r="CK2" s="578"/>
    </row>
    <row r="3" spans="1:89" ht="13.5" customHeight="1" thickBot="1" x14ac:dyDescent="0.25">
      <c r="A3" s="735"/>
      <c r="B3" s="737"/>
      <c r="C3" s="739"/>
      <c r="D3" s="741"/>
      <c r="E3" s="743"/>
      <c r="F3" s="745"/>
      <c r="G3" s="723"/>
      <c r="H3" s="725"/>
      <c r="I3" s="727"/>
      <c r="J3" s="581"/>
      <c r="K3" s="579"/>
      <c r="L3" s="581"/>
      <c r="M3" s="581"/>
      <c r="N3" s="581"/>
      <c r="O3" s="581"/>
      <c r="P3" s="581"/>
      <c r="Q3" s="581"/>
      <c r="R3" s="600"/>
      <c r="S3" s="579"/>
      <c r="T3" s="581"/>
      <c r="U3" s="579"/>
      <c r="V3" s="600"/>
      <c r="W3" s="581"/>
      <c r="X3" s="579"/>
      <c r="Y3" s="579"/>
      <c r="Z3" s="579"/>
      <c r="AA3" s="579"/>
      <c r="AB3" s="579"/>
      <c r="AC3" s="579"/>
      <c r="AD3" s="580"/>
      <c r="AE3" s="580"/>
      <c r="AF3" s="580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0"/>
      <c r="AR3" s="580"/>
      <c r="AS3" s="580"/>
      <c r="AT3" s="580"/>
      <c r="AU3" s="580"/>
      <c r="AV3" s="580"/>
      <c r="AW3" s="580"/>
      <c r="AX3" s="671"/>
      <c r="AY3" s="671"/>
      <c r="AZ3" s="671"/>
      <c r="BA3" s="580"/>
      <c r="BB3" s="580"/>
      <c r="BC3" s="580"/>
      <c r="BD3" s="580"/>
      <c r="BE3" s="580"/>
      <c r="BF3" s="580"/>
      <c r="BG3" s="580"/>
      <c r="BH3" s="580"/>
      <c r="BI3" s="580"/>
      <c r="BJ3" s="580"/>
      <c r="BK3" s="580"/>
      <c r="BL3" s="580"/>
      <c r="BM3" s="580"/>
      <c r="BN3" s="580"/>
      <c r="BO3" s="580"/>
      <c r="BP3" s="580"/>
      <c r="BQ3" s="580"/>
      <c r="BR3" s="580"/>
      <c r="BS3" s="580"/>
      <c r="BT3" s="580"/>
      <c r="BU3" s="580"/>
      <c r="BV3" s="580"/>
      <c r="BW3" s="580"/>
      <c r="BX3" s="580"/>
      <c r="BY3" s="580"/>
      <c r="BZ3" s="580"/>
      <c r="CA3" s="580"/>
      <c r="CB3" s="580"/>
      <c r="CC3" s="580"/>
      <c r="CD3" s="580"/>
      <c r="CE3" s="580"/>
      <c r="CF3" s="580"/>
      <c r="CG3" s="580"/>
      <c r="CH3" s="580"/>
      <c r="CI3" s="580"/>
      <c r="CJ3" s="580"/>
      <c r="CK3" s="580"/>
    </row>
    <row r="4" spans="1:89" ht="12.75" customHeight="1" x14ac:dyDescent="0.2">
      <c r="A4" s="734">
        <v>2</v>
      </c>
      <c r="B4" s="736" t="s">
        <v>834</v>
      </c>
      <c r="C4" s="738">
        <f>IF(D4=0,0,RANK(D4,D$2:D$25))</f>
        <v>0</v>
      </c>
      <c r="D4" s="740">
        <f>SUM(J5:DB5)</f>
        <v>0</v>
      </c>
      <c r="E4" s="742">
        <f>IF(G4="X","X",RANK(G4,G$2:G$25))</f>
        <v>3</v>
      </c>
      <c r="F4" s="744">
        <f>COUNT(J4:DB4)</f>
        <v>0</v>
      </c>
      <c r="G4" s="722">
        <f t="shared" ref="G4" si="0">IF(C4=1,"X",IF(C4=2,"X",IF(C4=3,"X",F4)))</f>
        <v>0</v>
      </c>
      <c r="H4" s="724">
        <f>SUM(J4:DB4)</f>
        <v>0</v>
      </c>
      <c r="I4" s="726">
        <f>MINA(J4,K4,L4,M4,N4,O4,P4,Q4,R4,S4,T4,U4,V4,W4,X4)</f>
        <v>0</v>
      </c>
      <c r="J4" s="610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78"/>
      <c r="AW4" s="578"/>
      <c r="AX4" s="659"/>
      <c r="AY4" s="659"/>
      <c r="AZ4" s="659"/>
      <c r="BA4" s="578"/>
      <c r="BB4" s="578"/>
      <c r="BC4" s="578"/>
      <c r="BD4" s="578"/>
      <c r="BE4" s="578"/>
      <c r="BF4" s="578"/>
      <c r="BG4" s="578"/>
      <c r="BH4" s="578"/>
      <c r="BI4" s="578"/>
      <c r="BJ4" s="578"/>
      <c r="BK4" s="578"/>
      <c r="BL4" s="578"/>
      <c r="BM4" s="578"/>
      <c r="BN4" s="578"/>
      <c r="BO4" s="578"/>
      <c r="BP4" s="578"/>
      <c r="BQ4" s="578"/>
      <c r="BR4" s="578"/>
      <c r="BS4" s="578"/>
      <c r="BT4" s="578"/>
      <c r="BU4" s="578"/>
      <c r="BV4" s="578"/>
      <c r="BW4" s="578"/>
      <c r="BX4" s="578"/>
      <c r="BY4" s="578"/>
      <c r="BZ4" s="578"/>
      <c r="CA4" s="578"/>
      <c r="CB4" s="578"/>
      <c r="CC4" s="578"/>
      <c r="CD4" s="578"/>
      <c r="CE4" s="578"/>
      <c r="CF4" s="578"/>
      <c r="CG4" s="578"/>
      <c r="CH4" s="578"/>
      <c r="CI4" s="578"/>
      <c r="CJ4" s="578"/>
      <c r="CK4" s="578"/>
    </row>
    <row r="5" spans="1:89" ht="13.5" customHeight="1" thickBot="1" x14ac:dyDescent="0.25">
      <c r="A5" s="735"/>
      <c r="B5" s="737"/>
      <c r="C5" s="739"/>
      <c r="D5" s="741"/>
      <c r="E5" s="743"/>
      <c r="F5" s="745"/>
      <c r="G5" s="723"/>
      <c r="H5" s="725"/>
      <c r="I5" s="727"/>
      <c r="J5" s="581"/>
      <c r="K5" s="581"/>
      <c r="L5" s="579"/>
      <c r="M5" s="581"/>
      <c r="N5" s="580"/>
      <c r="O5" s="581"/>
      <c r="P5" s="600"/>
      <c r="Q5" s="581"/>
      <c r="R5" s="581"/>
      <c r="S5" s="580"/>
      <c r="T5" s="581"/>
      <c r="U5" s="581"/>
      <c r="V5" s="581"/>
      <c r="W5" s="581"/>
      <c r="X5" s="581"/>
      <c r="Y5" s="579"/>
      <c r="Z5" s="579"/>
      <c r="AA5" s="579"/>
      <c r="AB5" s="579"/>
      <c r="AC5" s="579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580"/>
      <c r="AS5" s="580"/>
      <c r="AT5" s="580"/>
      <c r="AU5" s="580"/>
      <c r="AV5" s="580"/>
      <c r="AW5" s="580"/>
      <c r="AX5" s="671"/>
      <c r="AY5" s="671"/>
      <c r="AZ5" s="671"/>
      <c r="BA5" s="580"/>
      <c r="BB5" s="580"/>
      <c r="BC5" s="580"/>
      <c r="BD5" s="580"/>
      <c r="BE5" s="580"/>
      <c r="BF5" s="580"/>
      <c r="BG5" s="580"/>
      <c r="BH5" s="580"/>
      <c r="BI5" s="580"/>
      <c r="BJ5" s="580"/>
      <c r="BK5" s="580"/>
      <c r="BL5" s="580"/>
      <c r="BM5" s="580"/>
      <c r="BN5" s="580"/>
      <c r="BO5" s="580"/>
      <c r="BP5" s="580"/>
      <c r="BQ5" s="580"/>
      <c r="BR5" s="580"/>
      <c r="BS5" s="580"/>
      <c r="BT5" s="580"/>
      <c r="BU5" s="580"/>
      <c r="BV5" s="580"/>
      <c r="BW5" s="580"/>
      <c r="BX5" s="580"/>
      <c r="BY5" s="580"/>
      <c r="BZ5" s="580"/>
      <c r="CA5" s="580"/>
      <c r="CB5" s="580"/>
      <c r="CC5" s="580"/>
      <c r="CD5" s="580"/>
      <c r="CE5" s="580"/>
      <c r="CF5" s="580"/>
      <c r="CG5" s="580"/>
      <c r="CH5" s="580"/>
      <c r="CI5" s="580"/>
      <c r="CJ5" s="580"/>
      <c r="CK5" s="580"/>
    </row>
    <row r="6" spans="1:89" ht="12.75" customHeight="1" x14ac:dyDescent="0.2">
      <c r="A6" s="734">
        <v>3</v>
      </c>
      <c r="B6" s="736" t="s">
        <v>1274</v>
      </c>
      <c r="C6" s="738">
        <f>IF(D6=0,0,RANK(D6,D$2:D$25))</f>
        <v>3</v>
      </c>
      <c r="D6" s="740">
        <f>SUM(J7:DB7)</f>
        <v>17</v>
      </c>
      <c r="E6" s="742" t="str">
        <f>IF(G6="X","X",RANK(G6,G$2:G$25))</f>
        <v>X</v>
      </c>
      <c r="F6" s="744">
        <f>COUNT(J6:DB6)</f>
        <v>8</v>
      </c>
      <c r="G6" s="722" t="str">
        <f t="shared" ref="G6" si="1">IF(C6=1,"X",IF(C6=2,"X",IF(C6=3,"X",F6)))</f>
        <v>X</v>
      </c>
      <c r="H6" s="724">
        <f>SUM(J6:DB6)</f>
        <v>0.21555555555555558</v>
      </c>
      <c r="I6" s="726">
        <f>MINA(J6,K6,L6,M6,N6,O6,P6,Q6,R6,S6,T6,U6,V6,W6,X6)</f>
        <v>1.8333333333333333E-2</v>
      </c>
      <c r="J6" s="610"/>
      <c r="K6" s="578">
        <v>1.9791666666666666E-2</v>
      </c>
      <c r="L6" s="578">
        <v>1.8819444444444448E-2</v>
      </c>
      <c r="M6" s="578">
        <v>1.9710648148148147E-2</v>
      </c>
      <c r="N6" s="578">
        <v>1.8333333333333333E-2</v>
      </c>
      <c r="O6" s="578">
        <v>1.8622685185185187E-2</v>
      </c>
      <c r="P6" s="578"/>
      <c r="Q6" s="578"/>
      <c r="R6" s="578"/>
      <c r="S6" s="578"/>
      <c r="T6" s="578"/>
      <c r="U6" s="594"/>
      <c r="V6" s="578"/>
      <c r="W6" s="578"/>
      <c r="X6" s="578"/>
      <c r="Y6" s="578"/>
      <c r="Z6" s="578"/>
      <c r="AA6" s="578"/>
      <c r="AB6" s="578"/>
      <c r="AC6" s="578"/>
      <c r="AD6" s="591"/>
      <c r="AE6" s="591"/>
      <c r="AF6" s="591"/>
      <c r="AG6" s="591"/>
      <c r="AH6" s="591"/>
      <c r="AI6" s="591"/>
      <c r="AJ6" s="591"/>
      <c r="AK6" s="591"/>
      <c r="AL6" s="591"/>
      <c r="AM6" s="591"/>
      <c r="AN6" s="578">
        <v>7.0659722222222221E-2</v>
      </c>
      <c r="AO6" s="591"/>
      <c r="AP6" s="591"/>
      <c r="AQ6" s="591"/>
      <c r="AR6" s="591"/>
      <c r="AS6" s="591"/>
      <c r="AT6" s="591"/>
      <c r="AU6" s="578">
        <v>2.7476851851851853E-2</v>
      </c>
      <c r="AV6" s="591"/>
      <c r="AW6" s="591"/>
      <c r="AX6" s="708"/>
      <c r="AY6" s="708"/>
      <c r="AZ6" s="708"/>
      <c r="BA6" s="591"/>
      <c r="BB6" s="578">
        <v>2.2141203703703705E-2</v>
      </c>
      <c r="BC6" s="578"/>
      <c r="BD6" s="591"/>
      <c r="BE6" s="591"/>
      <c r="BF6" s="591"/>
      <c r="BG6" s="578"/>
      <c r="BH6" s="578"/>
      <c r="BI6" s="591"/>
      <c r="BJ6" s="591"/>
      <c r="BK6" s="591"/>
      <c r="BL6" s="591"/>
      <c r="BM6" s="591"/>
      <c r="BN6" s="591"/>
      <c r="BO6" s="591"/>
      <c r="BP6" s="591"/>
      <c r="BQ6" s="591"/>
      <c r="BR6" s="591"/>
      <c r="BS6" s="591"/>
      <c r="BT6" s="591"/>
      <c r="BU6" s="591"/>
      <c r="BV6" s="591"/>
      <c r="BW6" s="591"/>
      <c r="BX6" s="591"/>
      <c r="BY6" s="591"/>
      <c r="BZ6" s="591"/>
      <c r="CA6" s="591"/>
      <c r="CB6" s="591"/>
      <c r="CC6" s="591"/>
      <c r="CD6" s="591"/>
      <c r="CE6" s="591"/>
      <c r="CF6" s="591"/>
      <c r="CG6" s="591"/>
      <c r="CH6" s="591"/>
      <c r="CI6" s="591"/>
      <c r="CJ6" s="591"/>
      <c r="CK6" s="591"/>
    </row>
    <row r="7" spans="1:89" ht="13.5" customHeight="1" thickBot="1" x14ac:dyDescent="0.25">
      <c r="A7" s="735"/>
      <c r="B7" s="737"/>
      <c r="C7" s="739"/>
      <c r="D7" s="741"/>
      <c r="E7" s="743"/>
      <c r="F7" s="745"/>
      <c r="G7" s="723"/>
      <c r="H7" s="725"/>
      <c r="I7" s="727"/>
      <c r="J7" s="669"/>
      <c r="K7" s="581">
        <f t="shared" ref="K7:O7" si="2">IF($I6=0,0,IF(ROUNDUP(K6/$I6,0)&gt;30,30,ROUNDUP(K6/$I6,0)))</f>
        <v>2</v>
      </c>
      <c r="L7" s="581">
        <f t="shared" si="2"/>
        <v>2</v>
      </c>
      <c r="M7" s="581">
        <f t="shared" si="2"/>
        <v>2</v>
      </c>
      <c r="N7" s="581">
        <f t="shared" si="2"/>
        <v>1</v>
      </c>
      <c r="O7" s="600">
        <f t="shared" si="2"/>
        <v>2</v>
      </c>
      <c r="P7" s="669"/>
      <c r="Q7" s="581"/>
      <c r="R7" s="581"/>
      <c r="S7" s="581"/>
      <c r="T7" s="600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643"/>
      <c r="AH7" s="643"/>
      <c r="AI7" s="643"/>
      <c r="AJ7" s="643"/>
      <c r="AK7" s="643"/>
      <c r="AL7" s="643"/>
      <c r="AM7" s="643"/>
      <c r="AN7" s="599">
        <f t="shared" ref="AN7:AU11" si="3">IF($I6=0,0,IF(ROUNDUP(AN6/$I6,0)&gt;30,30,ROUNDUP(AN6/$I6,0)))</f>
        <v>4</v>
      </c>
      <c r="AO7" s="581"/>
      <c r="AP7" s="581"/>
      <c r="AQ7" s="581"/>
      <c r="AR7" s="595"/>
      <c r="AS7" s="595"/>
      <c r="AT7" s="595"/>
      <c r="AU7" s="666">
        <f t="shared" ref="AU7" si="4">IF($I6=0,0,IF(ROUNDUP(AU6/$I6,0)&gt;30,30,ROUNDUP(AU6/$I6,0)))</f>
        <v>2</v>
      </c>
      <c r="AV7" s="643"/>
      <c r="AW7" s="581"/>
      <c r="AX7" s="646"/>
      <c r="AY7" s="646"/>
      <c r="AZ7" s="646"/>
      <c r="BA7" s="581"/>
      <c r="BB7" s="666">
        <f t="shared" ref="BB7" si="5">IF($I6=0,0,IF(ROUNDUP(BB6/$I6,0)&gt;30,30,ROUNDUP(BB6/$I6,0)))</f>
        <v>2</v>
      </c>
      <c r="BC7" s="666"/>
      <c r="BD7" s="666"/>
      <c r="BE7" s="666"/>
      <c r="BF7" s="666"/>
      <c r="BG7" s="666"/>
      <c r="BH7" s="666"/>
      <c r="BI7" s="581"/>
      <c r="BJ7" s="581"/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581"/>
      <c r="BV7" s="581"/>
      <c r="BW7" s="581"/>
      <c r="BX7" s="581"/>
      <c r="BY7" s="581"/>
      <c r="BZ7" s="581"/>
      <c r="CA7" s="581"/>
      <c r="CB7" s="581"/>
      <c r="CC7" s="581"/>
      <c r="CD7" s="581"/>
      <c r="CE7" s="581"/>
      <c r="CF7" s="581"/>
      <c r="CG7" s="581"/>
      <c r="CH7" s="581"/>
      <c r="CI7" s="581"/>
      <c r="CJ7" s="581"/>
      <c r="CK7" s="581"/>
    </row>
    <row r="8" spans="1:89" x14ac:dyDescent="0.2">
      <c r="A8" s="734">
        <v>4</v>
      </c>
      <c r="B8" s="736" t="s">
        <v>1591</v>
      </c>
      <c r="C8" s="738">
        <f>IF(D8=0,0,RANK(D8,D$2:D$25))</f>
        <v>4</v>
      </c>
      <c r="D8" s="740">
        <f>SUM(J9:DB9)</f>
        <v>16</v>
      </c>
      <c r="E8" s="742">
        <f>IF(G8="X","X",RANK(G8,G$2:G$25))</f>
        <v>1</v>
      </c>
      <c r="F8" s="744">
        <f>COUNT(J8:DB8)</f>
        <v>6</v>
      </c>
      <c r="G8" s="722">
        <f>IF(C8=1,"X",IF(C8=2,"X",IF(C8=3,"X",F8)))</f>
        <v>6</v>
      </c>
      <c r="H8" s="724">
        <f>SUM(J8:DB8)</f>
        <v>0.23509259259259263</v>
      </c>
      <c r="I8" s="726">
        <f>MINA(J8,K8,L8,M8,N8,O8,P8,Q8,R8,S8,T8,U8,V8,W8,X8)</f>
        <v>1.9710648148148147E-2</v>
      </c>
      <c r="J8" s="610"/>
      <c r="K8" s="578"/>
      <c r="L8" s="578"/>
      <c r="M8" s="578">
        <v>1.9710648148148147E-2</v>
      </c>
      <c r="N8" s="578"/>
      <c r="O8" s="578"/>
      <c r="P8" s="578"/>
      <c r="Q8" s="578"/>
      <c r="R8" s="578"/>
      <c r="S8" s="578"/>
      <c r="T8" s="578"/>
      <c r="U8" s="594"/>
      <c r="V8" s="578"/>
      <c r="W8" s="578"/>
      <c r="X8" s="578"/>
      <c r="Y8" s="578"/>
      <c r="Z8" s="578"/>
      <c r="AA8" s="578"/>
      <c r="AB8" s="578"/>
      <c r="AC8" s="578"/>
      <c r="AD8" s="591"/>
      <c r="AE8" s="591"/>
      <c r="AF8" s="591"/>
      <c r="AG8" s="591"/>
      <c r="AH8" s="591"/>
      <c r="AI8" s="591"/>
      <c r="AJ8" s="591"/>
      <c r="AK8" s="591"/>
      <c r="AL8" s="591"/>
      <c r="AM8" s="591"/>
      <c r="AN8" s="591"/>
      <c r="AO8" s="591"/>
      <c r="AP8" s="578">
        <v>4.4143518518518519E-2</v>
      </c>
      <c r="AQ8" s="591"/>
      <c r="AR8" s="591"/>
      <c r="AS8" s="591"/>
      <c r="AT8" s="578">
        <v>8.2222222222222224E-2</v>
      </c>
      <c r="AU8" s="578">
        <v>2.7476851851851853E-2</v>
      </c>
      <c r="AV8" s="591"/>
      <c r="AW8" s="591"/>
      <c r="AX8" s="708"/>
      <c r="AY8" s="708"/>
      <c r="AZ8" s="708"/>
      <c r="BA8" s="591"/>
      <c r="BB8" s="591"/>
      <c r="BC8" s="591"/>
      <c r="BD8" s="591"/>
      <c r="BE8" s="578">
        <v>0.02</v>
      </c>
      <c r="BF8" s="591"/>
      <c r="BG8" s="578"/>
      <c r="BH8" s="578"/>
      <c r="BI8" s="578"/>
      <c r="BJ8" s="578"/>
      <c r="BK8" s="578"/>
      <c r="BL8" s="578"/>
      <c r="BM8" s="578"/>
      <c r="BN8" s="578"/>
      <c r="BO8" s="578"/>
      <c r="BP8" s="578"/>
      <c r="BQ8" s="598">
        <v>4.1539351851851855E-2</v>
      </c>
      <c r="BR8" s="591"/>
      <c r="BS8" s="591"/>
      <c r="BT8" s="591"/>
      <c r="BU8" s="598"/>
      <c r="BV8" s="598"/>
      <c r="BW8" s="598"/>
      <c r="BX8" s="591"/>
      <c r="BY8" s="591"/>
      <c r="BZ8" s="591"/>
      <c r="CA8" s="591"/>
      <c r="CB8" s="591"/>
      <c r="CC8" s="591"/>
      <c r="CD8" s="591"/>
      <c r="CE8" s="598"/>
      <c r="CF8" s="598"/>
      <c r="CG8" s="598"/>
      <c r="CH8" s="598"/>
      <c r="CI8" s="598"/>
      <c r="CJ8" s="598"/>
      <c r="CK8" s="598"/>
    </row>
    <row r="9" spans="1:89" ht="13.5" thickBot="1" x14ac:dyDescent="0.25">
      <c r="A9" s="735"/>
      <c r="B9" s="737"/>
      <c r="C9" s="739"/>
      <c r="D9" s="741"/>
      <c r="E9" s="743"/>
      <c r="F9" s="745"/>
      <c r="G9" s="723"/>
      <c r="H9" s="725"/>
      <c r="I9" s="727"/>
      <c r="J9" s="581"/>
      <c r="K9" s="581"/>
      <c r="L9" s="581"/>
      <c r="M9" s="581">
        <f t="shared" ref="M9" si="6">IF($I8=0,0,IF(ROUNDUP(M8/$I8,0)&gt;30,30,ROUNDUP(M8/$I8,0)))</f>
        <v>1</v>
      </c>
      <c r="N9" s="581"/>
      <c r="O9" s="581"/>
      <c r="P9" s="581"/>
      <c r="Q9" s="669"/>
      <c r="R9" s="581"/>
      <c r="S9" s="669"/>
      <c r="T9" s="600"/>
      <c r="U9" s="669"/>
      <c r="V9" s="581"/>
      <c r="W9" s="581"/>
      <c r="X9" s="595"/>
      <c r="Y9" s="581"/>
      <c r="Z9" s="581"/>
      <c r="AA9" s="581"/>
      <c r="AB9" s="581"/>
      <c r="AC9" s="581"/>
      <c r="AD9" s="581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581">
        <f t="shared" si="3"/>
        <v>3</v>
      </c>
      <c r="AQ9" s="666"/>
      <c r="AR9" s="666"/>
      <c r="AS9" s="666"/>
      <c r="AT9" s="581">
        <f t="shared" si="3"/>
        <v>5</v>
      </c>
      <c r="AU9" s="666">
        <f t="shared" si="3"/>
        <v>2</v>
      </c>
      <c r="AV9" s="666"/>
      <c r="AW9" s="666"/>
      <c r="AX9" s="709"/>
      <c r="AY9" s="709"/>
      <c r="AZ9" s="709"/>
      <c r="BA9" s="666"/>
      <c r="BB9" s="666"/>
      <c r="BC9" s="666"/>
      <c r="BD9" s="666"/>
      <c r="BE9" s="599">
        <f t="shared" ref="AY9:BJ11" si="7">IF($I8=0,0,IF(ROUNDUP(BE8/$I8,0)&gt;30,30,ROUNDUP(BE8/$I8,0)))</f>
        <v>2</v>
      </c>
      <c r="BF9" s="666"/>
      <c r="BG9" s="666"/>
      <c r="BH9" s="666"/>
      <c r="BI9" s="666"/>
      <c r="BJ9" s="666"/>
      <c r="BK9" s="666"/>
      <c r="BL9" s="666"/>
      <c r="BM9" s="666"/>
      <c r="BN9" s="666"/>
      <c r="BO9" s="666"/>
      <c r="BP9" s="666"/>
      <c r="BQ9" s="695">
        <f t="shared" ref="BP9:BX11" si="8">IF($I8=0,0,IF(ROUNDUP(BQ8/$I8,0)&gt;30,30,ROUNDUP(BQ8/$I8,0)))</f>
        <v>3</v>
      </c>
      <c r="BR9" s="666"/>
      <c r="BS9" s="666"/>
      <c r="BT9" s="666"/>
      <c r="BU9" s="695"/>
      <c r="BV9" s="695"/>
      <c r="BW9" s="695"/>
      <c r="BX9" s="666"/>
      <c r="BY9" s="666"/>
      <c r="BZ9" s="666"/>
      <c r="CA9" s="666"/>
      <c r="CB9" s="666"/>
      <c r="CC9" s="666"/>
      <c r="CD9" s="666"/>
      <c r="CE9" s="669"/>
      <c r="CF9" s="669"/>
      <c r="CG9" s="669"/>
      <c r="CH9" s="669"/>
      <c r="CI9" s="669"/>
      <c r="CJ9" s="669"/>
      <c r="CK9" s="669"/>
    </row>
    <row r="10" spans="1:89" ht="13.5" customHeight="1" x14ac:dyDescent="0.2">
      <c r="A10" s="734">
        <v>5</v>
      </c>
      <c r="B10" s="736" t="s">
        <v>252</v>
      </c>
      <c r="C10" s="738">
        <f>IF(D10=0,0,RANK(D10,D$2:D$25))</f>
        <v>1</v>
      </c>
      <c r="D10" s="740">
        <f>SUM(J11:DB11)</f>
        <v>209</v>
      </c>
      <c r="E10" s="742" t="str">
        <f>IF(G10="X","X",RANK(G10,G$2:G$25))</f>
        <v>X</v>
      </c>
      <c r="F10" s="744">
        <f>COUNT(J10:DB10)</f>
        <v>50</v>
      </c>
      <c r="G10" s="722" t="str">
        <f>IF(C10=1,"X",IF(C10=2,"X",IF(C10=3,"X",F10)))</f>
        <v>X</v>
      </c>
      <c r="H10" s="724">
        <f>SUM(J10:DB10)</f>
        <v>3.2391550925925925</v>
      </c>
      <c r="I10" s="726">
        <f>MINA(J10,K10,L10,M10,N10,O10,P10,Q10,R10,S10,T10,U10,V10,W10,X10)</f>
        <v>1.2962962962962963E-2</v>
      </c>
      <c r="J10" s="596">
        <v>1.2962962962962963E-2</v>
      </c>
      <c r="K10" s="596">
        <v>1.3564814814814816E-2</v>
      </c>
      <c r="L10" s="596">
        <v>1.3425925925925924E-2</v>
      </c>
      <c r="M10" s="596">
        <v>1.3182870370370371E-2</v>
      </c>
      <c r="N10" s="596">
        <v>1.3379629629629628E-2</v>
      </c>
      <c r="O10" s="596">
        <v>1.3217592592592593E-2</v>
      </c>
      <c r="P10" s="578">
        <v>1.3043981481481481E-2</v>
      </c>
      <c r="Q10" s="596">
        <v>1.3460648148148149E-2</v>
      </c>
      <c r="R10" s="596"/>
      <c r="S10" s="596">
        <v>1.3391203703703704E-2</v>
      </c>
      <c r="T10" s="596">
        <v>1.7326388888888888E-2</v>
      </c>
      <c r="U10" s="596">
        <v>1.357638888888889E-2</v>
      </c>
      <c r="V10" s="578">
        <v>1.3414351851851853E-2</v>
      </c>
      <c r="W10" s="578">
        <v>1.337962962962963E-2</v>
      </c>
      <c r="X10" s="578">
        <v>1.4178240740740741E-2</v>
      </c>
      <c r="Y10" s="578"/>
      <c r="Z10" s="578"/>
      <c r="AA10" s="578"/>
      <c r="AB10" s="578"/>
      <c r="AC10" s="578"/>
      <c r="AD10" s="598">
        <v>2.8807870370370373E-2</v>
      </c>
      <c r="AE10" s="661">
        <v>0.922337962962963</v>
      </c>
      <c r="AF10" s="661"/>
      <c r="AG10" s="662">
        <v>2.2824074074074076E-2</v>
      </c>
      <c r="AH10" s="594">
        <v>3.4062500000000002E-2</v>
      </c>
      <c r="AI10" s="662">
        <v>2.2777777777777775E-2</v>
      </c>
      <c r="AJ10" s="591"/>
      <c r="AK10" s="591"/>
      <c r="AL10" s="591"/>
      <c r="AM10" s="662">
        <v>7.2685185185185188E-3</v>
      </c>
      <c r="AN10" s="591">
        <v>6.643518518518518E-2</v>
      </c>
      <c r="AO10" s="591">
        <v>2.2037037037037036E-2</v>
      </c>
      <c r="AP10" s="591"/>
      <c r="AQ10" s="598"/>
      <c r="AR10" s="591">
        <v>4.2604166666666665E-2</v>
      </c>
      <c r="AS10" s="591">
        <v>4.1435185185185186E-2</v>
      </c>
      <c r="AT10" s="591"/>
      <c r="AU10" s="591">
        <v>1.6689814814814817E-2</v>
      </c>
      <c r="AV10" s="591"/>
      <c r="AW10" s="591"/>
      <c r="AX10" s="591"/>
      <c r="AY10" s="591">
        <v>0.24767361111111111</v>
      </c>
      <c r="AZ10" s="591"/>
      <c r="BA10" s="591">
        <v>3.457175925925926E-2</v>
      </c>
      <c r="BB10" s="591"/>
      <c r="BC10" s="598">
        <v>3.0115740740740742E-2</v>
      </c>
      <c r="BD10" s="591"/>
      <c r="BE10" s="591"/>
      <c r="BF10" s="598">
        <v>3.0891203703703702E-2</v>
      </c>
      <c r="BG10" s="591"/>
      <c r="BH10" s="591">
        <v>3.5439814814814813E-2</v>
      </c>
      <c r="BI10" s="592">
        <v>5.9641203703703703E-2</v>
      </c>
      <c r="BJ10" s="598">
        <v>2.2037037037037036E-2</v>
      </c>
      <c r="BK10" s="592"/>
      <c r="BL10" s="598">
        <v>3.138888888888889E-2</v>
      </c>
      <c r="BM10" s="592"/>
      <c r="BN10" s="592"/>
      <c r="BO10" s="592"/>
      <c r="BP10" s="578">
        <v>0.77452546296296299</v>
      </c>
      <c r="BQ10" s="578"/>
      <c r="BR10" s="706">
        <v>7.525462962962963E-2</v>
      </c>
      <c r="BS10" s="706"/>
      <c r="BT10" s="591">
        <v>8.6574074074074071E-3</v>
      </c>
      <c r="BU10" s="578">
        <v>6.8321759259259263E-2</v>
      </c>
      <c r="BV10" s="591">
        <v>6.7233796296296292E-2</v>
      </c>
      <c r="BW10" s="591">
        <v>2.1226851851851851E-2</v>
      </c>
      <c r="BX10" s="591">
        <v>1.8275462962962962E-2</v>
      </c>
      <c r="BY10" s="578"/>
      <c r="BZ10" s="591">
        <v>4.2604166666666665E-2</v>
      </c>
      <c r="CA10" s="598">
        <v>1.4479166666666666E-2</v>
      </c>
      <c r="CB10" s="598">
        <v>1.726851851851852E-2</v>
      </c>
      <c r="CC10" s="598">
        <v>3.2754629629629627E-2</v>
      </c>
      <c r="CD10" s="598">
        <v>1.2800925925925926E-2</v>
      </c>
      <c r="CE10" s="591"/>
      <c r="CF10" s="598">
        <v>2.4189814814814813E-2</v>
      </c>
      <c r="CG10" s="578">
        <v>1.4016203703703704E-2</v>
      </c>
      <c r="CH10" s="592">
        <v>3.7476851851851851E-2</v>
      </c>
      <c r="CI10" s="591">
        <v>1.4247685185185184E-2</v>
      </c>
      <c r="CJ10" s="592">
        <v>8.5277777777777772E-2</v>
      </c>
      <c r="CK10" s="592"/>
    </row>
    <row r="11" spans="1:89" ht="13.5" customHeight="1" thickBot="1" x14ac:dyDescent="0.25">
      <c r="A11" s="735"/>
      <c r="B11" s="737"/>
      <c r="C11" s="739"/>
      <c r="D11" s="741"/>
      <c r="E11" s="743"/>
      <c r="F11" s="745"/>
      <c r="G11" s="723"/>
      <c r="H11" s="725"/>
      <c r="I11" s="727"/>
      <c r="J11" s="581">
        <f t="shared" ref="J11:Q11" si="9">IF($I10=0,0,IF(ROUNDUP(J10/$I10,0)&gt;30,30,ROUNDUP(J10/$I10,0)))</f>
        <v>1</v>
      </c>
      <c r="K11" s="581">
        <f t="shared" si="9"/>
        <v>2</v>
      </c>
      <c r="L11" s="581">
        <f t="shared" si="9"/>
        <v>2</v>
      </c>
      <c r="M11" s="581">
        <f t="shared" si="9"/>
        <v>2</v>
      </c>
      <c r="N11" s="581">
        <f t="shared" si="9"/>
        <v>2</v>
      </c>
      <c r="O11" s="600">
        <f t="shared" si="9"/>
        <v>2</v>
      </c>
      <c r="P11" s="600">
        <f t="shared" si="9"/>
        <v>2</v>
      </c>
      <c r="Q11" s="600">
        <f t="shared" si="9"/>
        <v>2</v>
      </c>
      <c r="R11" s="581"/>
      <c r="S11" s="600">
        <f t="shared" ref="S11:X11" si="10">IF($I10=0,0,IF(ROUNDUP(S10/$I10,0)&gt;30,30,ROUNDUP(S10/$I10,0)))</f>
        <v>2</v>
      </c>
      <c r="T11" s="600">
        <f t="shared" si="10"/>
        <v>2</v>
      </c>
      <c r="U11" s="600">
        <f t="shared" si="10"/>
        <v>2</v>
      </c>
      <c r="V11" s="600">
        <f t="shared" si="10"/>
        <v>2</v>
      </c>
      <c r="W11" s="600">
        <f t="shared" si="10"/>
        <v>2</v>
      </c>
      <c r="X11" s="600">
        <f t="shared" si="10"/>
        <v>2</v>
      </c>
      <c r="Y11" s="581"/>
      <c r="Z11" s="581"/>
      <c r="AA11" s="581"/>
      <c r="AB11" s="581"/>
      <c r="AC11" s="581"/>
      <c r="AD11" s="599">
        <f t="shared" ref="AD11:AI11" si="11">IF($I10=0,0,IF(ROUNDUP(AD10/$I10,0)&gt;30,30,ROUNDUP(AD10/$I10,0)))</f>
        <v>3</v>
      </c>
      <c r="AE11" s="599">
        <f t="shared" si="11"/>
        <v>30</v>
      </c>
      <c r="AF11" s="599"/>
      <c r="AG11" s="643">
        <f t="shared" si="11"/>
        <v>2</v>
      </c>
      <c r="AH11" s="581">
        <f t="shared" si="11"/>
        <v>3</v>
      </c>
      <c r="AI11" s="643">
        <f t="shared" si="11"/>
        <v>2</v>
      </c>
      <c r="AJ11" s="643"/>
      <c r="AK11" s="643"/>
      <c r="AL11" s="643"/>
      <c r="AM11" s="643">
        <f t="shared" ref="AM11:AO11" si="12">IF($I10=0,0,IF(ROUNDUP(AM10/$I10,0)&gt;30,30,ROUNDUP(AM10/$I10,0)))</f>
        <v>1</v>
      </c>
      <c r="AN11" s="643">
        <f t="shared" si="12"/>
        <v>6</v>
      </c>
      <c r="AO11" s="643">
        <f t="shared" si="12"/>
        <v>2</v>
      </c>
      <c r="AP11" s="643"/>
      <c r="AQ11" s="599"/>
      <c r="AR11" s="643">
        <f t="shared" si="3"/>
        <v>4</v>
      </c>
      <c r="AS11" s="643">
        <f t="shared" si="3"/>
        <v>4</v>
      </c>
      <c r="AT11" s="643"/>
      <c r="AU11" s="643">
        <f t="shared" si="3"/>
        <v>2</v>
      </c>
      <c r="AV11" s="643"/>
      <c r="AW11" s="643"/>
      <c r="AX11" s="643"/>
      <c r="AY11" s="643">
        <f t="shared" si="7"/>
        <v>20</v>
      </c>
      <c r="AZ11" s="643"/>
      <c r="BA11" s="643">
        <f t="shared" si="7"/>
        <v>3</v>
      </c>
      <c r="BB11" s="696"/>
      <c r="BC11" s="599">
        <f t="shared" si="7"/>
        <v>3</v>
      </c>
      <c r="BD11" s="696"/>
      <c r="BE11" s="696"/>
      <c r="BF11" s="599">
        <f t="shared" si="7"/>
        <v>3</v>
      </c>
      <c r="BG11" s="696"/>
      <c r="BH11" s="713">
        <f t="shared" si="7"/>
        <v>3</v>
      </c>
      <c r="BI11" s="593">
        <f t="shared" si="7"/>
        <v>5</v>
      </c>
      <c r="BJ11" s="599">
        <f t="shared" si="7"/>
        <v>2</v>
      </c>
      <c r="BK11" s="712"/>
      <c r="BL11" s="599">
        <f t="shared" ref="BL11" si="13">IF($I10=0,0,IF(ROUNDUP(BL10/$I10,0)&gt;30,30,ROUNDUP(BL10/$I10,0)))</f>
        <v>3</v>
      </c>
      <c r="BM11" s="712"/>
      <c r="BN11" s="712"/>
      <c r="BO11" s="712"/>
      <c r="BP11" s="666">
        <f t="shared" si="8"/>
        <v>30</v>
      </c>
      <c r="BQ11" s="666"/>
      <c r="BR11" s="696">
        <f t="shared" si="8"/>
        <v>6</v>
      </c>
      <c r="BS11" s="696"/>
      <c r="BT11" s="696">
        <f t="shared" si="8"/>
        <v>1</v>
      </c>
      <c r="BU11" s="666">
        <f t="shared" si="8"/>
        <v>6</v>
      </c>
      <c r="BV11" s="643">
        <f t="shared" si="8"/>
        <v>6</v>
      </c>
      <c r="BW11" s="643">
        <f t="shared" si="8"/>
        <v>2</v>
      </c>
      <c r="BX11" s="696">
        <f t="shared" si="8"/>
        <v>2</v>
      </c>
      <c r="BY11" s="581"/>
      <c r="BZ11" s="643">
        <f t="shared" ref="BZ11:CB11" si="14">IF($I10=0,0,IF(ROUNDUP(BZ10/$I10,0)&gt;30,30,ROUNDUP(BZ10/$I10,0)))</f>
        <v>4</v>
      </c>
      <c r="CA11" s="599">
        <f t="shared" si="14"/>
        <v>2</v>
      </c>
      <c r="CB11" s="599">
        <f t="shared" si="14"/>
        <v>2</v>
      </c>
      <c r="CC11" s="599">
        <f t="shared" ref="CC11:CG11" si="15">IF($I10=0,0,IF(ROUNDUP(CC10/$I10,0)&gt;30,30,ROUNDUP(CC10/$I10,0)))</f>
        <v>3</v>
      </c>
      <c r="CD11" s="599">
        <f t="shared" si="15"/>
        <v>1</v>
      </c>
      <c r="CE11" s="669"/>
      <c r="CF11" s="599">
        <f t="shared" si="15"/>
        <v>2</v>
      </c>
      <c r="CG11" s="581">
        <f t="shared" si="15"/>
        <v>2</v>
      </c>
      <c r="CH11" s="593">
        <f t="shared" ref="CH11:CJ11" si="16">IF($I10=0,0,IF(ROUNDUP(CH10/$I10,0)&gt;30,30,ROUNDUP(CH10/$I10,0)))</f>
        <v>3</v>
      </c>
      <c r="CI11" s="643">
        <f t="shared" si="16"/>
        <v>2</v>
      </c>
      <c r="CJ11" s="593">
        <f t="shared" si="16"/>
        <v>7</v>
      </c>
      <c r="CK11" s="682"/>
    </row>
    <row r="12" spans="1:89" ht="12.75" customHeight="1" x14ac:dyDescent="0.2">
      <c r="A12" s="734">
        <v>6</v>
      </c>
      <c r="B12" s="736" t="s">
        <v>149</v>
      </c>
      <c r="C12" s="738">
        <f>IF(D12=0,0,RANK(D12,D$2:D$25))</f>
        <v>0</v>
      </c>
      <c r="D12" s="740">
        <f>SUM(J13:DB13)</f>
        <v>0</v>
      </c>
      <c r="E12" s="742">
        <f>IF(G12="X","X",RANK(G12,G$2:G$25))</f>
        <v>3</v>
      </c>
      <c r="F12" s="744">
        <f>COUNT(J12:DB12)</f>
        <v>0</v>
      </c>
      <c r="G12" s="722">
        <f>IF(C12=1,"X",IF(C12=2,"X",IF(C12=3,"X",F12)))</f>
        <v>0</v>
      </c>
      <c r="H12" s="724">
        <f>SUM(J12:DB12)</f>
        <v>0</v>
      </c>
      <c r="I12" s="726">
        <f>MINA(J12,K12,L12,M12,N12,O12,P12,Q12,R12,S12,T12,U12,V12,W12,X12)</f>
        <v>0</v>
      </c>
      <c r="J12" s="610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8"/>
      <c r="AW12" s="578"/>
      <c r="AX12" s="659"/>
      <c r="AY12" s="659"/>
      <c r="AZ12" s="659"/>
      <c r="BA12" s="578"/>
      <c r="BB12" s="578"/>
      <c r="BC12" s="578"/>
      <c r="BD12" s="578"/>
      <c r="BE12" s="578"/>
      <c r="BF12" s="578"/>
      <c r="BG12" s="578"/>
      <c r="BH12" s="578"/>
      <c r="BI12" s="578"/>
      <c r="BJ12" s="578"/>
      <c r="BK12" s="578"/>
      <c r="BL12" s="578"/>
      <c r="BM12" s="578"/>
      <c r="BN12" s="578"/>
      <c r="BO12" s="578"/>
      <c r="BP12" s="578"/>
      <c r="BQ12" s="578"/>
      <c r="BR12" s="578"/>
      <c r="BS12" s="578"/>
      <c r="BT12" s="578"/>
      <c r="BU12" s="578"/>
      <c r="BV12" s="578"/>
      <c r="BW12" s="578"/>
      <c r="BX12" s="578"/>
      <c r="BY12" s="578"/>
      <c r="BZ12" s="578"/>
      <c r="CA12" s="578"/>
      <c r="CB12" s="578"/>
      <c r="CC12" s="578"/>
      <c r="CD12" s="578"/>
      <c r="CE12" s="578"/>
      <c r="CF12" s="578"/>
      <c r="CG12" s="578"/>
      <c r="CH12" s="578"/>
      <c r="CI12" s="578"/>
      <c r="CJ12" s="578"/>
      <c r="CK12" s="578"/>
    </row>
    <row r="13" spans="1:89" ht="13.5" customHeight="1" thickBot="1" x14ac:dyDescent="0.25">
      <c r="A13" s="735"/>
      <c r="B13" s="737"/>
      <c r="C13" s="739"/>
      <c r="D13" s="741"/>
      <c r="E13" s="743"/>
      <c r="F13" s="745"/>
      <c r="G13" s="723"/>
      <c r="H13" s="725"/>
      <c r="I13" s="727"/>
      <c r="J13" s="579"/>
      <c r="K13" s="580"/>
      <c r="L13" s="580"/>
      <c r="M13" s="581"/>
      <c r="N13" s="580"/>
      <c r="O13" s="580"/>
      <c r="P13" s="580"/>
      <c r="Q13" s="581"/>
      <c r="R13" s="581"/>
      <c r="S13" s="580"/>
      <c r="T13" s="580"/>
      <c r="U13" s="581"/>
      <c r="V13" s="580"/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580"/>
      <c r="AJ13" s="580"/>
      <c r="AK13" s="580"/>
      <c r="AL13" s="580"/>
      <c r="AM13" s="580"/>
      <c r="AN13" s="580"/>
      <c r="AO13" s="580"/>
      <c r="AP13" s="580"/>
      <c r="AQ13" s="580"/>
      <c r="AR13" s="580"/>
      <c r="AS13" s="580"/>
      <c r="AT13" s="580"/>
      <c r="AU13" s="580"/>
      <c r="AV13" s="580"/>
      <c r="AW13" s="580"/>
      <c r="AX13" s="671"/>
      <c r="AY13" s="671"/>
      <c r="AZ13" s="671"/>
      <c r="BA13" s="580"/>
      <c r="BB13" s="580"/>
      <c r="BC13" s="580"/>
      <c r="BD13" s="580"/>
      <c r="BE13" s="580"/>
      <c r="BF13" s="580"/>
      <c r="BG13" s="580"/>
      <c r="BH13" s="580"/>
      <c r="BI13" s="580"/>
      <c r="BJ13" s="580"/>
      <c r="BK13" s="580"/>
      <c r="BL13" s="580"/>
      <c r="BM13" s="580"/>
      <c r="BN13" s="580"/>
      <c r="BO13" s="580"/>
      <c r="BP13" s="580"/>
      <c r="BQ13" s="580"/>
      <c r="BR13" s="580"/>
      <c r="BS13" s="580"/>
      <c r="BT13" s="580"/>
      <c r="BU13" s="580"/>
      <c r="BV13" s="580"/>
      <c r="BW13" s="580"/>
      <c r="BX13" s="580"/>
      <c r="BY13" s="580"/>
      <c r="BZ13" s="580"/>
      <c r="CA13" s="580"/>
      <c r="CB13" s="580"/>
      <c r="CC13" s="580"/>
      <c r="CD13" s="580"/>
      <c r="CE13" s="580"/>
      <c r="CF13" s="580"/>
      <c r="CG13" s="580"/>
      <c r="CH13" s="580"/>
      <c r="CI13" s="580"/>
      <c r="CJ13" s="580"/>
      <c r="CK13" s="580"/>
    </row>
    <row r="14" spans="1:89" ht="12.75" customHeight="1" x14ac:dyDescent="0.2">
      <c r="A14" s="734">
        <v>7</v>
      </c>
      <c r="B14" s="736" t="s">
        <v>109</v>
      </c>
      <c r="C14" s="738">
        <f>IF(D14=0,0,RANK(D14,D$2:D$25))</f>
        <v>0</v>
      </c>
      <c r="D14" s="740">
        <f>SUM(J15:DB15)</f>
        <v>0</v>
      </c>
      <c r="E14" s="742">
        <f>IF(G14="X","X",RANK(G14,G$2:G$25))</f>
        <v>3</v>
      </c>
      <c r="F14" s="744">
        <f>COUNT(J14:DB14)</f>
        <v>0</v>
      </c>
      <c r="G14" s="722">
        <f>IF(C14=1,"X",IF(C14=2,"X",IF(C14=3,"X",F14)))</f>
        <v>0</v>
      </c>
      <c r="H14" s="724">
        <f>SUM(J14:DB14)</f>
        <v>0</v>
      </c>
      <c r="I14" s="726">
        <f>MINA(J14,K14,L14,M14,N14,O14,P14,Q14,R14,S14,T14,U14,V14,W14,X14)</f>
        <v>0</v>
      </c>
      <c r="J14" s="610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659"/>
      <c r="AY14" s="659"/>
      <c r="AZ14" s="659"/>
      <c r="BA14" s="578"/>
      <c r="BB14" s="578"/>
      <c r="BC14" s="578"/>
      <c r="BD14" s="578"/>
      <c r="BE14" s="578"/>
      <c r="BF14" s="578"/>
      <c r="BG14" s="578"/>
      <c r="BH14" s="578"/>
      <c r="BI14" s="578"/>
      <c r="BJ14" s="578"/>
      <c r="BK14" s="578"/>
      <c r="BL14" s="578"/>
      <c r="BM14" s="578"/>
      <c r="BN14" s="578"/>
      <c r="BO14" s="578"/>
      <c r="BP14" s="578"/>
      <c r="BQ14" s="578"/>
      <c r="BR14" s="578"/>
      <c r="BS14" s="578"/>
      <c r="BT14" s="578"/>
      <c r="BU14" s="578"/>
      <c r="BV14" s="578"/>
      <c r="BW14" s="578"/>
      <c r="BX14" s="578"/>
      <c r="BY14" s="578"/>
      <c r="BZ14" s="578"/>
      <c r="CA14" s="578"/>
      <c r="CB14" s="578"/>
      <c r="CC14" s="578"/>
      <c r="CD14" s="578"/>
      <c r="CE14" s="578"/>
      <c r="CF14" s="578"/>
      <c r="CG14" s="578"/>
      <c r="CH14" s="578"/>
      <c r="CI14" s="578"/>
      <c r="CJ14" s="578"/>
      <c r="CK14" s="578"/>
    </row>
    <row r="15" spans="1:89" ht="13.5" customHeight="1" thickBot="1" x14ac:dyDescent="0.25">
      <c r="A15" s="735"/>
      <c r="B15" s="737"/>
      <c r="C15" s="739"/>
      <c r="D15" s="741"/>
      <c r="E15" s="743"/>
      <c r="F15" s="745"/>
      <c r="G15" s="723"/>
      <c r="H15" s="725"/>
      <c r="I15" s="727"/>
      <c r="J15" s="579"/>
      <c r="K15" s="580"/>
      <c r="L15" s="580"/>
      <c r="M15" s="581"/>
      <c r="N15" s="580"/>
      <c r="O15" s="580"/>
      <c r="P15" s="580"/>
      <c r="Q15" s="581"/>
      <c r="R15" s="581"/>
      <c r="S15" s="580"/>
      <c r="T15" s="580"/>
      <c r="U15" s="581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  <c r="AT15" s="580"/>
      <c r="AU15" s="580"/>
      <c r="AV15" s="580"/>
      <c r="AW15" s="580"/>
      <c r="AX15" s="671"/>
      <c r="AY15" s="671"/>
      <c r="AZ15" s="671"/>
      <c r="BA15" s="580"/>
      <c r="BB15" s="580"/>
      <c r="BC15" s="580"/>
      <c r="BD15" s="580"/>
      <c r="BE15" s="580"/>
      <c r="BF15" s="580"/>
      <c r="BG15" s="580"/>
      <c r="BH15" s="580"/>
      <c r="BI15" s="580"/>
      <c r="BJ15" s="580"/>
      <c r="BK15" s="580"/>
      <c r="BL15" s="580"/>
      <c r="BM15" s="580"/>
      <c r="BN15" s="580"/>
      <c r="BO15" s="580"/>
      <c r="BP15" s="580"/>
      <c r="BQ15" s="580"/>
      <c r="BR15" s="580"/>
      <c r="BS15" s="580"/>
      <c r="BT15" s="580"/>
      <c r="BU15" s="580"/>
      <c r="BV15" s="580"/>
      <c r="BW15" s="580"/>
      <c r="BX15" s="580"/>
      <c r="BY15" s="580"/>
      <c r="BZ15" s="580"/>
      <c r="CA15" s="580"/>
      <c r="CB15" s="580"/>
      <c r="CC15" s="580"/>
      <c r="CD15" s="580"/>
      <c r="CE15" s="580"/>
      <c r="CF15" s="580"/>
      <c r="CG15" s="580"/>
      <c r="CH15" s="580"/>
      <c r="CI15" s="580"/>
      <c r="CJ15" s="580"/>
      <c r="CK15" s="580"/>
    </row>
    <row r="16" spans="1:89" ht="12.75" customHeight="1" x14ac:dyDescent="0.2">
      <c r="A16" s="734">
        <v>8</v>
      </c>
      <c r="B16" s="736" t="s">
        <v>974</v>
      </c>
      <c r="C16" s="738">
        <f>IF(D16=0,0,RANK(D16,D$2:D$25))</f>
        <v>0</v>
      </c>
      <c r="D16" s="740">
        <f>SUM(J17:DB17)</f>
        <v>0</v>
      </c>
      <c r="E16" s="742">
        <f>IF(G16="X","X",RANK(G16,G$2:G$25))</f>
        <v>3</v>
      </c>
      <c r="F16" s="744">
        <f>COUNT(J16:DB16)</f>
        <v>0</v>
      </c>
      <c r="G16" s="722">
        <f>IF(C16=1,"X",IF(C16=2,"X",IF(C16=3,"X",F16)))</f>
        <v>0</v>
      </c>
      <c r="H16" s="724">
        <f>SUM(J16:DB16)</f>
        <v>0</v>
      </c>
      <c r="I16" s="726">
        <f>MINA(J16,K16,L16,M16,N16,O16,P16,Q16,R16,S16,T16,U16,V16,W16,X16)</f>
        <v>0</v>
      </c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78"/>
      <c r="AX16" s="659"/>
      <c r="AY16" s="659"/>
      <c r="AZ16" s="659"/>
      <c r="BA16" s="578"/>
      <c r="BB16" s="578"/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78"/>
      <c r="BS16" s="578"/>
      <c r="BT16" s="578"/>
      <c r="BU16" s="578"/>
      <c r="BV16" s="578"/>
      <c r="BW16" s="578"/>
      <c r="BX16" s="578"/>
      <c r="BY16" s="578"/>
      <c r="BZ16" s="578"/>
      <c r="CA16" s="578"/>
      <c r="CB16" s="578"/>
      <c r="CC16" s="578"/>
      <c r="CD16" s="578"/>
      <c r="CE16" s="578"/>
      <c r="CF16" s="578"/>
      <c r="CG16" s="578"/>
      <c r="CH16" s="578"/>
      <c r="CI16" s="578"/>
      <c r="CJ16" s="578"/>
      <c r="CK16" s="578"/>
    </row>
    <row r="17" spans="1:89" ht="13.5" customHeight="1" thickBot="1" x14ac:dyDescent="0.25">
      <c r="A17" s="735"/>
      <c r="B17" s="737"/>
      <c r="C17" s="739"/>
      <c r="D17" s="741"/>
      <c r="E17" s="743"/>
      <c r="F17" s="745"/>
      <c r="G17" s="723"/>
      <c r="H17" s="725"/>
      <c r="I17" s="727"/>
      <c r="J17" s="581"/>
      <c r="K17" s="581"/>
      <c r="L17" s="581"/>
      <c r="M17" s="581"/>
      <c r="N17" s="581"/>
      <c r="O17" s="581"/>
      <c r="P17" s="669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671"/>
      <c r="AY17" s="671"/>
      <c r="AZ17" s="671"/>
      <c r="BA17" s="580"/>
      <c r="BB17" s="580"/>
      <c r="BC17" s="580"/>
      <c r="BD17" s="580"/>
      <c r="BE17" s="580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99"/>
      <c r="BW17" s="599"/>
      <c r="BX17" s="580"/>
      <c r="BY17" s="580"/>
      <c r="BZ17" s="580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  <c r="CK17" s="580"/>
    </row>
    <row r="18" spans="1:89" ht="12.75" customHeight="1" x14ac:dyDescent="0.2">
      <c r="A18" s="734">
        <v>9</v>
      </c>
      <c r="B18" s="736" t="s">
        <v>504</v>
      </c>
      <c r="C18" s="738">
        <f>IF(D18=0,0,RANK(D18,D$2:D$25))</f>
        <v>2</v>
      </c>
      <c r="D18" s="740">
        <f>SUM(J19:DB19)</f>
        <v>44</v>
      </c>
      <c r="E18" s="742" t="str">
        <f>IF(G18="X","X",RANK(G18,G$2:G$25))</f>
        <v>X</v>
      </c>
      <c r="F18" s="744">
        <f>COUNT(J18:DB18)</f>
        <v>15</v>
      </c>
      <c r="G18" s="722" t="str">
        <f>IF(C18=1,"X",IF(C18=2,"X",IF(C18=3,"X",F18)))</f>
        <v>X</v>
      </c>
      <c r="H18" s="724">
        <f>SUM(J18:DB18)</f>
        <v>0.5302662037037037</v>
      </c>
      <c r="I18" s="726">
        <f>MINA(J18,K18,L18,M18,N18,O18,P18,Q18,R18,S18,T18,U18,V18,W18,X18)</f>
        <v>1.6724537037037034E-2</v>
      </c>
      <c r="J18" s="610">
        <v>1.712962962962963E-2</v>
      </c>
      <c r="K18" s="578"/>
      <c r="L18" s="578">
        <v>1.6724537037037034E-2</v>
      </c>
      <c r="M18" s="578"/>
      <c r="N18" s="578"/>
      <c r="O18" s="578">
        <v>1.7175925925925924E-2</v>
      </c>
      <c r="P18" s="578">
        <v>1.6979166666666667E-2</v>
      </c>
      <c r="Q18" s="578">
        <v>1.7511574074074075E-2</v>
      </c>
      <c r="R18" s="578"/>
      <c r="S18" s="578">
        <v>1.7604166666666667E-2</v>
      </c>
      <c r="T18" s="578"/>
      <c r="U18" s="578">
        <v>1.7708333333333333E-2</v>
      </c>
      <c r="V18" s="578">
        <v>1.6979166666666667E-2</v>
      </c>
      <c r="W18" s="578">
        <v>1.744212962962963E-2</v>
      </c>
      <c r="X18" s="578">
        <v>1.7858796296296296E-2</v>
      </c>
      <c r="Y18" s="578"/>
      <c r="Z18" s="578"/>
      <c r="AA18" s="578"/>
      <c r="AB18" s="578"/>
      <c r="AC18" s="578"/>
      <c r="AD18" s="578">
        <v>3.8101851851851852E-2</v>
      </c>
      <c r="AE18" s="578"/>
      <c r="AF18" s="578"/>
      <c r="AG18" s="578"/>
      <c r="AH18" s="578"/>
      <c r="AI18" s="578"/>
      <c r="AJ18" s="578"/>
      <c r="AK18" s="578"/>
      <c r="AL18" s="578"/>
      <c r="AM18" s="578"/>
      <c r="AN18" s="598">
        <v>8.7245370370370376E-2</v>
      </c>
      <c r="AO18" s="578"/>
      <c r="AP18" s="578"/>
      <c r="AQ18" s="578"/>
      <c r="AR18" s="578"/>
      <c r="AS18" s="578"/>
      <c r="AT18" s="578"/>
      <c r="AU18" s="578"/>
      <c r="AV18" s="578"/>
      <c r="AW18" s="578"/>
      <c r="AX18" s="591">
        <v>5.8263888888888886E-2</v>
      </c>
      <c r="AY18" s="591"/>
      <c r="AZ18" s="591"/>
      <c r="BA18" s="578"/>
      <c r="BB18" s="578"/>
      <c r="BC18" s="578"/>
      <c r="BD18" s="578"/>
      <c r="BE18" s="578"/>
      <c r="BF18" s="578"/>
      <c r="BG18" s="578"/>
      <c r="BH18" s="578"/>
      <c r="BI18" s="578"/>
      <c r="BJ18" s="578"/>
      <c r="BK18" s="578"/>
      <c r="BL18" s="578"/>
      <c r="BM18" s="578"/>
      <c r="BN18" s="578"/>
      <c r="BO18" s="578"/>
      <c r="BP18" s="578"/>
      <c r="BQ18" s="578"/>
      <c r="BR18" s="578"/>
      <c r="BS18" s="578"/>
      <c r="BT18" s="578"/>
      <c r="BU18" s="578">
        <v>8.4351851851851858E-2</v>
      </c>
      <c r="BV18" s="578">
        <v>8.9189814814814819E-2</v>
      </c>
      <c r="BW18" s="578"/>
      <c r="BX18" s="578"/>
      <c r="BY18" s="578"/>
      <c r="BZ18" s="578"/>
      <c r="CA18" s="578"/>
      <c r="CB18" s="578"/>
      <c r="CC18" s="578"/>
      <c r="CD18" s="578"/>
      <c r="CE18" s="578"/>
      <c r="CF18" s="578"/>
      <c r="CG18" s="578"/>
      <c r="CH18" s="578"/>
      <c r="CI18" s="578"/>
      <c r="CJ18" s="578"/>
      <c r="CK18" s="578"/>
    </row>
    <row r="19" spans="1:89" ht="13.5" customHeight="1" thickBot="1" x14ac:dyDescent="0.25">
      <c r="A19" s="735"/>
      <c r="B19" s="737"/>
      <c r="C19" s="739"/>
      <c r="D19" s="741"/>
      <c r="E19" s="743"/>
      <c r="F19" s="745"/>
      <c r="G19" s="723"/>
      <c r="H19" s="725"/>
      <c r="I19" s="727"/>
      <c r="J19" s="581">
        <f t="shared" ref="J19" si="17">IF($I18=0,0,IF(ROUNDUP(J18/$I18,0)&gt;30,30,ROUNDUP(J18/$I18,0)))</f>
        <v>2</v>
      </c>
      <c r="K19" s="581"/>
      <c r="L19" s="581">
        <f t="shared" ref="L19" si="18">IF($I18=0,0,IF(ROUNDUP(L18/$I18,0)&gt;30,30,ROUNDUP(L18/$I18,0)))</f>
        <v>1</v>
      </c>
      <c r="M19" s="581"/>
      <c r="N19" s="581"/>
      <c r="O19" s="600">
        <f t="shared" ref="O19:Q19" si="19">IF($I18=0,0,IF(ROUNDUP(O18/$I18,0)&gt;30,30,ROUNDUP(O18/$I18,0)))</f>
        <v>2</v>
      </c>
      <c r="P19" s="600">
        <f t="shared" si="19"/>
        <v>2</v>
      </c>
      <c r="Q19" s="600">
        <f t="shared" si="19"/>
        <v>2</v>
      </c>
      <c r="R19" s="581"/>
      <c r="S19" s="600">
        <f t="shared" ref="S19:X19" si="20">IF($I18=0,0,IF(ROUNDUP(S18/$I18,0)&gt;30,30,ROUNDUP(S18/$I18,0)))</f>
        <v>2</v>
      </c>
      <c r="T19" s="581"/>
      <c r="U19" s="600">
        <f t="shared" si="20"/>
        <v>2</v>
      </c>
      <c r="V19" s="600">
        <f t="shared" si="20"/>
        <v>2</v>
      </c>
      <c r="W19" s="600">
        <f t="shared" si="20"/>
        <v>2</v>
      </c>
      <c r="X19" s="600">
        <f t="shared" si="20"/>
        <v>2</v>
      </c>
      <c r="Y19" s="581"/>
      <c r="Z19" s="581"/>
      <c r="AA19" s="581"/>
      <c r="AB19" s="581"/>
      <c r="AC19" s="581"/>
      <c r="AD19" s="581">
        <f t="shared" ref="AD19" si="21">IF($I18=0,0,IF(ROUNDUP(AD18/$I18,0)&gt;30,30,ROUNDUP(AD18/$I18,0)))</f>
        <v>3</v>
      </c>
      <c r="AE19" s="669"/>
      <c r="AF19" s="669"/>
      <c r="AG19" s="669"/>
      <c r="AH19" s="669"/>
      <c r="AI19" s="669"/>
      <c r="AJ19" s="669"/>
      <c r="AK19" s="669"/>
      <c r="AL19" s="669"/>
      <c r="AM19" s="669"/>
      <c r="AN19" s="599">
        <f t="shared" ref="AN19" si="22">IF($I18=0,0,IF(ROUNDUP(AN18/$I18,0)&gt;30,30,ROUNDUP(AN18/$I18,0)))</f>
        <v>6</v>
      </c>
      <c r="AO19" s="666"/>
      <c r="AP19" s="666"/>
      <c r="AQ19" s="666"/>
      <c r="AR19" s="666"/>
      <c r="AS19" s="666"/>
      <c r="AT19" s="666"/>
      <c r="AU19" s="666"/>
      <c r="AV19" s="666"/>
      <c r="AW19" s="666"/>
      <c r="AX19" s="643">
        <f t="shared" ref="AX19" si="23">IF($I18=0,0,IF(ROUNDUP(AX18/$I18,0)&gt;30,30,ROUNDUP(AX18/$I18,0)))</f>
        <v>4</v>
      </c>
      <c r="AY19" s="696"/>
      <c r="AZ19" s="696"/>
      <c r="BA19" s="666"/>
      <c r="BB19" s="666"/>
      <c r="BC19" s="666"/>
      <c r="BD19" s="666"/>
      <c r="BE19" s="666"/>
      <c r="BF19" s="666"/>
      <c r="BG19" s="666"/>
      <c r="BH19" s="666"/>
      <c r="BI19" s="666"/>
      <c r="BJ19" s="666"/>
      <c r="BK19" s="666"/>
      <c r="BL19" s="666"/>
      <c r="BM19" s="666"/>
      <c r="BN19" s="666"/>
      <c r="BO19" s="666"/>
      <c r="BP19" s="666"/>
      <c r="BQ19" s="666"/>
      <c r="BR19" s="666"/>
      <c r="BS19" s="666"/>
      <c r="BT19" s="669"/>
      <c r="BU19" s="666">
        <f t="shared" ref="BU19" si="24">IF($I18=0,0,IF(ROUNDUP(BU18/$I18,0)&gt;30,30,ROUNDUP(BU18/$I18,0)))</f>
        <v>6</v>
      </c>
      <c r="BV19" s="599">
        <f t="shared" ref="BV19" si="25">IF($I18=0,0,IF(ROUNDUP(BV18/$I18,0)&gt;30,30,ROUNDUP(BV18/$I18,0)))</f>
        <v>6</v>
      </c>
      <c r="BW19" s="695"/>
      <c r="BX19" s="669"/>
      <c r="BY19" s="669"/>
      <c r="BZ19" s="669"/>
      <c r="CA19" s="669"/>
      <c r="CB19" s="669"/>
      <c r="CC19" s="669"/>
      <c r="CD19" s="669"/>
      <c r="CE19" s="581"/>
      <c r="CF19" s="666"/>
      <c r="CG19" s="666"/>
      <c r="CH19" s="666"/>
      <c r="CI19" s="666"/>
      <c r="CJ19" s="669"/>
      <c r="CK19" s="669"/>
    </row>
    <row r="20" spans="1:89" ht="12.75" customHeight="1" x14ac:dyDescent="0.2">
      <c r="A20" s="734">
        <v>10</v>
      </c>
      <c r="B20" s="736" t="s">
        <v>1249</v>
      </c>
      <c r="C20" s="738">
        <f>IF(D20=0,0,RANK(D20,D$2:D$25))</f>
        <v>0</v>
      </c>
      <c r="D20" s="740">
        <f>SUM(J21:DB21)</f>
        <v>0</v>
      </c>
      <c r="E20" s="742">
        <f>IF(G20="X","X",RANK(G20,G$2:G$25))</f>
        <v>3</v>
      </c>
      <c r="F20" s="744">
        <f>COUNT(J20:DB20)</f>
        <v>0</v>
      </c>
      <c r="G20" s="722">
        <f>IF(C20=1,"X",IF(C20=2,"X",IF(C20=3,"X",F20)))</f>
        <v>0</v>
      </c>
      <c r="H20" s="724">
        <f>SUM(J20:DB20)</f>
        <v>0</v>
      </c>
      <c r="I20" s="726">
        <f>MINA(J20,K20,L20,M20,N20,O20,P20,Q20,R20,S20,T20,U20,V20,W20,X20)</f>
        <v>0</v>
      </c>
      <c r="J20" s="610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78"/>
      <c r="AX20" s="659"/>
      <c r="AY20" s="659"/>
      <c r="AZ20" s="659"/>
      <c r="BA20" s="578"/>
      <c r="BB20" s="578"/>
      <c r="BC20" s="578"/>
      <c r="BD20" s="578"/>
      <c r="BE20" s="578"/>
      <c r="BF20" s="578"/>
      <c r="BG20" s="578"/>
      <c r="BH20" s="578"/>
      <c r="BI20" s="578"/>
      <c r="BJ20" s="578"/>
      <c r="BK20" s="578"/>
      <c r="BL20" s="578"/>
      <c r="BM20" s="578"/>
      <c r="BN20" s="578"/>
      <c r="BO20" s="578"/>
      <c r="BP20" s="578"/>
      <c r="BQ20" s="578"/>
      <c r="BR20" s="578"/>
      <c r="BS20" s="578"/>
      <c r="BT20" s="578"/>
      <c r="BU20" s="578"/>
      <c r="BV20" s="578"/>
      <c r="BW20" s="578"/>
      <c r="BX20" s="578"/>
      <c r="BY20" s="578"/>
      <c r="BZ20" s="578"/>
      <c r="CA20" s="578"/>
      <c r="CB20" s="578"/>
      <c r="CC20" s="578"/>
      <c r="CD20" s="578"/>
      <c r="CE20" s="578"/>
      <c r="CF20" s="578"/>
      <c r="CG20" s="578"/>
      <c r="CH20" s="578"/>
      <c r="CI20" s="578"/>
      <c r="CJ20" s="578"/>
      <c r="CK20" s="578"/>
    </row>
    <row r="21" spans="1:89" ht="13.5" customHeight="1" thickBot="1" x14ac:dyDescent="0.25">
      <c r="A21" s="735"/>
      <c r="B21" s="737"/>
      <c r="C21" s="739"/>
      <c r="D21" s="741"/>
      <c r="E21" s="743"/>
      <c r="F21" s="745"/>
      <c r="G21" s="723"/>
      <c r="H21" s="725"/>
      <c r="I21" s="727"/>
      <c r="J21" s="581"/>
      <c r="K21" s="579"/>
      <c r="L21" s="581"/>
      <c r="M21" s="579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  <c r="AT21" s="581"/>
      <c r="AU21" s="581"/>
      <c r="AV21" s="581"/>
      <c r="AW21" s="581"/>
      <c r="AX21" s="646"/>
      <c r="AY21" s="646"/>
      <c r="AZ21" s="646"/>
      <c r="BA21" s="581"/>
      <c r="BB21" s="581"/>
      <c r="BC21" s="581"/>
      <c r="BD21" s="581"/>
      <c r="BE21" s="581"/>
      <c r="BF21" s="581"/>
      <c r="BG21" s="581"/>
      <c r="BH21" s="581"/>
      <c r="BI21" s="581"/>
      <c r="BJ21" s="581"/>
      <c r="BK21" s="581"/>
      <c r="BL21" s="581"/>
      <c r="BM21" s="581"/>
      <c r="BN21" s="581"/>
      <c r="BO21" s="581"/>
      <c r="BP21" s="581"/>
      <c r="BQ21" s="581"/>
      <c r="BR21" s="581"/>
      <c r="BS21" s="581"/>
      <c r="BT21" s="581"/>
      <c r="BU21" s="581"/>
      <c r="BV21" s="581"/>
      <c r="BW21" s="581"/>
      <c r="BX21" s="581"/>
      <c r="BY21" s="581"/>
      <c r="BZ21" s="581"/>
      <c r="CA21" s="581"/>
      <c r="CB21" s="581"/>
      <c r="CC21" s="581"/>
      <c r="CD21" s="581"/>
      <c r="CE21" s="581"/>
      <c r="CF21" s="581"/>
      <c r="CG21" s="581"/>
      <c r="CH21" s="581"/>
      <c r="CI21" s="581"/>
      <c r="CJ21" s="581"/>
      <c r="CK21" s="581"/>
    </row>
    <row r="22" spans="1:89" ht="12.75" customHeight="1" x14ac:dyDescent="0.2">
      <c r="A22" s="734">
        <v>11</v>
      </c>
      <c r="B22" s="736" t="s">
        <v>771</v>
      </c>
      <c r="C22" s="738">
        <f>IF(D22=0,0,RANK(D22,D$2:D$25))</f>
        <v>5</v>
      </c>
      <c r="D22" s="740">
        <f>SUM(J23:DB23)</f>
        <v>7</v>
      </c>
      <c r="E22" s="742">
        <f>IF(G22="X","X",RANK(G22,G$2:G$25))</f>
        <v>2</v>
      </c>
      <c r="F22" s="744">
        <f>COUNT(J22:DB22)</f>
        <v>2</v>
      </c>
      <c r="G22" s="722">
        <f>IF(C22=1,"X",IF(C22=2,"X",IF(C22=3,"X",F22)))</f>
        <v>2</v>
      </c>
      <c r="H22" s="724">
        <f>SUM(J22:DB22)</f>
        <v>0.14885416666666665</v>
      </c>
      <c r="I22" s="726">
        <f>MINA(J22,K22,L22,M22,N22,O22,P22,Q22,R22,S22,T22,U22,V22,W22,X22)</f>
        <v>2.224537037037037E-2</v>
      </c>
      <c r="J22" s="610"/>
      <c r="K22" s="610"/>
      <c r="L22" s="610"/>
      <c r="M22" s="610"/>
      <c r="N22" s="610"/>
      <c r="O22" s="610"/>
      <c r="P22" s="610"/>
      <c r="Q22" s="610"/>
      <c r="R22" s="610">
        <v>2.224537037037037E-2</v>
      </c>
      <c r="S22" s="610"/>
      <c r="T22" s="610"/>
      <c r="U22" s="610"/>
      <c r="V22" s="610"/>
      <c r="W22" s="610"/>
      <c r="X22" s="610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659"/>
      <c r="AY22" s="659"/>
      <c r="AZ22" s="659"/>
      <c r="BA22" s="578"/>
      <c r="BB22" s="578"/>
      <c r="BC22" s="578"/>
      <c r="BD22" s="578"/>
      <c r="BE22" s="578"/>
      <c r="BF22" s="578"/>
      <c r="BG22" s="578"/>
      <c r="BH22" s="578"/>
      <c r="BI22" s="578"/>
      <c r="BJ22" s="578"/>
      <c r="BK22" s="578"/>
      <c r="BL22" s="578"/>
      <c r="BM22" s="578"/>
      <c r="BN22" s="578"/>
      <c r="BO22" s="578"/>
      <c r="BP22" s="578"/>
      <c r="BQ22" s="578"/>
      <c r="BR22" s="578"/>
      <c r="BS22" s="578"/>
      <c r="BT22" s="578"/>
      <c r="BU22" s="578"/>
      <c r="BV22" s="578">
        <v>0.12660879629629629</v>
      </c>
      <c r="BW22" s="578"/>
      <c r="BX22" s="578"/>
      <c r="BY22" s="578"/>
      <c r="BZ22" s="578"/>
      <c r="CA22" s="578"/>
      <c r="CB22" s="578"/>
      <c r="CC22" s="578"/>
      <c r="CD22" s="578"/>
      <c r="CE22" s="578"/>
      <c r="CF22" s="578"/>
      <c r="CG22" s="578"/>
      <c r="CH22" s="578"/>
      <c r="CI22" s="578"/>
      <c r="CJ22" s="578"/>
      <c r="CK22" s="578"/>
    </row>
    <row r="23" spans="1:89" ht="13.5" customHeight="1" thickBot="1" x14ac:dyDescent="0.25">
      <c r="A23" s="735"/>
      <c r="B23" s="737"/>
      <c r="C23" s="739"/>
      <c r="D23" s="741"/>
      <c r="E23" s="743"/>
      <c r="F23" s="745"/>
      <c r="G23" s="723"/>
      <c r="H23" s="725"/>
      <c r="I23" s="727"/>
      <c r="J23" s="581"/>
      <c r="K23" s="581"/>
      <c r="L23" s="581"/>
      <c r="M23" s="581"/>
      <c r="N23" s="581"/>
      <c r="O23" s="581"/>
      <c r="P23" s="581"/>
      <c r="Q23" s="581"/>
      <c r="R23" s="600">
        <f t="shared" ref="R23" si="26">IF($I22=0,0,IF(ROUNDUP(R22/$I22,0)&gt;30,30,ROUNDUP(R22/$I22,0)))</f>
        <v>1</v>
      </c>
      <c r="S23" s="669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646"/>
      <c r="AY23" s="646"/>
      <c r="AZ23" s="646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1"/>
      <c r="BL23" s="581"/>
      <c r="BM23" s="581"/>
      <c r="BN23" s="581"/>
      <c r="BO23" s="581"/>
      <c r="BP23" s="581"/>
      <c r="BQ23" s="581"/>
      <c r="BR23" s="581"/>
      <c r="BS23" s="581"/>
      <c r="BT23" s="581"/>
      <c r="BU23" s="581"/>
      <c r="BV23" s="599">
        <f t="shared" ref="BV23" si="27">IF($I22=0,0,IF(ROUNDUP(BV22/$I22,0)&gt;30,30,ROUNDUP(BV22/$I22,0)))</f>
        <v>6</v>
      </c>
      <c r="BW23" s="599"/>
      <c r="BX23" s="581"/>
      <c r="BY23" s="581"/>
      <c r="BZ23" s="581"/>
      <c r="CA23" s="581"/>
      <c r="CB23" s="581"/>
      <c r="CC23" s="581"/>
      <c r="CD23" s="581"/>
      <c r="CE23" s="581"/>
      <c r="CF23" s="666"/>
      <c r="CG23" s="666"/>
      <c r="CH23" s="666"/>
      <c r="CI23" s="666"/>
      <c r="CJ23" s="666"/>
      <c r="CK23" s="666"/>
    </row>
    <row r="24" spans="1:89" ht="12.75" customHeight="1" x14ac:dyDescent="0.2">
      <c r="A24" s="734">
        <v>12</v>
      </c>
      <c r="B24" s="736" t="s">
        <v>1244</v>
      </c>
      <c r="C24" s="738">
        <f>IF(D24=0,0,RANK(D24,D$2:D$25))</f>
        <v>0</v>
      </c>
      <c r="D24" s="740">
        <f>SUM(J25:DB25)</f>
        <v>0</v>
      </c>
      <c r="E24" s="742">
        <f>IF(G24="X","X",RANK(G24,G$2:G$25))</f>
        <v>3</v>
      </c>
      <c r="F24" s="744">
        <f>COUNT(J24:DB24)</f>
        <v>0</v>
      </c>
      <c r="G24" s="722">
        <f>IF(C24=1,"X",IF(C24=2,"X",IF(C24=3,"X",F24)))</f>
        <v>0</v>
      </c>
      <c r="H24" s="724">
        <f>SUM(J24:DB24)</f>
        <v>0</v>
      </c>
      <c r="I24" s="726">
        <f>MINA(J24,K24,L24,M24,N24,O24,P24,Q24,R24,S24,T24,U24,V24,W24,X24)</f>
        <v>0</v>
      </c>
      <c r="J24" s="610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8"/>
      <c r="AV24" s="578"/>
      <c r="AW24" s="578"/>
      <c r="AX24" s="659"/>
      <c r="AY24" s="659"/>
      <c r="AZ24" s="659"/>
      <c r="BA24" s="578"/>
      <c r="BB24" s="578"/>
      <c r="BC24" s="578"/>
      <c r="BD24" s="578"/>
      <c r="BE24" s="578"/>
      <c r="BF24" s="578"/>
      <c r="BG24" s="578"/>
      <c r="BH24" s="578"/>
      <c r="BI24" s="578"/>
      <c r="BJ24" s="578"/>
      <c r="BK24" s="578"/>
      <c r="BL24" s="578"/>
      <c r="BM24" s="578"/>
      <c r="BN24" s="578"/>
      <c r="BO24" s="578"/>
      <c r="BP24" s="578"/>
      <c r="BQ24" s="578"/>
      <c r="BR24" s="578"/>
      <c r="BS24" s="578"/>
      <c r="BT24" s="578"/>
      <c r="BU24" s="578"/>
      <c r="BV24" s="578"/>
      <c r="BW24" s="578"/>
      <c r="BX24" s="578"/>
      <c r="BY24" s="578"/>
      <c r="BZ24" s="578"/>
      <c r="CA24" s="578"/>
      <c r="CB24" s="578"/>
      <c r="CC24" s="578"/>
      <c r="CD24" s="578"/>
      <c r="CE24" s="578"/>
      <c r="CF24" s="578"/>
      <c r="CG24" s="578"/>
      <c r="CH24" s="578"/>
      <c r="CI24" s="578"/>
      <c r="CJ24" s="578"/>
      <c r="CK24" s="578"/>
    </row>
    <row r="25" spans="1:89" ht="13.5" customHeight="1" thickBot="1" x14ac:dyDescent="0.25">
      <c r="A25" s="735"/>
      <c r="B25" s="737"/>
      <c r="C25" s="739"/>
      <c r="D25" s="741"/>
      <c r="E25" s="743"/>
      <c r="F25" s="745"/>
      <c r="G25" s="723"/>
      <c r="H25" s="725"/>
      <c r="I25" s="727"/>
      <c r="J25" s="581"/>
      <c r="K25" s="579"/>
      <c r="L25" s="579"/>
      <c r="M25" s="579"/>
      <c r="N25" s="579"/>
      <c r="O25" s="581"/>
      <c r="P25" s="600"/>
      <c r="Q25" s="581"/>
      <c r="R25" s="581"/>
      <c r="S25" s="581"/>
      <c r="T25" s="600"/>
      <c r="U25" s="581"/>
      <c r="V25" s="580"/>
      <c r="W25" s="581"/>
      <c r="X25" s="580"/>
      <c r="Y25" s="580"/>
      <c r="Z25" s="580"/>
      <c r="AA25" s="580"/>
      <c r="AB25" s="580"/>
      <c r="AC25" s="580"/>
      <c r="AD25" s="581"/>
      <c r="AE25" s="666"/>
      <c r="AF25" s="666"/>
      <c r="AG25" s="666"/>
      <c r="AH25" s="666"/>
      <c r="AI25" s="666"/>
      <c r="AJ25" s="666"/>
      <c r="AK25" s="666"/>
      <c r="AL25" s="666"/>
      <c r="AM25" s="666"/>
      <c r="AN25" s="669"/>
      <c r="AO25" s="669"/>
      <c r="AP25" s="669"/>
      <c r="AQ25" s="669"/>
      <c r="AR25" s="669"/>
      <c r="AS25" s="669"/>
      <c r="AT25" s="669"/>
      <c r="AU25" s="669"/>
      <c r="AV25" s="669"/>
      <c r="AW25" s="669"/>
      <c r="AX25" s="710"/>
      <c r="AY25" s="710"/>
      <c r="AZ25" s="710"/>
      <c r="BA25" s="581"/>
      <c r="BB25" s="581"/>
      <c r="BC25" s="581"/>
      <c r="BD25" s="581"/>
      <c r="BE25" s="581"/>
      <c r="BF25" s="581"/>
      <c r="BG25" s="581"/>
      <c r="BH25" s="581"/>
      <c r="BI25" s="581"/>
      <c r="BJ25" s="581"/>
      <c r="BK25" s="581"/>
      <c r="BL25" s="581"/>
      <c r="BM25" s="581"/>
      <c r="BN25" s="581"/>
      <c r="BO25" s="581"/>
      <c r="BP25" s="581"/>
      <c r="BQ25" s="581"/>
      <c r="BR25" s="581"/>
      <c r="BS25" s="581"/>
      <c r="BT25" s="581"/>
      <c r="BU25" s="581"/>
      <c r="BV25" s="581"/>
      <c r="BW25" s="581"/>
      <c r="BX25" s="581"/>
      <c r="BY25" s="581"/>
      <c r="BZ25" s="581"/>
      <c r="CA25" s="581"/>
      <c r="CB25" s="581"/>
      <c r="CC25" s="581"/>
      <c r="CD25" s="581"/>
      <c r="CE25" s="581"/>
      <c r="CF25" s="666"/>
      <c r="CG25" s="666"/>
      <c r="CH25" s="666"/>
      <c r="CI25" s="666"/>
      <c r="CJ25" s="666"/>
      <c r="CK25" s="666"/>
    </row>
    <row r="26" spans="1:89" ht="20.25" thickBot="1" x14ac:dyDescent="0.25">
      <c r="A26" s="631"/>
      <c r="B26" s="632"/>
      <c r="C26" s="633"/>
      <c r="D26" s="634"/>
      <c r="E26" s="635"/>
      <c r="F26" s="634"/>
      <c r="G26" s="656"/>
      <c r="H26" s="636"/>
      <c r="I26" s="637"/>
      <c r="J26" s="638"/>
      <c r="K26" s="582"/>
      <c r="L26" s="582"/>
      <c r="M26" s="638"/>
      <c r="N26" s="582"/>
      <c r="O26" s="582"/>
      <c r="P26" s="582"/>
      <c r="Q26" s="638"/>
      <c r="R26" s="638"/>
      <c r="S26" s="582"/>
      <c r="T26" s="582"/>
      <c r="U26" s="638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2"/>
      <c r="AQ26" s="582"/>
      <c r="AR26" s="582"/>
      <c r="AS26" s="582"/>
      <c r="AT26" s="582"/>
      <c r="AU26" s="582"/>
      <c r="AV26" s="582"/>
      <c r="AW26" s="582"/>
      <c r="AX26" s="673"/>
      <c r="AY26" s="673"/>
      <c r="AZ26" s="673"/>
      <c r="BA26" s="582"/>
      <c r="BB26" s="582"/>
      <c r="BC26" s="582"/>
      <c r="BD26" s="582"/>
      <c r="BE26" s="582"/>
      <c r="BF26" s="582"/>
      <c r="BG26" s="582"/>
      <c r="BH26" s="582"/>
      <c r="BI26" s="582"/>
      <c r="BJ26" s="582"/>
      <c r="BK26" s="582"/>
      <c r="BL26" s="582"/>
      <c r="BM26" s="582"/>
      <c r="BN26" s="582"/>
      <c r="BO26" s="582"/>
      <c r="BP26" s="582"/>
      <c r="BQ26" s="582"/>
      <c r="BR26" s="582"/>
      <c r="BS26" s="582"/>
      <c r="BT26" s="582"/>
      <c r="BU26" s="582"/>
      <c r="BV26" s="582"/>
      <c r="BW26" s="582"/>
      <c r="BX26" s="582"/>
      <c r="BY26" s="582"/>
      <c r="BZ26" s="582"/>
      <c r="CA26" s="582"/>
      <c r="CB26" s="582"/>
      <c r="CC26" s="582"/>
      <c r="CD26" s="582"/>
      <c r="CE26" s="582"/>
      <c r="CF26" s="582"/>
      <c r="CG26" s="582"/>
      <c r="CH26" s="582"/>
      <c r="CI26" s="582"/>
      <c r="CJ26" s="582"/>
      <c r="CK26" s="582"/>
    </row>
    <row r="27" spans="1:89" x14ac:dyDescent="0.2">
      <c r="A27" s="734">
        <v>1</v>
      </c>
      <c r="B27" s="736" t="s">
        <v>3</v>
      </c>
      <c r="C27" s="738">
        <f>IF(D27=0,0,RANK(D27,D$27:D$62))</f>
        <v>0</v>
      </c>
      <c r="D27" s="740">
        <f>SUM(J28:DB28)</f>
        <v>0</v>
      </c>
      <c r="E27" s="742">
        <f>IF(G27="X","X",RANK(G27,G$27:G$62))</f>
        <v>8</v>
      </c>
      <c r="F27" s="744">
        <f>COUNT(J27:DB27)</f>
        <v>1</v>
      </c>
      <c r="G27" s="722">
        <f>IF(C27=1,"X",IF(C27=2,"X",IF(C27=3,"X",F27)))</f>
        <v>1</v>
      </c>
      <c r="H27" s="724">
        <f>SUM(J27:DB27)</f>
        <v>0.17844907407407407</v>
      </c>
      <c r="I27" s="726">
        <f>MINA(J27,K27,L27,M27,N27,O27,P27,Q27,R27,S27,T27,U27,V27,W27,X27)</f>
        <v>0</v>
      </c>
      <c r="J27" s="610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659"/>
      <c r="AY27" s="659"/>
      <c r="AZ27" s="659"/>
      <c r="BA27" s="578"/>
      <c r="BB27" s="578"/>
      <c r="BC27" s="578"/>
      <c r="BD27" s="578"/>
      <c r="BE27" s="578"/>
      <c r="BF27" s="578"/>
      <c r="BG27" s="578"/>
      <c r="BH27" s="578"/>
      <c r="BI27" s="578"/>
      <c r="BJ27" s="578"/>
      <c r="BK27" s="578"/>
      <c r="BL27" s="578"/>
      <c r="BM27" s="578"/>
      <c r="BN27" s="578"/>
      <c r="BO27" s="578"/>
      <c r="BP27" s="578"/>
      <c r="BQ27" s="578"/>
      <c r="BR27" s="578"/>
      <c r="BS27" s="578"/>
      <c r="BT27" s="578"/>
      <c r="BU27" s="578"/>
      <c r="BV27" s="578">
        <v>0.17844907407407407</v>
      </c>
      <c r="BW27" s="578"/>
      <c r="BX27" s="578"/>
      <c r="BY27" s="578"/>
      <c r="BZ27" s="578"/>
      <c r="CA27" s="578"/>
      <c r="CB27" s="578"/>
      <c r="CC27" s="578"/>
      <c r="CD27" s="578"/>
      <c r="CE27" s="578"/>
      <c r="CF27" s="578"/>
      <c r="CG27" s="578"/>
      <c r="CH27" s="578"/>
      <c r="CI27" s="578"/>
      <c r="CJ27" s="578"/>
      <c r="CK27" s="578"/>
    </row>
    <row r="28" spans="1:89" ht="13.5" thickBot="1" x14ac:dyDescent="0.25">
      <c r="A28" s="735"/>
      <c r="B28" s="737"/>
      <c r="C28" s="739"/>
      <c r="D28" s="741"/>
      <c r="E28" s="743"/>
      <c r="F28" s="745"/>
      <c r="G28" s="723"/>
      <c r="H28" s="725"/>
      <c r="I28" s="727"/>
      <c r="J28" s="579"/>
      <c r="K28" s="580"/>
      <c r="L28" s="580"/>
      <c r="M28" s="581"/>
      <c r="N28" s="580"/>
      <c r="O28" s="580"/>
      <c r="P28" s="580"/>
      <c r="Q28" s="581"/>
      <c r="R28" s="581"/>
      <c r="S28" s="580"/>
      <c r="T28" s="580"/>
      <c r="U28" s="581"/>
      <c r="V28" s="580"/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0"/>
      <c r="AM28" s="580"/>
      <c r="AN28" s="580"/>
      <c r="AO28" s="580"/>
      <c r="AP28" s="580"/>
      <c r="AQ28" s="580"/>
      <c r="AR28" s="580"/>
      <c r="AS28" s="580"/>
      <c r="AT28" s="580"/>
      <c r="AU28" s="580"/>
      <c r="AV28" s="580"/>
      <c r="AW28" s="580"/>
      <c r="AX28" s="671"/>
      <c r="AY28" s="671"/>
      <c r="AZ28" s="671"/>
      <c r="BA28" s="580"/>
      <c r="BB28" s="580"/>
      <c r="BC28" s="580"/>
      <c r="BD28" s="580"/>
      <c r="BE28" s="580"/>
      <c r="BF28" s="580"/>
      <c r="BG28" s="580"/>
      <c r="BH28" s="580"/>
      <c r="BI28" s="580"/>
      <c r="BJ28" s="580"/>
      <c r="BK28" s="580"/>
      <c r="BL28" s="580"/>
      <c r="BM28" s="580"/>
      <c r="BN28" s="580"/>
      <c r="BO28" s="580"/>
      <c r="BP28" s="580"/>
      <c r="BQ28" s="580"/>
      <c r="BR28" s="580"/>
      <c r="BS28" s="580"/>
      <c r="BT28" s="580"/>
      <c r="BU28" s="580"/>
      <c r="BV28" s="599">
        <f t="shared" ref="BV28" si="28">IF($I27=0,0,IF(ROUNDUP(BV27/$I27,0)&gt;30,30,ROUNDUP(BV27/$I27,0)))</f>
        <v>0</v>
      </c>
      <c r="BW28" s="599"/>
      <c r="BX28" s="580"/>
      <c r="BY28" s="580"/>
      <c r="BZ28" s="580"/>
      <c r="CA28" s="580"/>
      <c r="CB28" s="580"/>
      <c r="CC28" s="580"/>
      <c r="CD28" s="580"/>
      <c r="CE28" s="580"/>
      <c r="CF28" s="580"/>
      <c r="CG28" s="580"/>
      <c r="CH28" s="580"/>
      <c r="CI28" s="580"/>
      <c r="CJ28" s="580"/>
      <c r="CK28" s="580"/>
    </row>
    <row r="29" spans="1:89" x14ac:dyDescent="0.2">
      <c r="A29" s="734">
        <v>2</v>
      </c>
      <c r="B29" s="736" t="s">
        <v>7</v>
      </c>
      <c r="C29" s="738">
        <f>IF(D29=0,0,RANK(D29,D$27:D$62))</f>
        <v>0</v>
      </c>
      <c r="D29" s="740">
        <f>SUM(J30:DB30)</f>
        <v>0</v>
      </c>
      <c r="E29" s="742">
        <f>IF(G29="X","X",RANK(G29,G$27:G$62))</f>
        <v>12</v>
      </c>
      <c r="F29" s="744">
        <f>COUNT(J29:DB29)</f>
        <v>0</v>
      </c>
      <c r="G29" s="722">
        <f>IF(C29=1,"X",IF(C29=2,"X",IF(C29=3,"X",F29)))</f>
        <v>0</v>
      </c>
      <c r="H29" s="724">
        <f>SUM(J29:DB29)</f>
        <v>0</v>
      </c>
      <c r="I29" s="726">
        <f>MINA(J29,K29,L29,M29,N29,O29,P29,Q29,R29,S29,T29,U29,V29,W29,X29)</f>
        <v>0</v>
      </c>
      <c r="J29" s="610"/>
      <c r="K29" s="578"/>
      <c r="L29" s="578"/>
      <c r="M29" s="578"/>
      <c r="N29" s="578"/>
      <c r="O29" s="578"/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578"/>
      <c r="AL29" s="578"/>
      <c r="AM29" s="578"/>
      <c r="AN29" s="578"/>
      <c r="AO29" s="578"/>
      <c r="AP29" s="578"/>
      <c r="AQ29" s="578"/>
      <c r="AR29" s="578"/>
      <c r="AS29" s="578"/>
      <c r="AT29" s="578"/>
      <c r="AU29" s="578"/>
      <c r="AV29" s="578"/>
      <c r="AW29" s="578"/>
      <c r="AX29" s="659"/>
      <c r="AY29" s="659"/>
      <c r="AZ29" s="659"/>
      <c r="BA29" s="578"/>
      <c r="BB29" s="578"/>
      <c r="BC29" s="578"/>
      <c r="BD29" s="578"/>
      <c r="BE29" s="578"/>
      <c r="BF29" s="578"/>
      <c r="BG29" s="578"/>
      <c r="BH29" s="578"/>
      <c r="BI29" s="578"/>
      <c r="BJ29" s="578"/>
      <c r="BK29" s="578"/>
      <c r="BL29" s="578"/>
      <c r="BM29" s="578"/>
      <c r="BN29" s="578"/>
      <c r="BO29" s="578"/>
      <c r="BP29" s="578"/>
      <c r="BQ29" s="578"/>
      <c r="BR29" s="578"/>
      <c r="BS29" s="578"/>
      <c r="BT29" s="578"/>
      <c r="BU29" s="578"/>
      <c r="BV29" s="578"/>
      <c r="BW29" s="578"/>
      <c r="BX29" s="578"/>
      <c r="BY29" s="578"/>
      <c r="BZ29" s="578"/>
      <c r="CA29" s="578"/>
      <c r="CB29" s="578"/>
      <c r="CC29" s="578"/>
      <c r="CD29" s="578"/>
      <c r="CE29" s="578"/>
      <c r="CF29" s="578"/>
      <c r="CG29" s="578"/>
      <c r="CH29" s="578"/>
      <c r="CI29" s="578"/>
      <c r="CJ29" s="578"/>
      <c r="CK29" s="578"/>
    </row>
    <row r="30" spans="1:89" ht="13.5" thickBot="1" x14ac:dyDescent="0.25">
      <c r="A30" s="735"/>
      <c r="B30" s="737"/>
      <c r="C30" s="739"/>
      <c r="D30" s="741"/>
      <c r="E30" s="743"/>
      <c r="F30" s="745"/>
      <c r="G30" s="723"/>
      <c r="H30" s="725"/>
      <c r="I30" s="727"/>
      <c r="J30" s="579"/>
      <c r="K30" s="580"/>
      <c r="L30" s="580"/>
      <c r="M30" s="581"/>
      <c r="N30" s="580"/>
      <c r="O30" s="580"/>
      <c r="P30" s="580"/>
      <c r="Q30" s="581"/>
      <c r="R30" s="581"/>
      <c r="S30" s="580"/>
      <c r="T30" s="580"/>
      <c r="U30" s="581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671"/>
      <c r="AY30" s="671"/>
      <c r="AZ30" s="671"/>
      <c r="BA30" s="580"/>
      <c r="BB30" s="580"/>
      <c r="BC30" s="580"/>
      <c r="BD30" s="580"/>
      <c r="BE30" s="580"/>
      <c r="BF30" s="580"/>
      <c r="BG30" s="580"/>
      <c r="BH30" s="580"/>
      <c r="BI30" s="580"/>
      <c r="BJ30" s="580"/>
      <c r="BK30" s="580"/>
      <c r="BL30" s="580"/>
      <c r="BM30" s="580"/>
      <c r="BN30" s="580"/>
      <c r="BO30" s="580"/>
      <c r="BP30" s="580"/>
      <c r="BQ30" s="580"/>
      <c r="BR30" s="580"/>
      <c r="BS30" s="580"/>
      <c r="BT30" s="580"/>
      <c r="BU30" s="580"/>
      <c r="BV30" s="580"/>
      <c r="BW30" s="580"/>
      <c r="BX30" s="580"/>
      <c r="BY30" s="580"/>
      <c r="BZ30" s="580"/>
      <c r="CA30" s="580"/>
      <c r="CB30" s="580"/>
      <c r="CC30" s="580"/>
      <c r="CD30" s="580"/>
      <c r="CE30" s="580"/>
      <c r="CF30" s="665"/>
      <c r="CG30" s="665"/>
      <c r="CH30" s="665"/>
      <c r="CI30" s="665"/>
      <c r="CJ30" s="665"/>
      <c r="CK30" s="665"/>
    </row>
    <row r="31" spans="1:89" ht="12.75" customHeight="1" x14ac:dyDescent="0.2">
      <c r="A31" s="734">
        <v>3</v>
      </c>
      <c r="B31" s="736" t="s">
        <v>1217</v>
      </c>
      <c r="C31" s="738">
        <f>IF(D31=0,0,RANK(D31,D$27:D$62))</f>
        <v>0</v>
      </c>
      <c r="D31" s="740">
        <f>SUM(J32:DB32)</f>
        <v>0</v>
      </c>
      <c r="E31" s="742">
        <f>IF(G31="X","X",RANK(G31,G$27:G$62))</f>
        <v>12</v>
      </c>
      <c r="F31" s="744">
        <f>COUNT(J31:DB31)</f>
        <v>0</v>
      </c>
      <c r="G31" s="722">
        <f>IF(C31=1,"X",IF(C31=2,"X",IF(C31=3,"X",F31)))</f>
        <v>0</v>
      </c>
      <c r="H31" s="724">
        <f>SUM(J31:DB31)</f>
        <v>0</v>
      </c>
      <c r="I31" s="726">
        <f>MINA(J31,K31,L31,M31,N31,O31,P31,Q31,R31,S31,T31,U31,V31,W31,X31)</f>
        <v>0</v>
      </c>
      <c r="J31" s="610"/>
      <c r="K31" s="578"/>
      <c r="L31" s="578"/>
      <c r="M31" s="578"/>
      <c r="N31" s="578"/>
      <c r="O31" s="578"/>
      <c r="P31" s="578"/>
      <c r="Q31" s="578"/>
      <c r="R31" s="578"/>
      <c r="S31" s="578"/>
      <c r="T31" s="594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8"/>
      <c r="AI31" s="578"/>
      <c r="AJ31" s="578"/>
      <c r="AK31" s="578"/>
      <c r="AL31" s="578"/>
      <c r="AM31" s="578"/>
      <c r="AN31" s="578"/>
      <c r="AO31" s="578"/>
      <c r="AP31" s="578"/>
      <c r="AQ31" s="578"/>
      <c r="AR31" s="578"/>
      <c r="AS31" s="578"/>
      <c r="AT31" s="578"/>
      <c r="AU31" s="578"/>
      <c r="AV31" s="578"/>
      <c r="AW31" s="578"/>
      <c r="AX31" s="659"/>
      <c r="AY31" s="659"/>
      <c r="AZ31" s="659"/>
      <c r="BA31" s="578"/>
      <c r="BB31" s="578"/>
      <c r="BC31" s="578"/>
      <c r="BD31" s="578"/>
      <c r="BE31" s="578"/>
      <c r="BF31" s="578"/>
      <c r="BG31" s="578"/>
      <c r="BH31" s="578"/>
      <c r="BI31" s="578"/>
      <c r="BJ31" s="578"/>
      <c r="BK31" s="578"/>
      <c r="BL31" s="578"/>
      <c r="BM31" s="578"/>
      <c r="BN31" s="578"/>
      <c r="BO31" s="578"/>
      <c r="BP31" s="578"/>
      <c r="BQ31" s="578"/>
      <c r="BR31" s="578"/>
      <c r="BS31" s="578"/>
      <c r="BT31" s="578"/>
      <c r="BU31" s="578"/>
      <c r="BV31" s="578"/>
      <c r="BW31" s="578"/>
      <c r="BX31" s="578"/>
      <c r="BY31" s="578"/>
      <c r="BZ31" s="578"/>
      <c r="CA31" s="578"/>
      <c r="CB31" s="578"/>
      <c r="CC31" s="578"/>
      <c r="CD31" s="578"/>
      <c r="CE31" s="578"/>
      <c r="CF31" s="578"/>
      <c r="CG31" s="578"/>
      <c r="CH31" s="578"/>
      <c r="CI31" s="578"/>
      <c r="CJ31" s="578"/>
      <c r="CK31" s="578"/>
    </row>
    <row r="32" spans="1:89" ht="13.5" customHeight="1" thickBot="1" x14ac:dyDescent="0.25">
      <c r="A32" s="735"/>
      <c r="B32" s="737"/>
      <c r="C32" s="739"/>
      <c r="D32" s="741"/>
      <c r="E32" s="743"/>
      <c r="F32" s="745"/>
      <c r="G32" s="723"/>
      <c r="H32" s="725"/>
      <c r="I32" s="727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  <c r="AT32" s="581"/>
      <c r="AU32" s="581"/>
      <c r="AV32" s="581"/>
      <c r="AW32" s="581"/>
      <c r="AX32" s="646"/>
      <c r="AY32" s="646"/>
      <c r="AZ32" s="646"/>
      <c r="BA32" s="581"/>
      <c r="BB32" s="581"/>
      <c r="BC32" s="581"/>
      <c r="BD32" s="581"/>
      <c r="BE32" s="581"/>
      <c r="BF32" s="581"/>
      <c r="BG32" s="581"/>
      <c r="BH32" s="581"/>
      <c r="BI32" s="581"/>
      <c r="BJ32" s="581"/>
      <c r="BK32" s="581"/>
      <c r="BL32" s="581"/>
      <c r="BM32" s="581"/>
      <c r="BN32" s="581"/>
      <c r="BO32" s="581"/>
      <c r="BP32" s="581"/>
      <c r="BQ32" s="581"/>
      <c r="BR32" s="581"/>
      <c r="BS32" s="581"/>
      <c r="BT32" s="581"/>
      <c r="BU32" s="581"/>
      <c r="BV32" s="581"/>
      <c r="BW32" s="581"/>
      <c r="BX32" s="581"/>
      <c r="BY32" s="581"/>
      <c r="BZ32" s="581"/>
      <c r="CA32" s="581"/>
      <c r="CB32" s="581"/>
      <c r="CC32" s="581"/>
      <c r="CD32" s="581"/>
      <c r="CE32" s="581"/>
      <c r="CF32" s="581"/>
      <c r="CG32" s="581"/>
      <c r="CH32" s="581"/>
      <c r="CI32" s="581"/>
      <c r="CJ32" s="581"/>
      <c r="CK32" s="581"/>
    </row>
    <row r="33" spans="1:89" ht="13.5" customHeight="1" x14ac:dyDescent="0.2">
      <c r="A33" s="734">
        <v>4</v>
      </c>
      <c r="B33" s="736" t="s">
        <v>289</v>
      </c>
      <c r="C33" s="738">
        <f>IF(D33=0,0,RANK(D33,D$27:D$62))</f>
        <v>6</v>
      </c>
      <c r="D33" s="740">
        <f>SUM(J34:DB34)</f>
        <v>35</v>
      </c>
      <c r="E33" s="742">
        <f>IF(G33="X","X",RANK(G33,G$27:G$62))</f>
        <v>4</v>
      </c>
      <c r="F33" s="744">
        <f>COUNT(J33:DB33)</f>
        <v>13</v>
      </c>
      <c r="G33" s="722">
        <f>IF(C33=1,"X",IF(C33=2,"X",IF(C33=3,"X",F33)))</f>
        <v>13</v>
      </c>
      <c r="H33" s="724">
        <f>SUM(J33:DB33)</f>
        <v>0.41915509259259259</v>
      </c>
      <c r="I33" s="726">
        <f>MINA(J33,K33,L33,M33,N33,O33,P33,Q33,R33,S33,T33,U33,V33,W33,X33)</f>
        <v>1.6203703703703703E-2</v>
      </c>
      <c r="J33" s="610">
        <v>1.6643518518518519E-2</v>
      </c>
      <c r="K33" s="610">
        <v>1.9791666666666666E-2</v>
      </c>
      <c r="L33" s="578">
        <v>1.8854166666666665E-2</v>
      </c>
      <c r="M33" s="578">
        <v>1.9745370370370371E-2</v>
      </c>
      <c r="N33" s="578">
        <v>1.8356481481481481E-2</v>
      </c>
      <c r="O33" s="578">
        <v>1.863425925925926E-2</v>
      </c>
      <c r="P33" s="578">
        <v>1.6203703703703703E-2</v>
      </c>
      <c r="Q33" s="578"/>
      <c r="R33" s="578"/>
      <c r="S33" s="578"/>
      <c r="T33" s="578"/>
      <c r="U33" s="594"/>
      <c r="V33" s="578"/>
      <c r="W33" s="578"/>
      <c r="X33" s="578">
        <v>1.6782407407407409E-2</v>
      </c>
      <c r="Y33" s="578"/>
      <c r="Z33" s="578"/>
      <c r="AA33" s="578"/>
      <c r="AB33" s="578"/>
      <c r="AC33" s="578"/>
      <c r="AD33" s="578"/>
      <c r="AE33" s="578"/>
      <c r="AF33" s="578"/>
      <c r="AG33" s="592"/>
      <c r="AH33" s="592"/>
      <c r="AI33" s="592"/>
      <c r="AJ33" s="578"/>
      <c r="AK33" s="578"/>
      <c r="AL33" s="578"/>
      <c r="AM33" s="578"/>
      <c r="AN33" s="598">
        <v>8.3136574074074071E-2</v>
      </c>
      <c r="AO33" s="578"/>
      <c r="AP33" s="578"/>
      <c r="AQ33" s="578"/>
      <c r="AR33" s="578"/>
      <c r="AS33" s="578"/>
      <c r="AT33" s="578"/>
      <c r="AU33" s="578">
        <v>2.1608796296296296E-2</v>
      </c>
      <c r="AV33" s="578"/>
      <c r="AW33" s="598"/>
      <c r="AX33" s="591"/>
      <c r="AY33" s="591"/>
      <c r="AZ33" s="591"/>
      <c r="BA33" s="578"/>
      <c r="BB33" s="578"/>
      <c r="BC33" s="578"/>
      <c r="BD33" s="578"/>
      <c r="BE33" s="578"/>
      <c r="BF33" s="578"/>
      <c r="BG33" s="592"/>
      <c r="BH33" s="592"/>
      <c r="BI33" s="592"/>
      <c r="BJ33" s="592"/>
      <c r="BK33" s="592"/>
      <c r="BL33" s="592"/>
      <c r="BM33" s="592"/>
      <c r="BN33" s="592"/>
      <c r="BO33" s="592"/>
      <c r="BP33" s="592"/>
      <c r="BQ33" s="591">
        <v>4.2928240740740739E-2</v>
      </c>
      <c r="BR33" s="578"/>
      <c r="BS33" s="578"/>
      <c r="BT33" s="578"/>
      <c r="BU33" s="578"/>
      <c r="BV33" s="578">
        <v>9.1793981481481476E-2</v>
      </c>
      <c r="BW33" s="578"/>
      <c r="BX33" s="578">
        <v>3.4675925925925923E-2</v>
      </c>
      <c r="BY33" s="578"/>
      <c r="BZ33" s="578"/>
      <c r="CA33" s="578"/>
      <c r="CB33" s="578"/>
      <c r="CC33" s="578"/>
      <c r="CD33" s="578"/>
      <c r="CE33" s="578"/>
      <c r="CF33" s="578"/>
      <c r="CG33" s="578"/>
      <c r="CH33" s="592"/>
      <c r="CI33" s="592"/>
      <c r="CJ33" s="578"/>
      <c r="CK33" s="598"/>
    </row>
    <row r="34" spans="1:89" ht="13.5" customHeight="1" thickBot="1" x14ac:dyDescent="0.25">
      <c r="A34" s="735"/>
      <c r="B34" s="737"/>
      <c r="C34" s="739"/>
      <c r="D34" s="741"/>
      <c r="E34" s="743"/>
      <c r="F34" s="745"/>
      <c r="G34" s="723"/>
      <c r="H34" s="725"/>
      <c r="I34" s="727"/>
      <c r="J34" s="581">
        <f t="shared" ref="J34:P34" si="29">IF($I33=0,0,IF(ROUNDUP(J33/$I33,0)&gt;30,30,ROUNDUP(J33/$I33,0)))</f>
        <v>2</v>
      </c>
      <c r="K34" s="581">
        <f t="shared" si="29"/>
        <v>2</v>
      </c>
      <c r="L34" s="581">
        <f t="shared" si="29"/>
        <v>2</v>
      </c>
      <c r="M34" s="581">
        <f t="shared" si="29"/>
        <v>2</v>
      </c>
      <c r="N34" s="581">
        <f t="shared" si="29"/>
        <v>2</v>
      </c>
      <c r="O34" s="600">
        <f t="shared" si="29"/>
        <v>2</v>
      </c>
      <c r="P34" s="600">
        <f t="shared" si="29"/>
        <v>1</v>
      </c>
      <c r="Q34" s="581"/>
      <c r="R34" s="581"/>
      <c r="S34" s="581"/>
      <c r="T34" s="581"/>
      <c r="U34" s="581"/>
      <c r="V34" s="581"/>
      <c r="W34" s="581"/>
      <c r="X34" s="600">
        <f t="shared" ref="X34" si="30">IF($I33=0,0,IF(ROUNDUP(X33/$I33,0)&gt;30,30,ROUNDUP(X33/$I33,0)))</f>
        <v>2</v>
      </c>
      <c r="Y34" s="595"/>
      <c r="Z34" s="595"/>
      <c r="AA34" s="595"/>
      <c r="AB34" s="595"/>
      <c r="AC34" s="595"/>
      <c r="AD34" s="595"/>
      <c r="AE34" s="595"/>
      <c r="AF34" s="595"/>
      <c r="AG34" s="692"/>
      <c r="AH34" s="692"/>
      <c r="AI34" s="692"/>
      <c r="AJ34" s="595"/>
      <c r="AK34" s="595"/>
      <c r="AL34" s="595"/>
      <c r="AM34" s="595"/>
      <c r="AN34" s="599">
        <f t="shared" ref="AN34" si="31">IF($I33=0,0,IF(ROUNDUP(AN33/$I33,0)&gt;30,30,ROUNDUP(AN33/$I33,0)))</f>
        <v>6</v>
      </c>
      <c r="AO34" s="595"/>
      <c r="AP34" s="595"/>
      <c r="AQ34" s="595"/>
      <c r="AR34" s="595"/>
      <c r="AS34" s="595"/>
      <c r="AT34" s="595"/>
      <c r="AU34" s="595">
        <f t="shared" ref="AU34" si="32">IF($I33=0,0,IF(ROUNDUP(AU33/$I33,0)&gt;30,30,ROUNDUP(AU33/$I33,0)))</f>
        <v>2</v>
      </c>
      <c r="AV34" s="595"/>
      <c r="AW34" s="668"/>
      <c r="AX34" s="711"/>
      <c r="AY34" s="711"/>
      <c r="AZ34" s="711"/>
      <c r="BA34" s="595"/>
      <c r="BB34" s="595"/>
      <c r="BC34" s="595"/>
      <c r="BD34" s="595"/>
      <c r="BE34" s="595"/>
      <c r="BF34" s="595"/>
      <c r="BG34" s="692"/>
      <c r="BH34" s="692"/>
      <c r="BI34" s="692"/>
      <c r="BJ34" s="692"/>
      <c r="BK34" s="692"/>
      <c r="BL34" s="692"/>
      <c r="BM34" s="692"/>
      <c r="BN34" s="692"/>
      <c r="BO34" s="692"/>
      <c r="BP34" s="692"/>
      <c r="BQ34" s="643">
        <f t="shared" ref="BQ34" si="33">IF($I33=0,0,IF(ROUNDUP(BQ33/$I33,0)&gt;30,30,ROUNDUP(BQ33/$I33,0)))</f>
        <v>3</v>
      </c>
      <c r="BR34" s="595"/>
      <c r="BS34" s="595"/>
      <c r="BT34" s="595"/>
      <c r="BU34" s="595"/>
      <c r="BV34" s="599">
        <f t="shared" ref="BV34" si="34">IF($I33=0,0,IF(ROUNDUP(BV33/$I33,0)&gt;30,30,ROUNDUP(BV33/$I33,0)))</f>
        <v>6</v>
      </c>
      <c r="BW34" s="695"/>
      <c r="BX34" s="666">
        <f t="shared" ref="BX34" si="35">IF($I33=0,0,IF(ROUNDUP(BX33/$I33,0)&gt;30,30,ROUNDUP(BX33/$I33,0)))</f>
        <v>3</v>
      </c>
      <c r="BY34" s="595"/>
      <c r="BZ34" s="595"/>
      <c r="CA34" s="595"/>
      <c r="CB34" s="595"/>
      <c r="CC34" s="595"/>
      <c r="CD34" s="595"/>
      <c r="CE34" s="595"/>
      <c r="CF34" s="595"/>
      <c r="CG34" s="595"/>
      <c r="CH34" s="593"/>
      <c r="CI34" s="692"/>
      <c r="CJ34" s="595"/>
      <c r="CK34" s="685"/>
    </row>
    <row r="35" spans="1:89" x14ac:dyDescent="0.2">
      <c r="A35" s="734">
        <v>5</v>
      </c>
      <c r="B35" s="736" t="s">
        <v>1273</v>
      </c>
      <c r="C35" s="738">
        <f>IF(D35=0,0,RANK(D35,D$27:D$62))</f>
        <v>0</v>
      </c>
      <c r="D35" s="740">
        <f>SUM(J36:DB36)</f>
        <v>0</v>
      </c>
      <c r="E35" s="742">
        <f>IF(G35="X","X",RANK(G35,G$27:G$62))</f>
        <v>12</v>
      </c>
      <c r="F35" s="744">
        <f>COUNT(J35:DB35)</f>
        <v>0</v>
      </c>
      <c r="G35" s="722">
        <f>IF(C35=1,"X",IF(C35=2,"X",IF(C35=3,"X",F35)))</f>
        <v>0</v>
      </c>
      <c r="H35" s="724">
        <f>SUM(J35:DB35)</f>
        <v>0</v>
      </c>
      <c r="I35" s="726">
        <f>MINA(J35,K35,L35,M35,N35,O35,P35,Q35,R35,S35,T35,U35,V35,W35,X35)</f>
        <v>0</v>
      </c>
      <c r="J35" s="610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94"/>
      <c r="V35" s="578"/>
      <c r="W35" s="578"/>
      <c r="X35" s="578"/>
      <c r="Y35" s="578"/>
      <c r="Z35" s="578"/>
      <c r="AA35" s="578"/>
      <c r="AB35" s="578"/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78"/>
      <c r="AW35" s="578"/>
      <c r="AX35" s="659"/>
      <c r="AY35" s="659"/>
      <c r="AZ35" s="659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8"/>
      <c r="BN35" s="578"/>
      <c r="BO35" s="578"/>
      <c r="BP35" s="578"/>
      <c r="BQ35" s="578"/>
      <c r="BR35" s="578"/>
      <c r="BS35" s="578"/>
      <c r="BT35" s="578"/>
      <c r="BU35" s="578"/>
      <c r="BV35" s="578"/>
      <c r="BW35" s="578"/>
      <c r="BX35" s="578"/>
      <c r="BY35" s="578"/>
      <c r="BZ35" s="578"/>
      <c r="CA35" s="578"/>
      <c r="CB35" s="578"/>
      <c r="CC35" s="578"/>
      <c r="CD35" s="578"/>
      <c r="CE35" s="578"/>
      <c r="CF35" s="578"/>
      <c r="CG35" s="578"/>
      <c r="CH35" s="578"/>
      <c r="CI35" s="578"/>
      <c r="CJ35" s="578"/>
      <c r="CK35" s="578"/>
    </row>
    <row r="36" spans="1:89" ht="13.5" thickBot="1" x14ac:dyDescent="0.25">
      <c r="A36" s="735"/>
      <c r="B36" s="737"/>
      <c r="C36" s="739"/>
      <c r="D36" s="741"/>
      <c r="E36" s="743"/>
      <c r="F36" s="745"/>
      <c r="G36" s="723"/>
      <c r="H36" s="725"/>
      <c r="I36" s="727"/>
      <c r="J36" s="581"/>
      <c r="K36" s="581"/>
      <c r="L36" s="581"/>
      <c r="M36" s="581"/>
      <c r="N36" s="581"/>
      <c r="O36" s="581"/>
      <c r="P36" s="579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  <c r="AT36" s="581"/>
      <c r="AU36" s="581"/>
      <c r="AV36" s="581"/>
      <c r="AW36" s="581"/>
      <c r="AX36" s="646"/>
      <c r="AY36" s="646"/>
      <c r="AZ36" s="646"/>
      <c r="BA36" s="581"/>
      <c r="BB36" s="581"/>
      <c r="BC36" s="581"/>
      <c r="BD36" s="581"/>
      <c r="BE36" s="581"/>
      <c r="BF36" s="581"/>
      <c r="BG36" s="581"/>
      <c r="BH36" s="581"/>
      <c r="BI36" s="581"/>
      <c r="BJ36" s="581"/>
      <c r="BK36" s="581"/>
      <c r="BL36" s="581"/>
      <c r="BM36" s="581"/>
      <c r="BN36" s="581"/>
      <c r="BO36" s="581"/>
      <c r="BP36" s="581"/>
      <c r="BQ36" s="581"/>
      <c r="BR36" s="581"/>
      <c r="BS36" s="581"/>
      <c r="BT36" s="581"/>
      <c r="BU36" s="581"/>
      <c r="BV36" s="581"/>
      <c r="BW36" s="581"/>
      <c r="BX36" s="581"/>
      <c r="BY36" s="581"/>
      <c r="BZ36" s="581"/>
      <c r="CA36" s="581"/>
      <c r="CB36" s="581"/>
      <c r="CC36" s="581"/>
      <c r="CD36" s="581"/>
      <c r="CE36" s="581"/>
      <c r="CF36" s="581"/>
      <c r="CG36" s="581"/>
      <c r="CH36" s="581"/>
      <c r="CI36" s="581"/>
      <c r="CJ36" s="581"/>
      <c r="CK36" s="581"/>
    </row>
    <row r="37" spans="1:89" x14ac:dyDescent="0.2">
      <c r="A37" s="734">
        <v>6</v>
      </c>
      <c r="B37" s="736" t="s">
        <v>1</v>
      </c>
      <c r="C37" s="738">
        <f>IF(D37=0,0,RANK(D37,D$27:D$62))</f>
        <v>2</v>
      </c>
      <c r="D37" s="740">
        <f>SUM(J38:DB38)</f>
        <v>115</v>
      </c>
      <c r="E37" s="742" t="str">
        <f>IF(G37="X","X",RANK(G37,G$27:G$62))</f>
        <v>X</v>
      </c>
      <c r="F37" s="744">
        <f>COUNT(J37:DB37)</f>
        <v>23</v>
      </c>
      <c r="G37" s="722" t="str">
        <f>IF(C37=1,"X",IF(C37=2,"X",IF(C37=3,"X",F37)))</f>
        <v>X</v>
      </c>
      <c r="H37" s="724">
        <f>SUM(J37:DB37)</f>
        <v>1.60130787037037</v>
      </c>
      <c r="I37" s="726">
        <f>MINA(J37,K37,L37,M37,N37,O37,P37,Q37,R37,S37,T37,U37,V37,W37,X37)</f>
        <v>1.3854166666666667E-2</v>
      </c>
      <c r="J37" s="610">
        <v>1.4317129629629631E-2</v>
      </c>
      <c r="K37" s="578">
        <v>1.3912037037037037E-2</v>
      </c>
      <c r="L37" s="578">
        <v>1.4027777777777778E-2</v>
      </c>
      <c r="M37" s="578">
        <v>1.4016203703703704E-2</v>
      </c>
      <c r="N37" s="578">
        <v>1.3900462962962962E-2</v>
      </c>
      <c r="O37" s="578">
        <v>1.3854166666666667E-2</v>
      </c>
      <c r="P37" s="578">
        <v>1.3969907407407407E-2</v>
      </c>
      <c r="Q37" s="578">
        <v>1.4733796296296297E-2</v>
      </c>
      <c r="R37" s="578">
        <v>1.4155092592592592E-2</v>
      </c>
      <c r="S37" s="578"/>
      <c r="T37" s="578"/>
      <c r="U37" s="594">
        <v>1.4837962962962963E-2</v>
      </c>
      <c r="V37" s="578">
        <v>1.4189814814814815E-2</v>
      </c>
      <c r="W37" s="578">
        <v>1.4606481481481481E-2</v>
      </c>
      <c r="X37" s="578">
        <v>1.4768518518518519E-2</v>
      </c>
      <c r="Y37" s="578"/>
      <c r="Z37" s="578"/>
      <c r="AA37" s="578"/>
      <c r="AB37" s="578"/>
      <c r="AC37" s="578"/>
      <c r="AD37" s="578">
        <v>3.1921296296296302E-2</v>
      </c>
      <c r="AE37" s="578">
        <v>0.66770833333333324</v>
      </c>
      <c r="AF37" s="578"/>
      <c r="AG37" s="578"/>
      <c r="AH37" s="578"/>
      <c r="AI37" s="578"/>
      <c r="AJ37" s="578"/>
      <c r="AK37" s="578"/>
      <c r="AL37" s="578"/>
      <c r="AM37" s="578"/>
      <c r="AN37" s="598">
        <v>7.0983796296296295E-2</v>
      </c>
      <c r="AO37" s="578"/>
      <c r="AP37" s="578"/>
      <c r="AQ37" s="578">
        <v>7.3807870370370371E-2</v>
      </c>
      <c r="AR37" s="578"/>
      <c r="AS37" s="578"/>
      <c r="AT37" s="578"/>
      <c r="AU37" s="598">
        <v>1.8113425925925925E-2</v>
      </c>
      <c r="AV37" s="578"/>
      <c r="AW37" s="598"/>
      <c r="AX37" s="591"/>
      <c r="AY37" s="598">
        <v>0.25103009259259257</v>
      </c>
      <c r="AZ37" s="591"/>
      <c r="BA37" s="578"/>
      <c r="BB37" s="578"/>
      <c r="BC37" s="578"/>
      <c r="BD37" s="578"/>
      <c r="BE37" s="578"/>
      <c r="BF37" s="578"/>
      <c r="BG37" s="578"/>
      <c r="BH37" s="578"/>
      <c r="BI37" s="598">
        <v>0.12069444444444444</v>
      </c>
      <c r="BJ37" s="598"/>
      <c r="BK37" s="598"/>
      <c r="BL37" s="598"/>
      <c r="BM37" s="598"/>
      <c r="BN37" s="598"/>
      <c r="BO37" s="598"/>
      <c r="BP37" s="598"/>
      <c r="BQ37" s="598"/>
      <c r="BR37" s="598"/>
      <c r="BS37" s="598"/>
      <c r="BT37" s="578"/>
      <c r="BU37" s="578">
        <v>7.2384259259259259E-2</v>
      </c>
      <c r="BV37" s="578">
        <v>7.2939814814814818E-2</v>
      </c>
      <c r="BW37" s="578"/>
      <c r="BX37" s="578"/>
      <c r="BY37" s="578"/>
      <c r="BZ37" s="578"/>
      <c r="CA37" s="578"/>
      <c r="CB37" s="578"/>
      <c r="CC37" s="578">
        <v>3.6435185185185189E-2</v>
      </c>
      <c r="CD37" s="578"/>
      <c r="CE37" s="578"/>
      <c r="CF37" s="578"/>
      <c r="CG37" s="578"/>
      <c r="CH37" s="578"/>
      <c r="CI37" s="578"/>
      <c r="CJ37" s="578"/>
      <c r="CK37" s="578"/>
    </row>
    <row r="38" spans="1:89" ht="13.5" thickBot="1" x14ac:dyDescent="0.25">
      <c r="A38" s="735"/>
      <c r="B38" s="737"/>
      <c r="C38" s="739"/>
      <c r="D38" s="741"/>
      <c r="E38" s="743"/>
      <c r="F38" s="745"/>
      <c r="G38" s="723"/>
      <c r="H38" s="725"/>
      <c r="I38" s="727"/>
      <c r="J38" s="581">
        <f t="shared" ref="J38:R38" si="36">IF($I37=0,0,IF(ROUNDUP(J37/$I37,0)&gt;30,30,ROUNDUP(J37/$I37,0)))</f>
        <v>2</v>
      </c>
      <c r="K38" s="581">
        <f t="shared" si="36"/>
        <v>2</v>
      </c>
      <c r="L38" s="581">
        <f t="shared" si="36"/>
        <v>2</v>
      </c>
      <c r="M38" s="581">
        <f t="shared" si="36"/>
        <v>2</v>
      </c>
      <c r="N38" s="581">
        <f t="shared" si="36"/>
        <v>2</v>
      </c>
      <c r="O38" s="600">
        <f t="shared" si="36"/>
        <v>1</v>
      </c>
      <c r="P38" s="600">
        <f t="shared" si="36"/>
        <v>2</v>
      </c>
      <c r="Q38" s="600">
        <f t="shared" si="36"/>
        <v>2</v>
      </c>
      <c r="R38" s="600">
        <f t="shared" si="36"/>
        <v>2</v>
      </c>
      <c r="S38" s="581"/>
      <c r="T38" s="669"/>
      <c r="U38" s="600">
        <f t="shared" ref="U38:X38" si="37">IF($I37=0,0,IF(ROUNDUP(U37/$I37,0)&gt;30,30,ROUNDUP(U37/$I37,0)))</f>
        <v>2</v>
      </c>
      <c r="V38" s="600">
        <f t="shared" si="37"/>
        <v>2</v>
      </c>
      <c r="W38" s="600">
        <f t="shared" si="37"/>
        <v>2</v>
      </c>
      <c r="X38" s="600">
        <f t="shared" si="37"/>
        <v>2</v>
      </c>
      <c r="Y38" s="581"/>
      <c r="Z38" s="581"/>
      <c r="AA38" s="581"/>
      <c r="AB38" s="581"/>
      <c r="AC38" s="581"/>
      <c r="AD38" s="581">
        <f t="shared" ref="AD38:AE38" si="38">IF($I37=0,0,IF(ROUNDUP(AD37/$I37,0)&gt;30,30,ROUNDUP(AD37/$I37,0)))</f>
        <v>3</v>
      </c>
      <c r="AE38" s="581">
        <f t="shared" si="38"/>
        <v>30</v>
      </c>
      <c r="AF38" s="581"/>
      <c r="AG38" s="581"/>
      <c r="AH38" s="581"/>
      <c r="AI38" s="581"/>
      <c r="AJ38" s="581"/>
      <c r="AK38" s="581"/>
      <c r="AL38" s="581"/>
      <c r="AM38" s="581"/>
      <c r="AN38" s="599">
        <f t="shared" ref="AN38" si="39">IF($I37=0,0,IF(ROUNDUP(AN37/$I37,0)&gt;30,30,ROUNDUP(AN37/$I37,0)))</f>
        <v>6</v>
      </c>
      <c r="AO38" s="581"/>
      <c r="AP38" s="581"/>
      <c r="AQ38" s="581">
        <f t="shared" ref="AQ38:AU38" si="40">IF($I37=0,0,IF(ROUNDUP(AQ37/$I37,0)&gt;30,30,ROUNDUP(AQ37/$I37,0)))</f>
        <v>6</v>
      </c>
      <c r="AR38" s="581"/>
      <c r="AS38" s="581"/>
      <c r="AT38" s="581"/>
      <c r="AU38" s="599">
        <f t="shared" si="40"/>
        <v>2</v>
      </c>
      <c r="AV38" s="581"/>
      <c r="AW38" s="599"/>
      <c r="AX38" s="643"/>
      <c r="AY38" s="695">
        <f t="shared" ref="AY38" si="41">IF($I37=0,0,IF(ROUNDUP(AY37/$I37,0)&gt;30,30,ROUNDUP(AY37/$I37,0)))</f>
        <v>19</v>
      </c>
      <c r="AZ38" s="643"/>
      <c r="BA38" s="581"/>
      <c r="BB38" s="581"/>
      <c r="BC38" s="581"/>
      <c r="BD38" s="581"/>
      <c r="BE38" s="581"/>
      <c r="BF38" s="581"/>
      <c r="BG38" s="581"/>
      <c r="BH38" s="666"/>
      <c r="BI38" s="695">
        <f t="shared" ref="BI38" si="42">IF($I37=0,0,IF(ROUNDUP(BI37/$I37,0)&gt;30,30,ROUNDUP(BI37/$I37,0)))</f>
        <v>9</v>
      </c>
      <c r="BJ38" s="695"/>
      <c r="BK38" s="695"/>
      <c r="BL38" s="695"/>
      <c r="BM38" s="695"/>
      <c r="BN38" s="695"/>
      <c r="BO38" s="695"/>
      <c r="BP38" s="695"/>
      <c r="BQ38" s="695"/>
      <c r="BR38" s="599"/>
      <c r="BS38" s="599"/>
      <c r="BT38" s="581"/>
      <c r="BU38" s="666">
        <f t="shared" ref="BU38:BV38" si="43">IF($I37=0,0,IF(ROUNDUP(BU37/$I37,0)&gt;30,30,ROUNDUP(BU37/$I37,0)))</f>
        <v>6</v>
      </c>
      <c r="BV38" s="599">
        <f t="shared" si="43"/>
        <v>6</v>
      </c>
      <c r="BW38" s="695"/>
      <c r="BX38" s="666"/>
      <c r="BY38" s="666"/>
      <c r="BZ38" s="666"/>
      <c r="CA38" s="666"/>
      <c r="CB38" s="666"/>
      <c r="CC38" s="666">
        <f t="shared" ref="CC38" si="44">IF($I37=0,0,IF(ROUNDUP(CC37/$I37,0)&gt;30,30,ROUNDUP(CC37/$I37,0)))</f>
        <v>3</v>
      </c>
      <c r="CD38" s="666"/>
      <c r="CE38" s="666"/>
      <c r="CF38" s="666"/>
      <c r="CG38" s="666"/>
      <c r="CH38" s="666"/>
      <c r="CI38" s="666"/>
      <c r="CJ38" s="666"/>
      <c r="CK38" s="581"/>
    </row>
    <row r="39" spans="1:89" ht="12.75" customHeight="1" x14ac:dyDescent="0.2">
      <c r="A39" s="734">
        <v>7</v>
      </c>
      <c r="B39" s="746" t="s">
        <v>973</v>
      </c>
      <c r="C39" s="738">
        <f>IF(D39=0,0,RANK(D39,D$27:D$62))</f>
        <v>5</v>
      </c>
      <c r="D39" s="740">
        <f>SUM(J40:DB40)</f>
        <v>44</v>
      </c>
      <c r="E39" s="742">
        <f>IF(G39="X","X",RANK(G39,G$27:G$62))</f>
        <v>2</v>
      </c>
      <c r="F39" s="744">
        <f>COUNT(J39:DB39)</f>
        <v>15</v>
      </c>
      <c r="G39" s="722">
        <f>IF(C39=1,"X",IF(C39=2,"X",IF(C39=3,"X",F39)))</f>
        <v>15</v>
      </c>
      <c r="H39" s="724">
        <f>SUM(J39:DB39)</f>
        <v>0.45990740740740743</v>
      </c>
      <c r="I39" s="726">
        <f>MINA(J39,K39,L39,M39,N39,O39,P39,Q39,R39,S39,T39,U39,V39,W39,X39)</f>
        <v>1.4236111111111111E-2</v>
      </c>
      <c r="J39" s="578">
        <v>1.4930555555555556E-2</v>
      </c>
      <c r="K39" s="578">
        <v>1.4537037037037038E-2</v>
      </c>
      <c r="L39" s="578"/>
      <c r="M39" s="578"/>
      <c r="N39" s="578"/>
      <c r="O39" s="578">
        <v>1.4236111111111111E-2</v>
      </c>
      <c r="P39" s="578">
        <v>1.4351851851851852E-2</v>
      </c>
      <c r="Q39" s="578">
        <v>1.5486111111111112E-2</v>
      </c>
      <c r="R39" s="578"/>
      <c r="S39" s="578">
        <v>1.5520833333333333E-2</v>
      </c>
      <c r="T39" s="578"/>
      <c r="U39" s="578">
        <v>1.4479166666666666E-2</v>
      </c>
      <c r="V39" s="578">
        <v>1.4606481481481481E-2</v>
      </c>
      <c r="W39" s="578">
        <v>1.5150462962962963E-2</v>
      </c>
      <c r="X39" s="578"/>
      <c r="Y39" s="578"/>
      <c r="Z39" s="578"/>
      <c r="AA39" s="578"/>
      <c r="AB39" s="578"/>
      <c r="AC39" s="578"/>
      <c r="AD39" s="578">
        <v>3.515046296296296E-2</v>
      </c>
      <c r="AE39" s="578"/>
      <c r="AF39" s="578"/>
      <c r="AG39" s="578"/>
      <c r="AH39" s="578"/>
      <c r="AI39" s="578"/>
      <c r="AJ39" s="578"/>
      <c r="AK39" s="578"/>
      <c r="AL39" s="578"/>
      <c r="AM39" s="578"/>
      <c r="AN39" s="578">
        <v>7.4108796296296298E-2</v>
      </c>
      <c r="AO39" s="578"/>
      <c r="AP39" s="578"/>
      <c r="AQ39" s="578"/>
      <c r="AR39" s="578"/>
      <c r="AS39" s="578"/>
      <c r="AT39" s="578"/>
      <c r="AU39" s="578">
        <v>1.9247685185185184E-2</v>
      </c>
      <c r="AV39" s="578"/>
      <c r="AW39" s="578"/>
      <c r="AX39" s="578">
        <v>4.6550925925925926E-2</v>
      </c>
      <c r="AY39" s="578"/>
      <c r="AZ39" s="578"/>
      <c r="BA39" s="578"/>
      <c r="BB39" s="578"/>
      <c r="BC39" s="578"/>
      <c r="BD39" s="578"/>
      <c r="BE39" s="578"/>
      <c r="BF39" s="578"/>
      <c r="BG39" s="578"/>
      <c r="BH39" s="578"/>
      <c r="BI39" s="578"/>
      <c r="BJ39" s="578"/>
      <c r="BK39" s="578"/>
      <c r="BL39" s="578"/>
      <c r="BM39" s="578"/>
      <c r="BN39" s="578"/>
      <c r="BO39" s="578"/>
      <c r="BP39" s="578"/>
      <c r="BQ39" s="578"/>
      <c r="BR39" s="578"/>
      <c r="BS39" s="578"/>
      <c r="BT39" s="578"/>
      <c r="BU39" s="578">
        <v>7.4166666666666672E-2</v>
      </c>
      <c r="BV39" s="578">
        <v>7.7384259259259264E-2</v>
      </c>
      <c r="BW39" s="578"/>
      <c r="BX39" s="578"/>
      <c r="BY39" s="578"/>
      <c r="BZ39" s="578"/>
      <c r="CA39" s="578"/>
      <c r="CB39" s="578"/>
      <c r="CC39" s="578"/>
      <c r="CD39" s="578"/>
      <c r="CE39" s="578"/>
      <c r="CF39" s="578"/>
      <c r="CG39" s="578"/>
      <c r="CH39" s="578"/>
      <c r="CI39" s="578"/>
      <c r="CJ39" s="578"/>
      <c r="CK39" s="578"/>
    </row>
    <row r="40" spans="1:89" ht="13.5" customHeight="1" thickBot="1" x14ac:dyDescent="0.25">
      <c r="A40" s="735"/>
      <c r="B40" s="747"/>
      <c r="C40" s="739"/>
      <c r="D40" s="741"/>
      <c r="E40" s="743"/>
      <c r="F40" s="745"/>
      <c r="G40" s="723"/>
      <c r="H40" s="725"/>
      <c r="I40" s="727"/>
      <c r="J40" s="581">
        <f t="shared" ref="J40" si="45">IF($I39=0,0,IF(ROUNDUP(J39/$I39,0)&gt;30,30,ROUNDUP(J39/$I39,0)))</f>
        <v>2</v>
      </c>
      <c r="K40" s="581">
        <f t="shared" ref="K40" si="46">IF($I39=0,0,IF(ROUNDUP(K39/$I39,0)&gt;30,30,ROUNDUP(K39/$I39,0)))</f>
        <v>2</v>
      </c>
      <c r="L40" s="581"/>
      <c r="M40" s="581"/>
      <c r="N40" s="581"/>
      <c r="O40" s="600">
        <f t="shared" ref="O40:Q40" si="47">IF($I39=0,0,IF(ROUNDUP(O39/$I39,0)&gt;30,30,ROUNDUP(O39/$I39,0)))</f>
        <v>1</v>
      </c>
      <c r="P40" s="600">
        <f t="shared" si="47"/>
        <v>2</v>
      </c>
      <c r="Q40" s="600">
        <f t="shared" si="47"/>
        <v>2</v>
      </c>
      <c r="R40" s="581"/>
      <c r="S40" s="600">
        <f t="shared" ref="S40" si="48">IF($I39=0,0,IF(ROUNDUP(S39/$I39,0)&gt;30,30,ROUNDUP(S39/$I39,0)))</f>
        <v>2</v>
      </c>
      <c r="T40" s="581"/>
      <c r="U40" s="600">
        <f t="shared" ref="U40:W40" si="49">IF($I39=0,0,IF(ROUNDUP(U39/$I39,0)&gt;30,30,ROUNDUP(U39/$I39,0)))</f>
        <v>2</v>
      </c>
      <c r="V40" s="600">
        <f t="shared" si="49"/>
        <v>2</v>
      </c>
      <c r="W40" s="600">
        <f t="shared" si="49"/>
        <v>2</v>
      </c>
      <c r="X40" s="581"/>
      <c r="Y40" s="581"/>
      <c r="Z40" s="581"/>
      <c r="AA40" s="581"/>
      <c r="AB40" s="581"/>
      <c r="AC40" s="581"/>
      <c r="AD40" s="581">
        <f t="shared" ref="AD40" si="50">IF($I39=0,0,IF(ROUNDUP(AD39/$I39,0)&gt;30,30,ROUNDUP(AD39/$I39,0)))</f>
        <v>3</v>
      </c>
      <c r="AE40" s="669"/>
      <c r="AF40" s="669"/>
      <c r="AG40" s="669"/>
      <c r="AH40" s="669"/>
      <c r="AI40" s="669"/>
      <c r="AJ40" s="669"/>
      <c r="AK40" s="669"/>
      <c r="AL40" s="669"/>
      <c r="AM40" s="669"/>
      <c r="AN40" s="581">
        <f t="shared" ref="AN40" si="51">IF($I39=0,0,IF(ROUNDUP(AN39/$I39,0)&gt;30,30,ROUNDUP(AN39/$I39,0)))</f>
        <v>6</v>
      </c>
      <c r="AO40" s="666"/>
      <c r="AP40" s="666"/>
      <c r="AQ40" s="666"/>
      <c r="AR40" s="666"/>
      <c r="AS40" s="666"/>
      <c r="AT40" s="666"/>
      <c r="AU40" s="666">
        <f t="shared" ref="AU40" si="52">IF($I39=0,0,IF(ROUNDUP(AU39/$I39,0)&gt;30,30,ROUNDUP(AU39/$I39,0)))</f>
        <v>2</v>
      </c>
      <c r="AV40" s="666"/>
      <c r="AW40" s="666"/>
      <c r="AX40" s="666">
        <f t="shared" ref="AX40" si="53">IF($I39=0,0,IF(ROUNDUP(AX39/$I39,0)&gt;30,30,ROUNDUP(AX39/$I39,0)))</f>
        <v>4</v>
      </c>
      <c r="AY40" s="666"/>
      <c r="AZ40" s="666"/>
      <c r="BA40" s="666"/>
      <c r="BB40" s="666"/>
      <c r="BC40" s="666"/>
      <c r="BD40" s="666"/>
      <c r="BE40" s="666"/>
      <c r="BF40" s="666"/>
      <c r="BG40" s="666"/>
      <c r="BH40" s="666"/>
      <c r="BI40" s="666"/>
      <c r="BJ40" s="666"/>
      <c r="BK40" s="666"/>
      <c r="BL40" s="666"/>
      <c r="BM40" s="666"/>
      <c r="BN40" s="666"/>
      <c r="BO40" s="666"/>
      <c r="BP40" s="666"/>
      <c r="BQ40" s="666"/>
      <c r="BR40" s="666"/>
      <c r="BS40" s="666"/>
      <c r="BT40" s="669"/>
      <c r="BU40" s="666">
        <f t="shared" ref="BU40:BV40" si="54">IF($I39=0,0,IF(ROUNDUP(BU39/$I39,0)&gt;30,30,ROUNDUP(BU39/$I39,0)))</f>
        <v>6</v>
      </c>
      <c r="BV40" s="599">
        <f t="shared" si="54"/>
        <v>6</v>
      </c>
      <c r="BW40" s="599"/>
      <c r="BX40" s="581"/>
      <c r="BY40" s="669"/>
      <c r="BZ40" s="669"/>
      <c r="CA40" s="669"/>
      <c r="CB40" s="669"/>
      <c r="CC40" s="669"/>
      <c r="CD40" s="669"/>
      <c r="CE40" s="669"/>
      <c r="CF40" s="669"/>
      <c r="CG40" s="669"/>
      <c r="CH40" s="669"/>
      <c r="CI40" s="669"/>
      <c r="CJ40" s="669"/>
      <c r="CK40" s="669"/>
    </row>
    <row r="41" spans="1:89" x14ac:dyDescent="0.2">
      <c r="A41" s="734">
        <v>8</v>
      </c>
      <c r="B41" s="736" t="s">
        <v>866</v>
      </c>
      <c r="C41" s="738">
        <f>IF(D41=0,0,RANK(D41,D$27:D$62))</f>
        <v>0</v>
      </c>
      <c r="D41" s="740">
        <f>SUM(J42:DB42)</f>
        <v>0</v>
      </c>
      <c r="E41" s="742">
        <f>IF(G41="X","X",RANK(G41,G$27:G$62))</f>
        <v>8</v>
      </c>
      <c r="F41" s="744">
        <f>COUNT(J41:DB41)</f>
        <v>1</v>
      </c>
      <c r="G41" s="722">
        <f>IF(C41=1,"X",IF(C41=2,"X",IF(C41=3,"X",F41)))</f>
        <v>1</v>
      </c>
      <c r="H41" s="724">
        <f>SUM(J41:DB41)</f>
        <v>7.3784722222222224E-2</v>
      </c>
      <c r="I41" s="726">
        <f>MINA(J41,K41,L41,M41,N41,O41,P41,Q41,R41,S41,T41,U41,V41,W41,X41)</f>
        <v>0</v>
      </c>
      <c r="J41" s="610"/>
      <c r="K41" s="578"/>
      <c r="L41" s="578"/>
      <c r="M41" s="578"/>
      <c r="N41" s="578"/>
      <c r="O41" s="578"/>
      <c r="P41" s="578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578"/>
      <c r="AL41" s="578"/>
      <c r="AM41" s="578"/>
      <c r="AN41" s="592">
        <v>7.3784722222222224E-2</v>
      </c>
      <c r="AO41" s="578"/>
      <c r="AP41" s="578"/>
      <c r="AQ41" s="578"/>
      <c r="AR41" s="578"/>
      <c r="AS41" s="578"/>
      <c r="AT41" s="578"/>
      <c r="AU41" s="578"/>
      <c r="AV41" s="578"/>
      <c r="AW41" s="591"/>
      <c r="AX41" s="591"/>
      <c r="AY41" s="591"/>
      <c r="AZ41" s="591"/>
      <c r="BA41" s="578"/>
      <c r="BB41" s="578"/>
      <c r="BC41" s="578"/>
      <c r="BD41" s="578"/>
      <c r="BE41" s="578"/>
      <c r="BF41" s="578"/>
      <c r="BG41" s="578"/>
      <c r="BH41" s="578"/>
      <c r="BI41" s="578"/>
      <c r="BJ41" s="578"/>
      <c r="BK41" s="578"/>
      <c r="BL41" s="578"/>
      <c r="BM41" s="578"/>
      <c r="BN41" s="578"/>
      <c r="BO41" s="578"/>
      <c r="BP41" s="578"/>
      <c r="BQ41" s="578"/>
      <c r="BR41" s="578"/>
      <c r="BS41" s="578"/>
      <c r="BT41" s="578"/>
      <c r="BU41" s="578"/>
      <c r="BV41" s="578"/>
      <c r="BW41" s="578"/>
      <c r="BX41" s="578"/>
      <c r="BY41" s="578"/>
      <c r="BZ41" s="578"/>
      <c r="CA41" s="578"/>
      <c r="CB41" s="578"/>
      <c r="CC41" s="578"/>
      <c r="CD41" s="578"/>
      <c r="CE41" s="578"/>
      <c r="CF41" s="578"/>
      <c r="CG41" s="578"/>
      <c r="CH41" s="578"/>
      <c r="CI41" s="578"/>
      <c r="CJ41" s="578"/>
      <c r="CK41" s="578"/>
    </row>
    <row r="42" spans="1:89" ht="13.5" thickBot="1" x14ac:dyDescent="0.25">
      <c r="A42" s="735"/>
      <c r="B42" s="737"/>
      <c r="C42" s="739"/>
      <c r="D42" s="741"/>
      <c r="E42" s="743"/>
      <c r="F42" s="745"/>
      <c r="G42" s="723"/>
      <c r="H42" s="725"/>
      <c r="I42" s="727"/>
      <c r="J42" s="581"/>
      <c r="K42" s="596"/>
      <c r="L42" s="596"/>
      <c r="M42" s="595"/>
      <c r="N42" s="596"/>
      <c r="O42" s="581"/>
      <c r="P42" s="579"/>
      <c r="Q42" s="595"/>
      <c r="R42" s="595"/>
      <c r="S42" s="581"/>
      <c r="T42" s="600"/>
      <c r="U42" s="581"/>
      <c r="V42" s="596"/>
      <c r="W42" s="581"/>
      <c r="X42" s="596"/>
      <c r="Y42" s="596"/>
      <c r="Z42" s="596"/>
      <c r="AA42" s="596"/>
      <c r="AB42" s="596"/>
      <c r="AC42" s="596"/>
      <c r="AD42" s="596"/>
      <c r="AE42" s="596"/>
      <c r="AF42" s="596"/>
      <c r="AG42" s="596"/>
      <c r="AH42" s="596"/>
      <c r="AI42" s="596"/>
      <c r="AJ42" s="596"/>
      <c r="AK42" s="596"/>
      <c r="AL42" s="596"/>
      <c r="AM42" s="596"/>
      <c r="AN42" s="581">
        <f t="shared" ref="AN42" si="55">IF($I41=0,0,IF(ROUNDUP(AN41/$I41,0)&gt;30,30,ROUNDUP(AN41/$I41,0)))</f>
        <v>0</v>
      </c>
      <c r="AO42" s="596"/>
      <c r="AP42" s="596"/>
      <c r="AQ42" s="596"/>
      <c r="AR42" s="596"/>
      <c r="AS42" s="596"/>
      <c r="AT42" s="596"/>
      <c r="AU42" s="596"/>
      <c r="AV42" s="596"/>
      <c r="AW42" s="666"/>
      <c r="AX42" s="691"/>
      <c r="AY42" s="691"/>
      <c r="AZ42" s="691"/>
      <c r="BA42" s="596"/>
      <c r="BB42" s="596"/>
      <c r="BC42" s="596"/>
      <c r="BD42" s="596"/>
      <c r="BE42" s="596"/>
      <c r="BF42" s="596"/>
      <c r="BG42" s="596"/>
      <c r="BH42" s="596"/>
      <c r="BI42" s="596"/>
      <c r="BJ42" s="596"/>
      <c r="BK42" s="596"/>
      <c r="BL42" s="596"/>
      <c r="BM42" s="596"/>
      <c r="BN42" s="596"/>
      <c r="BO42" s="596"/>
      <c r="BP42" s="596"/>
      <c r="BQ42" s="596"/>
      <c r="BR42" s="596"/>
      <c r="BS42" s="596"/>
      <c r="BT42" s="596"/>
      <c r="BU42" s="596"/>
      <c r="BV42" s="596"/>
      <c r="BW42" s="596"/>
      <c r="BX42" s="596"/>
      <c r="BY42" s="581"/>
      <c r="BZ42" s="595"/>
      <c r="CA42" s="595"/>
      <c r="CB42" s="595"/>
      <c r="CC42" s="595"/>
      <c r="CD42" s="596"/>
      <c r="CE42" s="596"/>
      <c r="CF42" s="596"/>
      <c r="CG42" s="596"/>
      <c r="CH42" s="596"/>
      <c r="CI42" s="596"/>
      <c r="CJ42" s="596"/>
      <c r="CK42" s="596"/>
    </row>
    <row r="43" spans="1:89" x14ac:dyDescent="0.2">
      <c r="A43" s="734">
        <v>9</v>
      </c>
      <c r="B43" s="736" t="s">
        <v>99</v>
      </c>
      <c r="C43" s="738">
        <f>IF(D43=0,0,RANK(D43,D$27:D$62))</f>
        <v>9</v>
      </c>
      <c r="D43" s="740">
        <f>SUM(J44:DB44)</f>
        <v>22</v>
      </c>
      <c r="E43" s="742">
        <f>IF(G43="X","X",RANK(G43,G$27:G$62))</f>
        <v>7</v>
      </c>
      <c r="F43" s="744">
        <f>COUNT(J43:DB43)</f>
        <v>5</v>
      </c>
      <c r="G43" s="722">
        <f>IF(C43=1,"X",IF(C43=2,"X",IF(C43=3,"X",F43)))</f>
        <v>5</v>
      </c>
      <c r="H43" s="724">
        <f>SUM(J43:DB43)</f>
        <v>0.43537037037037035</v>
      </c>
      <c r="I43" s="726">
        <f>MINA(J43,K43,L43,M43,N43,O43,P43,Q43,R43,S43,T43,U43,V43,W43,X43)</f>
        <v>2.2152777777777778E-2</v>
      </c>
      <c r="J43" s="610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>
        <v>2.2152777777777778E-2</v>
      </c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>
        <v>6.3518518518518516E-2</v>
      </c>
      <c r="AI43" s="578"/>
      <c r="AJ43" s="578"/>
      <c r="AK43" s="578"/>
      <c r="AL43" s="578"/>
      <c r="AM43" s="578"/>
      <c r="AN43" s="578"/>
      <c r="AO43" s="578"/>
      <c r="AP43" s="578"/>
      <c r="AQ43" s="578"/>
      <c r="AR43" s="578"/>
      <c r="AS43" s="578"/>
      <c r="AT43" s="578"/>
      <c r="AU43" s="578">
        <v>2.2662037037037036E-2</v>
      </c>
      <c r="AV43" s="578"/>
      <c r="AW43" s="578"/>
      <c r="AX43" s="659"/>
      <c r="AY43" s="659"/>
      <c r="AZ43" s="598">
        <v>0.22510416666666666</v>
      </c>
      <c r="BA43" s="578"/>
      <c r="BB43" s="578"/>
      <c r="BC43" s="578"/>
      <c r="BD43" s="578"/>
      <c r="BE43" s="578"/>
      <c r="BF43" s="578"/>
      <c r="BG43" s="578"/>
      <c r="BH43" s="578"/>
      <c r="BI43" s="578"/>
      <c r="BJ43" s="578"/>
      <c r="BK43" s="578"/>
      <c r="BL43" s="578"/>
      <c r="BM43" s="578"/>
      <c r="BN43" s="578"/>
      <c r="BO43" s="578"/>
      <c r="BP43" s="578"/>
      <c r="BQ43" s="578"/>
      <c r="BR43" s="578"/>
      <c r="BS43" s="578"/>
      <c r="BT43" s="578"/>
      <c r="BU43" s="578"/>
      <c r="BV43" s="578">
        <v>0.10193287037037037</v>
      </c>
      <c r="BW43" s="578"/>
      <c r="BX43" s="578"/>
      <c r="BY43" s="578"/>
      <c r="BZ43" s="578"/>
      <c r="CA43" s="578"/>
      <c r="CB43" s="578"/>
      <c r="CC43" s="578"/>
      <c r="CD43" s="578"/>
      <c r="CE43" s="578"/>
      <c r="CF43" s="578"/>
      <c r="CG43" s="578"/>
      <c r="CH43" s="578"/>
      <c r="CI43" s="578"/>
      <c r="CJ43" s="578"/>
      <c r="CK43" s="578"/>
    </row>
    <row r="44" spans="1:89" ht="13.5" thickBot="1" x14ac:dyDescent="0.25">
      <c r="A44" s="735"/>
      <c r="B44" s="737"/>
      <c r="C44" s="739"/>
      <c r="D44" s="741"/>
      <c r="E44" s="743"/>
      <c r="F44" s="745"/>
      <c r="G44" s="723"/>
      <c r="H44" s="725"/>
      <c r="I44" s="727"/>
      <c r="J44" s="581"/>
      <c r="K44" s="580"/>
      <c r="L44" s="580"/>
      <c r="M44" s="581"/>
      <c r="N44" s="581"/>
      <c r="O44" s="581"/>
      <c r="P44" s="579"/>
      <c r="Q44" s="581"/>
      <c r="R44" s="581"/>
      <c r="S44" s="581"/>
      <c r="T44" s="579"/>
      <c r="U44" s="600">
        <f t="shared" ref="U44" si="56">IF($I43=0,0,IF(ROUNDUP(U43/$I43,0)&gt;30,30,ROUNDUP(U43/$I43,0)))</f>
        <v>1</v>
      </c>
      <c r="V44" s="580"/>
      <c r="W44" s="580"/>
      <c r="X44" s="580"/>
      <c r="Y44" s="580"/>
      <c r="Z44" s="580"/>
      <c r="AA44" s="580"/>
      <c r="AB44" s="580"/>
      <c r="AC44" s="580"/>
      <c r="AD44" s="580"/>
      <c r="AE44" s="580"/>
      <c r="AF44" s="580"/>
      <c r="AG44" s="580"/>
      <c r="AH44" s="581">
        <f t="shared" ref="AH44" si="57">IF($I43=0,0,IF(ROUNDUP(AH43/$I43,0)&gt;30,30,ROUNDUP(AH43/$I43,0)))</f>
        <v>3</v>
      </c>
      <c r="AI44" s="595"/>
      <c r="AJ44" s="580"/>
      <c r="AK44" s="580"/>
      <c r="AL44" s="580"/>
      <c r="AM44" s="580"/>
      <c r="AN44" s="581"/>
      <c r="AO44" s="581"/>
      <c r="AP44" s="581"/>
      <c r="AQ44" s="581"/>
      <c r="AR44" s="581"/>
      <c r="AS44" s="581"/>
      <c r="AT44" s="581"/>
      <c r="AU44" s="581">
        <f t="shared" ref="AU44" si="58">IF($I43=0,0,IF(ROUNDUP(AU43/$I43,0)&gt;30,30,ROUNDUP(AU43/$I43,0)))</f>
        <v>2</v>
      </c>
      <c r="AV44" s="581"/>
      <c r="AW44" s="581"/>
      <c r="AX44" s="646"/>
      <c r="AY44" s="709"/>
      <c r="AZ44" s="666">
        <f t="shared" ref="AX44:BI46" si="59">IF($I43=0,0,IF(ROUNDUP(AZ43/$I43,0)&gt;30,30,ROUNDUP(AZ43/$I43,0)))</f>
        <v>11</v>
      </c>
      <c r="BA44" s="581"/>
      <c r="BB44" s="581"/>
      <c r="BC44" s="581"/>
      <c r="BD44" s="581"/>
      <c r="BE44" s="581"/>
      <c r="BF44" s="581"/>
      <c r="BG44" s="581"/>
      <c r="BH44" s="581"/>
      <c r="BI44" s="580"/>
      <c r="BJ44" s="580"/>
      <c r="BK44" s="580"/>
      <c r="BL44" s="580"/>
      <c r="BM44" s="580"/>
      <c r="BN44" s="580"/>
      <c r="BO44" s="580"/>
      <c r="BP44" s="580"/>
      <c r="BQ44" s="580"/>
      <c r="BR44" s="580"/>
      <c r="BS44" s="580"/>
      <c r="BT44" s="580"/>
      <c r="BU44" s="580"/>
      <c r="BV44" s="599">
        <f t="shared" ref="BV44" si="60">IF($I43=0,0,IF(ROUNDUP(BV43/$I43,0)&gt;30,30,ROUNDUP(BV43/$I43,0)))</f>
        <v>5</v>
      </c>
      <c r="BW44" s="599"/>
      <c r="BX44" s="580"/>
      <c r="BY44" s="580"/>
      <c r="BZ44" s="580"/>
      <c r="CA44" s="580"/>
      <c r="CB44" s="580"/>
      <c r="CC44" s="580"/>
      <c r="CD44" s="580"/>
      <c r="CE44" s="580"/>
      <c r="CF44" s="580"/>
      <c r="CG44" s="580"/>
      <c r="CH44" s="580"/>
      <c r="CI44" s="580"/>
      <c r="CJ44" s="580"/>
      <c r="CK44" s="580"/>
    </row>
    <row r="45" spans="1:89" x14ac:dyDescent="0.2">
      <c r="A45" s="734">
        <v>10</v>
      </c>
      <c r="B45" s="736" t="s">
        <v>161</v>
      </c>
      <c r="C45" s="738">
        <f>IF(D45=0,0,RANK(D45,D$27:D$62))</f>
        <v>1</v>
      </c>
      <c r="D45" s="740">
        <f>SUM(J46:DB46)</f>
        <v>160</v>
      </c>
      <c r="E45" s="742" t="str">
        <f>IF(G45="X","X",RANK(G45,G$27:G$62))</f>
        <v>X</v>
      </c>
      <c r="F45" s="744">
        <f>COUNT(J45:DB45)</f>
        <v>35</v>
      </c>
      <c r="G45" s="722" t="str">
        <f>IF(C45=1,"X",IF(C45=2,"X",IF(C45=3,"X",F45)))</f>
        <v>X</v>
      </c>
      <c r="H45" s="724">
        <f>SUM(J45:DB45)</f>
        <v>2.0483796296296295</v>
      </c>
      <c r="I45" s="726">
        <f>MINA(J45,K45,L45,M45,N45,O45,P45,Q45,R45,S45,T45,U45,V45,W45,X45)</f>
        <v>1.4884259259259259E-2</v>
      </c>
      <c r="J45" s="610"/>
      <c r="K45" s="578">
        <v>1.5648148148148151E-2</v>
      </c>
      <c r="L45" s="578"/>
      <c r="M45" s="578"/>
      <c r="N45" s="578">
        <v>1.4988425925925926E-2</v>
      </c>
      <c r="O45" s="578"/>
      <c r="P45" s="578">
        <v>1.5046296296296295E-2</v>
      </c>
      <c r="Q45" s="578">
        <v>1.5092592592592593E-2</v>
      </c>
      <c r="R45" s="578">
        <v>1.4965277777777777E-2</v>
      </c>
      <c r="S45" s="578"/>
      <c r="T45" s="578">
        <v>1.5069444444444444E-2</v>
      </c>
      <c r="U45" s="578">
        <v>1.4884259259259259E-2</v>
      </c>
      <c r="V45" s="578">
        <v>1.5277777777777777E-2</v>
      </c>
      <c r="W45" s="578">
        <v>1.5173611111111112E-2</v>
      </c>
      <c r="X45" s="578">
        <v>1.5243055555555555E-2</v>
      </c>
      <c r="Y45" s="578"/>
      <c r="Z45" s="578"/>
      <c r="AA45" s="578"/>
      <c r="AB45" s="578"/>
      <c r="AC45" s="578"/>
      <c r="AD45" s="578">
        <v>3.8495370370370367E-2</v>
      </c>
      <c r="AE45" s="578"/>
      <c r="AF45" s="578"/>
      <c r="AG45" s="578"/>
      <c r="AH45" s="578">
        <v>4.1203703703703701E-2</v>
      </c>
      <c r="AI45" s="578"/>
      <c r="AJ45" s="578"/>
      <c r="AK45" s="578"/>
      <c r="AL45" s="578"/>
      <c r="AM45" s="578"/>
      <c r="AN45" s="578">
        <v>8.4675925925925932E-2</v>
      </c>
      <c r="AO45" s="578"/>
      <c r="AP45" s="578"/>
      <c r="AQ45" s="578">
        <v>9.0000000000000011E-2</v>
      </c>
      <c r="AR45" s="578"/>
      <c r="AS45" s="578"/>
      <c r="AT45" s="578"/>
      <c r="AU45" s="578">
        <v>1.9780092592592592E-2</v>
      </c>
      <c r="AV45" s="578">
        <v>9.3159722222222227E-2</v>
      </c>
      <c r="AW45" s="578"/>
      <c r="AX45" s="578">
        <v>0.13033564814814816</v>
      </c>
      <c r="AY45" s="598">
        <v>0.25103009259259257</v>
      </c>
      <c r="AZ45" s="578">
        <v>0.12973379629629631</v>
      </c>
      <c r="BA45" s="578"/>
      <c r="BB45" s="578">
        <v>3.5277777777777776E-2</v>
      </c>
      <c r="BC45" s="578"/>
      <c r="BD45" s="592">
        <v>1.5497685185185186E-2</v>
      </c>
      <c r="BE45" s="592"/>
      <c r="BF45" s="592"/>
      <c r="BG45" s="578">
        <v>3.7372685185185182E-2</v>
      </c>
      <c r="BH45" s="578"/>
      <c r="BI45" s="578">
        <v>6.1701388888888889E-2</v>
      </c>
      <c r="BJ45" s="578"/>
      <c r="BK45" s="578">
        <v>5.8819444444444445E-2</v>
      </c>
      <c r="BL45" s="578"/>
      <c r="BM45" s="578">
        <v>5.108796296296296E-2</v>
      </c>
      <c r="BN45" s="578">
        <v>7.4791666666666673E-2</v>
      </c>
      <c r="BO45" s="578">
        <v>8.8680555555555554E-2</v>
      </c>
      <c r="BP45" s="578"/>
      <c r="BQ45" s="578"/>
      <c r="BR45" s="578">
        <v>7.7129629629629631E-2</v>
      </c>
      <c r="BS45" s="578"/>
      <c r="BT45" s="578"/>
      <c r="BU45" s="598"/>
      <c r="BV45" s="598">
        <v>7.7337962962962969E-2</v>
      </c>
      <c r="BW45" s="598"/>
      <c r="BX45" s="578">
        <v>3.2326388888888891E-2</v>
      </c>
      <c r="BY45" s="578">
        <v>0.12997685185185184</v>
      </c>
      <c r="BZ45" s="578"/>
      <c r="CA45" s="578"/>
      <c r="CB45" s="578"/>
      <c r="CC45" s="578">
        <v>3.6898148148148145E-2</v>
      </c>
      <c r="CD45" s="578"/>
      <c r="CE45" s="578">
        <v>7.8101851851851853E-2</v>
      </c>
      <c r="CF45" s="578"/>
      <c r="CG45" s="578"/>
      <c r="CH45" s="578">
        <v>4.4895833333333336E-2</v>
      </c>
      <c r="CI45" s="578"/>
      <c r="CJ45" s="578">
        <v>0.11868055555555555</v>
      </c>
      <c r="CK45" s="578"/>
    </row>
    <row r="46" spans="1:89" ht="13.5" thickBot="1" x14ac:dyDescent="0.25">
      <c r="A46" s="735"/>
      <c r="B46" s="737"/>
      <c r="C46" s="739"/>
      <c r="D46" s="741"/>
      <c r="E46" s="743"/>
      <c r="F46" s="745"/>
      <c r="G46" s="723"/>
      <c r="H46" s="725"/>
      <c r="I46" s="727"/>
      <c r="J46" s="669"/>
      <c r="K46" s="581">
        <f t="shared" ref="K46" si="61">IF($I45=0,0,IF(ROUNDUP(K45/$I45,0)&gt;30,30,ROUNDUP(K45/$I45,0)))</f>
        <v>2</v>
      </c>
      <c r="L46" s="581"/>
      <c r="M46" s="581"/>
      <c r="N46" s="581">
        <f t="shared" ref="N46:S54" si="62">IF($I45=0,0,IF(ROUNDUP(N45/$I45,0)&gt;30,30,ROUNDUP(N45/$I45,0)))</f>
        <v>2</v>
      </c>
      <c r="O46" s="581"/>
      <c r="P46" s="581">
        <f t="shared" si="62"/>
        <v>2</v>
      </c>
      <c r="Q46" s="581">
        <f t="shared" si="62"/>
        <v>2</v>
      </c>
      <c r="R46" s="581">
        <f t="shared" si="62"/>
        <v>2</v>
      </c>
      <c r="S46" s="669"/>
      <c r="T46" s="600">
        <f t="shared" ref="T46:X46" si="63">IF($I45=0,0,IF(ROUNDUP(T45/$I45,0)&gt;30,30,ROUNDUP(T45/$I45,0)))</f>
        <v>2</v>
      </c>
      <c r="U46" s="600">
        <f t="shared" si="63"/>
        <v>1</v>
      </c>
      <c r="V46" s="600">
        <f t="shared" si="63"/>
        <v>2</v>
      </c>
      <c r="W46" s="600">
        <f t="shared" si="63"/>
        <v>2</v>
      </c>
      <c r="X46" s="600">
        <f t="shared" si="63"/>
        <v>2</v>
      </c>
      <c r="Y46" s="580"/>
      <c r="Z46" s="580"/>
      <c r="AA46" s="580"/>
      <c r="AB46" s="580"/>
      <c r="AC46" s="580"/>
      <c r="AD46" s="581">
        <f t="shared" ref="AD46" si="64">IF($I45=0,0,IF(ROUNDUP(AD45/$I45,0)&gt;30,30,ROUNDUP(AD45/$I45,0)))</f>
        <v>3</v>
      </c>
      <c r="AE46" s="692"/>
      <c r="AF46" s="692"/>
      <c r="AG46" s="581"/>
      <c r="AH46" s="581">
        <f t="shared" ref="AH46" si="65">IF($I45=0,0,IF(ROUNDUP(AH45/$I45,0)&gt;30,30,ROUNDUP(AH45/$I45,0)))</f>
        <v>3</v>
      </c>
      <c r="AI46" s="595"/>
      <c r="AJ46" s="581"/>
      <c r="AK46" s="581"/>
      <c r="AL46" s="581"/>
      <c r="AM46" s="581"/>
      <c r="AN46" s="581">
        <f t="shared" ref="AN46" si="66">IF($I45=0,0,IF(ROUNDUP(AN45/$I45,0)&gt;30,30,ROUNDUP(AN45/$I45,0)))</f>
        <v>6</v>
      </c>
      <c r="AO46" s="581"/>
      <c r="AP46" s="581"/>
      <c r="AQ46" s="581">
        <f t="shared" ref="AQ46:AV46" si="67">IF($I45=0,0,IF(ROUNDUP(AQ45/$I45,0)&gt;30,30,ROUNDUP(AQ45/$I45,0)))</f>
        <v>7</v>
      </c>
      <c r="AR46" s="581"/>
      <c r="AS46" s="581"/>
      <c r="AT46" s="581"/>
      <c r="AU46" s="581">
        <f t="shared" si="67"/>
        <v>2</v>
      </c>
      <c r="AV46" s="581">
        <f t="shared" si="67"/>
        <v>7</v>
      </c>
      <c r="AW46" s="581"/>
      <c r="AX46" s="666">
        <f t="shared" si="59"/>
        <v>9</v>
      </c>
      <c r="AY46" s="695">
        <f t="shared" si="59"/>
        <v>17</v>
      </c>
      <c r="AZ46" s="666">
        <f t="shared" si="59"/>
        <v>9</v>
      </c>
      <c r="BA46" s="599"/>
      <c r="BB46" s="666">
        <f t="shared" si="59"/>
        <v>3</v>
      </c>
      <c r="BC46" s="666"/>
      <c r="BD46" s="712">
        <f t="shared" si="59"/>
        <v>2</v>
      </c>
      <c r="BE46" s="712"/>
      <c r="BF46" s="712"/>
      <c r="BG46" s="666">
        <f t="shared" si="59"/>
        <v>3</v>
      </c>
      <c r="BH46" s="666"/>
      <c r="BI46" s="666">
        <f t="shared" si="59"/>
        <v>5</v>
      </c>
      <c r="BJ46" s="666"/>
      <c r="BK46" s="666">
        <f t="shared" ref="BK46:BU48" si="68">IF($I45=0,0,IF(ROUNDUP(BK45/$I45,0)&gt;30,30,ROUNDUP(BK45/$I45,0)))</f>
        <v>4</v>
      </c>
      <c r="BL46" s="666"/>
      <c r="BM46" s="666">
        <f t="shared" si="68"/>
        <v>4</v>
      </c>
      <c r="BN46" s="666">
        <f t="shared" si="68"/>
        <v>6</v>
      </c>
      <c r="BO46" s="666">
        <f t="shared" si="68"/>
        <v>6</v>
      </c>
      <c r="BP46" s="666"/>
      <c r="BQ46" s="666"/>
      <c r="BR46" s="666">
        <f t="shared" si="68"/>
        <v>6</v>
      </c>
      <c r="BS46" s="666"/>
      <c r="BT46" s="581"/>
      <c r="BU46" s="599"/>
      <c r="BV46" s="599">
        <f t="shared" ref="BV46" si="69">IF($I45=0,0,IF(ROUNDUP(BV45/$I45,0)&gt;30,30,ROUNDUP(BV45/$I45,0)))</f>
        <v>6</v>
      </c>
      <c r="BW46" s="695"/>
      <c r="BX46" s="666">
        <f t="shared" ref="BX46:BY46" si="70">IF($I45=0,0,IF(ROUNDUP(BX45/$I45,0)&gt;30,30,ROUNDUP(BX45/$I45,0)))</f>
        <v>3</v>
      </c>
      <c r="BY46" s="666">
        <f t="shared" si="70"/>
        <v>9</v>
      </c>
      <c r="BZ46" s="666"/>
      <c r="CA46" s="666"/>
      <c r="CB46" s="666"/>
      <c r="CC46" s="669">
        <f t="shared" ref="CC46:CJ48" si="71">IF($I45=0,0,IF(ROUNDUP(CC45/$I45,0)&gt;30,30,ROUNDUP(CC45/$I45,0)))</f>
        <v>3</v>
      </c>
      <c r="CD46" s="581"/>
      <c r="CE46" s="669">
        <f t="shared" si="71"/>
        <v>6</v>
      </c>
      <c r="CF46" s="669"/>
      <c r="CG46" s="669"/>
      <c r="CH46" s="669">
        <f t="shared" si="71"/>
        <v>4</v>
      </c>
      <c r="CI46" s="669"/>
      <c r="CJ46" s="669">
        <f t="shared" si="71"/>
        <v>8</v>
      </c>
      <c r="CK46" s="581"/>
    </row>
    <row r="47" spans="1:89" ht="12.75" customHeight="1" x14ac:dyDescent="0.2">
      <c r="A47" s="734">
        <v>11</v>
      </c>
      <c r="B47" s="736" t="s">
        <v>853</v>
      </c>
      <c r="C47" s="738">
        <f>IF(D47=0,0,RANK(D47,D$27:D$62))</f>
        <v>3</v>
      </c>
      <c r="D47" s="740">
        <f>SUM(J48:DB48)</f>
        <v>81</v>
      </c>
      <c r="E47" s="742" t="str">
        <f>IF(G47="X","X",RANK(G47,G$27:G$62))</f>
        <v>X</v>
      </c>
      <c r="F47" s="744">
        <f>COUNT(J47:DB47)</f>
        <v>17</v>
      </c>
      <c r="G47" s="722" t="str">
        <f>IF(C47=1,"X",IF(C47=2,"X",IF(C47=3,"X",F47)))</f>
        <v>X</v>
      </c>
      <c r="H47" s="724">
        <f>SUM(J47:DB47)</f>
        <v>1.4495601851851851</v>
      </c>
      <c r="I47" s="726">
        <f>MINA(J47,K47,L47,M47,N47,O47,P47,Q47,R47,S47,T47,U47,V47,W47,X47)</f>
        <v>1.2326388888888888E-2</v>
      </c>
      <c r="J47" s="610">
        <v>1.2627314814814815E-2</v>
      </c>
      <c r="K47" s="610">
        <v>1.2662037037037039E-2</v>
      </c>
      <c r="L47" s="578">
        <v>1.2511574074074073E-2</v>
      </c>
      <c r="M47" s="578">
        <v>1.2326388888888888E-2</v>
      </c>
      <c r="N47" s="578">
        <v>1.2581018518518519E-2</v>
      </c>
      <c r="O47" s="578"/>
      <c r="P47" s="578">
        <v>1.2824074074074075E-2</v>
      </c>
      <c r="Q47" s="578">
        <v>1.2708333333333334E-2</v>
      </c>
      <c r="R47" s="578"/>
      <c r="S47" s="578"/>
      <c r="T47" s="578">
        <v>1.2685185185185185E-2</v>
      </c>
      <c r="U47" s="594"/>
      <c r="V47" s="578">
        <v>1.2812499999999999E-2</v>
      </c>
      <c r="W47" s="578"/>
      <c r="X47" s="578">
        <v>1.275462962962963E-2</v>
      </c>
      <c r="Y47" s="578"/>
      <c r="Z47" s="578"/>
      <c r="AA47" s="578"/>
      <c r="AB47" s="578"/>
      <c r="AC47" s="578"/>
      <c r="AD47" s="611">
        <v>2.6620370370370374E-2</v>
      </c>
      <c r="AE47" s="662">
        <v>0.97395833333333337</v>
      </c>
      <c r="AF47" s="662"/>
      <c r="AG47" s="661"/>
      <c r="AH47" s="661"/>
      <c r="AI47" s="662"/>
      <c r="AJ47" s="661"/>
      <c r="AK47" s="661"/>
      <c r="AL47" s="661"/>
      <c r="AM47" s="661"/>
      <c r="AN47" s="594"/>
      <c r="AO47" s="594"/>
      <c r="AP47" s="594"/>
      <c r="AQ47" s="594"/>
      <c r="AR47" s="594"/>
      <c r="AS47" s="594"/>
      <c r="AT47" s="594"/>
      <c r="AU47" s="662">
        <v>1.638888888888889E-2</v>
      </c>
      <c r="AV47" s="594"/>
      <c r="AW47" s="594"/>
      <c r="AX47" s="675"/>
      <c r="AY47" s="675"/>
      <c r="AZ47" s="675"/>
      <c r="BA47" s="594"/>
      <c r="BB47" s="594"/>
      <c r="BC47" s="594"/>
      <c r="BD47" s="594"/>
      <c r="BE47" s="594"/>
      <c r="BF47" s="594"/>
      <c r="BG47" s="594"/>
      <c r="BH47" s="594"/>
      <c r="BI47" s="594">
        <v>0.13718749999999999</v>
      </c>
      <c r="BJ47" s="594"/>
      <c r="BK47" s="594"/>
      <c r="BL47" s="594"/>
      <c r="BM47" s="594"/>
      <c r="BN47" s="594"/>
      <c r="BO47" s="594"/>
      <c r="BP47" s="594"/>
      <c r="BQ47" s="594"/>
      <c r="BR47" s="594">
        <v>7.3692129629629635E-2</v>
      </c>
      <c r="BS47" s="594"/>
      <c r="BT47" s="611"/>
      <c r="BU47" s="594">
        <v>6.3622685185185185E-2</v>
      </c>
      <c r="BV47" s="594"/>
      <c r="BW47" s="594"/>
      <c r="BX47" s="611"/>
      <c r="BY47" s="611"/>
      <c r="BZ47" s="611"/>
      <c r="CA47" s="611"/>
      <c r="CB47" s="611"/>
      <c r="CC47" s="594">
        <v>3.1597222222222221E-2</v>
      </c>
      <c r="CD47" s="594"/>
      <c r="CE47" s="594"/>
      <c r="CF47" s="594"/>
      <c r="CG47" s="594"/>
      <c r="CH47" s="594"/>
      <c r="CI47" s="594"/>
      <c r="CJ47" s="594"/>
      <c r="CK47" s="594"/>
    </row>
    <row r="48" spans="1:89" ht="13.5" customHeight="1" thickBot="1" x14ac:dyDescent="0.25">
      <c r="A48" s="735"/>
      <c r="B48" s="737"/>
      <c r="C48" s="739"/>
      <c r="D48" s="741"/>
      <c r="E48" s="743"/>
      <c r="F48" s="745"/>
      <c r="G48" s="723"/>
      <c r="H48" s="725"/>
      <c r="I48" s="727"/>
      <c r="J48" s="581">
        <f t="shared" ref="J48:N48" si="72">IF($I47=0,0,IF(ROUNDUP(J47/$I47,0)&gt;30,30,ROUNDUP(J47/$I47,0)))</f>
        <v>2</v>
      </c>
      <c r="K48" s="581">
        <f t="shared" si="72"/>
        <v>2</v>
      </c>
      <c r="L48" s="581">
        <f t="shared" si="72"/>
        <v>2</v>
      </c>
      <c r="M48" s="581">
        <f t="shared" si="72"/>
        <v>1</v>
      </c>
      <c r="N48" s="581">
        <f t="shared" si="72"/>
        <v>2</v>
      </c>
      <c r="O48" s="581"/>
      <c r="P48" s="581">
        <f t="shared" si="62"/>
        <v>2</v>
      </c>
      <c r="Q48" s="581">
        <f t="shared" si="62"/>
        <v>2</v>
      </c>
      <c r="R48" s="581"/>
      <c r="S48" s="581"/>
      <c r="T48" s="600">
        <f t="shared" ref="T48" si="73">IF($I47=0,0,IF(ROUNDUP(T47/$I47,0)&gt;30,30,ROUNDUP(T47/$I47,0)))</f>
        <v>2</v>
      </c>
      <c r="U48" s="581"/>
      <c r="V48" s="600">
        <f t="shared" ref="V48" si="74">IF($I47=0,0,IF(ROUNDUP(V47/$I47,0)&gt;30,30,ROUNDUP(V47/$I47,0)))</f>
        <v>2</v>
      </c>
      <c r="W48" s="581"/>
      <c r="X48" s="600">
        <f t="shared" ref="X48" si="75">IF($I47=0,0,IF(ROUNDUP(X47/$I47,0)&gt;30,30,ROUNDUP(X47/$I47,0)))</f>
        <v>2</v>
      </c>
      <c r="Y48" s="579"/>
      <c r="Z48" s="579"/>
      <c r="AA48" s="579"/>
      <c r="AB48" s="579"/>
      <c r="AC48" s="579"/>
      <c r="AD48" s="593">
        <f t="shared" ref="AD48:AE48" si="76">IF($I47=0,0,IF(ROUNDUP(AD47/$I47,0)&gt;30,30,ROUNDUP(AD47/$I47,0)))</f>
        <v>3</v>
      </c>
      <c r="AE48" s="643">
        <f t="shared" si="76"/>
        <v>30</v>
      </c>
      <c r="AF48" s="643"/>
      <c r="AG48" s="599"/>
      <c r="AH48" s="599"/>
      <c r="AI48" s="643"/>
      <c r="AJ48" s="599"/>
      <c r="AK48" s="599"/>
      <c r="AL48" s="599"/>
      <c r="AM48" s="599"/>
      <c r="AN48" s="581"/>
      <c r="AO48" s="666"/>
      <c r="AP48" s="666"/>
      <c r="AQ48" s="666"/>
      <c r="AR48" s="666"/>
      <c r="AS48" s="666"/>
      <c r="AT48" s="666"/>
      <c r="AU48" s="696">
        <f t="shared" ref="AU48" si="77">IF($I47=0,0,IF(ROUNDUP(AU47/$I47,0)&gt;30,30,ROUNDUP(AU47/$I47,0)))</f>
        <v>2</v>
      </c>
      <c r="AV48" s="666"/>
      <c r="AW48" s="581"/>
      <c r="AX48" s="709"/>
      <c r="AY48" s="709"/>
      <c r="AZ48" s="709"/>
      <c r="BA48" s="682"/>
      <c r="BB48" s="682"/>
      <c r="BC48" s="682"/>
      <c r="BD48" s="682"/>
      <c r="BE48" s="682"/>
      <c r="BF48" s="682"/>
      <c r="BG48" s="682"/>
      <c r="BH48" s="682"/>
      <c r="BI48" s="666">
        <f t="shared" ref="BI48" si="78">IF($I47=0,0,IF(ROUNDUP(BI47/$I47,0)&gt;30,30,ROUNDUP(BI47/$I47,0)))</f>
        <v>12</v>
      </c>
      <c r="BJ48" s="666"/>
      <c r="BK48" s="666"/>
      <c r="BL48" s="666"/>
      <c r="BM48" s="666"/>
      <c r="BN48" s="666"/>
      <c r="BO48" s="666"/>
      <c r="BP48" s="666"/>
      <c r="BQ48" s="666"/>
      <c r="BR48" s="666">
        <f t="shared" si="68"/>
        <v>6</v>
      </c>
      <c r="BS48" s="666"/>
      <c r="BT48" s="682"/>
      <c r="BU48" s="666">
        <f t="shared" si="68"/>
        <v>6</v>
      </c>
      <c r="BV48" s="666"/>
      <c r="BW48" s="666"/>
      <c r="BX48" s="682"/>
      <c r="BY48" s="682"/>
      <c r="BZ48" s="682"/>
      <c r="CA48" s="682"/>
      <c r="CB48" s="682"/>
      <c r="CC48" s="669">
        <f t="shared" si="71"/>
        <v>3</v>
      </c>
      <c r="CD48" s="669"/>
      <c r="CE48" s="669"/>
      <c r="CF48" s="669"/>
      <c r="CG48" s="669"/>
      <c r="CH48" s="669"/>
      <c r="CI48" s="669"/>
      <c r="CJ48" s="669"/>
      <c r="CK48" s="669"/>
    </row>
    <row r="49" spans="1:89" ht="12.75" customHeight="1" x14ac:dyDescent="0.2">
      <c r="A49" s="734">
        <v>12</v>
      </c>
      <c r="B49" s="736" t="s">
        <v>1143</v>
      </c>
      <c r="C49" s="738">
        <f>IF(D49=0,0,RANK(D49,D$27:D$62))</f>
        <v>10</v>
      </c>
      <c r="D49" s="740">
        <f>SUM(J50:DB50)</f>
        <v>20</v>
      </c>
      <c r="E49" s="742">
        <f>IF(G49="X","X",RANK(G49,G$27:G$62))</f>
        <v>6</v>
      </c>
      <c r="F49" s="744">
        <f>COUNT(J49:DB49)</f>
        <v>9</v>
      </c>
      <c r="G49" s="722">
        <f>IF(C49=1,"X",IF(C49=2,"X",IF(C49=3,"X",F49)))</f>
        <v>9</v>
      </c>
      <c r="H49" s="724">
        <f>SUM(J49:DB49)</f>
        <v>0.24993055555555552</v>
      </c>
      <c r="I49" s="726">
        <f>MINA(J49,K49,L49,M49,N49,O49,P49,Q49,R49,S49,T49,U49,V49,W49,X49)</f>
        <v>1.7951388888888888E-2</v>
      </c>
      <c r="J49" s="610"/>
      <c r="K49" s="578">
        <v>1.9537037037037037E-2</v>
      </c>
      <c r="L49" s="578">
        <v>1.8761574074074073E-2</v>
      </c>
      <c r="M49" s="578"/>
      <c r="N49" s="578">
        <v>1.7951388888888888E-2</v>
      </c>
      <c r="O49" s="578">
        <v>1.8310185185185186E-2</v>
      </c>
      <c r="P49" s="578"/>
      <c r="Q49" s="578">
        <v>1.8483796296296297E-2</v>
      </c>
      <c r="R49" s="578">
        <v>1.804398148148148E-2</v>
      </c>
      <c r="S49" s="578"/>
      <c r="T49" s="578"/>
      <c r="U49" s="578"/>
      <c r="V49" s="578">
        <v>1.9305555555555555E-2</v>
      </c>
      <c r="W49" s="578"/>
      <c r="X49" s="578"/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8"/>
      <c r="AS49" s="578"/>
      <c r="AT49" s="578"/>
      <c r="AU49" s="578"/>
      <c r="AV49" s="578"/>
      <c r="AW49" s="578">
        <v>1.7627314814814814E-2</v>
      </c>
      <c r="AX49" s="659"/>
      <c r="AY49" s="659"/>
      <c r="AZ49" s="659"/>
      <c r="BA49" s="578"/>
      <c r="BB49" s="578"/>
      <c r="BC49" s="578"/>
      <c r="BD49" s="578"/>
      <c r="BE49" s="578"/>
      <c r="BF49" s="578"/>
      <c r="BG49" s="578"/>
      <c r="BH49" s="578"/>
      <c r="BI49" s="578"/>
      <c r="BJ49" s="578"/>
      <c r="BK49" s="578"/>
      <c r="BL49" s="578"/>
      <c r="BM49" s="578"/>
      <c r="BN49" s="578"/>
      <c r="BO49" s="578"/>
      <c r="BP49" s="578"/>
      <c r="BQ49" s="578"/>
      <c r="BR49" s="578"/>
      <c r="BS49" s="578"/>
      <c r="BT49" s="578"/>
      <c r="BU49" s="578"/>
      <c r="BV49" s="578">
        <v>0.10190972222222222</v>
      </c>
      <c r="BW49" s="578"/>
      <c r="BX49" s="578"/>
      <c r="BY49" s="578"/>
      <c r="BZ49" s="578"/>
      <c r="CA49" s="578"/>
      <c r="CB49" s="578"/>
      <c r="CC49" s="578"/>
      <c r="CD49" s="578"/>
      <c r="CE49" s="578"/>
      <c r="CF49" s="578"/>
      <c r="CG49" s="578"/>
      <c r="CH49" s="578"/>
      <c r="CI49" s="578"/>
      <c r="CJ49" s="578"/>
      <c r="CK49" s="578"/>
    </row>
    <row r="50" spans="1:89" ht="13.5" customHeight="1" thickBot="1" x14ac:dyDescent="0.25">
      <c r="A50" s="735"/>
      <c r="B50" s="737"/>
      <c r="C50" s="739"/>
      <c r="D50" s="741"/>
      <c r="E50" s="743"/>
      <c r="F50" s="745"/>
      <c r="G50" s="723"/>
      <c r="H50" s="725"/>
      <c r="I50" s="727"/>
      <c r="J50" s="581"/>
      <c r="K50" s="579">
        <f t="shared" ref="K50:L50" si="79">IF($I49=0,0,IF(ROUNDUP(K49/$I49,0)&gt;30,30,ROUNDUP(K49/$I49,0)))</f>
        <v>2</v>
      </c>
      <c r="L50" s="581">
        <f t="shared" si="79"/>
        <v>2</v>
      </c>
      <c r="M50" s="579"/>
      <c r="N50" s="581">
        <f t="shared" ref="N50" si="80">IF($I49=0,0,IF(ROUNDUP(N49/$I49,0)&gt;30,30,ROUNDUP(N49/$I49,0)))</f>
        <v>1</v>
      </c>
      <c r="O50" s="581">
        <f t="shared" si="62"/>
        <v>2</v>
      </c>
      <c r="P50" s="581"/>
      <c r="Q50" s="581">
        <f t="shared" si="62"/>
        <v>2</v>
      </c>
      <c r="R50" s="581">
        <f t="shared" si="62"/>
        <v>2</v>
      </c>
      <c r="S50" s="669"/>
      <c r="T50" s="581"/>
      <c r="U50" s="581"/>
      <c r="V50" s="600">
        <f t="shared" ref="V50" si="81">IF($I49=0,0,IF(ROUNDUP(V49/$I49,0)&gt;30,30,ROUNDUP(V49/$I49,0)))</f>
        <v>2</v>
      </c>
      <c r="W50" s="581"/>
      <c r="X50" s="581"/>
      <c r="Y50" s="581"/>
      <c r="Z50" s="581"/>
      <c r="AA50" s="581"/>
      <c r="AB50" s="581"/>
      <c r="AC50" s="581"/>
      <c r="AD50" s="581"/>
      <c r="AE50" s="581"/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S50" s="581"/>
      <c r="AT50" s="581"/>
      <c r="AU50" s="581"/>
      <c r="AV50" s="581"/>
      <c r="AW50" s="581">
        <f t="shared" ref="AW50" si="82">IF($I49=0,0,IF(ROUNDUP(AW49/$I49,0)&gt;30,30,ROUNDUP(AW49/$I49,0)))</f>
        <v>1</v>
      </c>
      <c r="AX50" s="646"/>
      <c r="AY50" s="646"/>
      <c r="AZ50" s="646"/>
      <c r="BA50" s="581"/>
      <c r="BB50" s="581"/>
      <c r="BC50" s="581"/>
      <c r="BD50" s="581"/>
      <c r="BE50" s="581"/>
      <c r="BF50" s="581"/>
      <c r="BG50" s="581"/>
      <c r="BH50" s="581"/>
      <c r="BI50" s="581"/>
      <c r="BJ50" s="581"/>
      <c r="BK50" s="581"/>
      <c r="BL50" s="581"/>
      <c r="BM50" s="581"/>
      <c r="BN50" s="581"/>
      <c r="BO50" s="581"/>
      <c r="BP50" s="581"/>
      <c r="BQ50" s="581"/>
      <c r="BR50" s="581"/>
      <c r="BS50" s="581"/>
      <c r="BT50" s="581"/>
      <c r="BU50" s="581"/>
      <c r="BV50" s="599">
        <f t="shared" ref="BV50" si="83">IF($I49=0,0,IF(ROUNDUP(BV49/$I49,0)&gt;30,30,ROUNDUP(BV49/$I49,0)))</f>
        <v>6</v>
      </c>
      <c r="BW50" s="599"/>
      <c r="BX50" s="581"/>
      <c r="BY50" s="581"/>
      <c r="BZ50" s="581"/>
      <c r="CA50" s="581"/>
      <c r="CB50" s="581"/>
      <c r="CC50" s="581"/>
      <c r="CD50" s="581"/>
      <c r="CE50" s="581"/>
      <c r="CF50" s="581"/>
      <c r="CG50" s="581"/>
      <c r="CH50" s="581"/>
      <c r="CI50" s="581"/>
      <c r="CJ50" s="581"/>
      <c r="CK50" s="581"/>
    </row>
    <row r="51" spans="1:89" ht="12.75" customHeight="1" x14ac:dyDescent="0.2">
      <c r="A51" s="734">
        <v>13</v>
      </c>
      <c r="B51" s="736" t="s">
        <v>1251</v>
      </c>
      <c r="C51" s="738">
        <f>IF(D51=0,0,RANK(D51,D$27:D$62))</f>
        <v>7</v>
      </c>
      <c r="D51" s="740">
        <f>SUM(J52:DB52)</f>
        <v>30</v>
      </c>
      <c r="E51" s="742">
        <f>IF(G51="X","X",RANK(G51,G$27:G$62))</f>
        <v>3</v>
      </c>
      <c r="F51" s="744">
        <f>COUNT(J51:DB51)</f>
        <v>14</v>
      </c>
      <c r="G51" s="722">
        <f>IF(C51=1,"X",IF(C51=2,"X",IF(C51=3,"X",F51)))</f>
        <v>14</v>
      </c>
      <c r="H51" s="724">
        <f>SUM(J51:DB51)</f>
        <v>0.2378935185185185</v>
      </c>
      <c r="I51" s="726">
        <f>MINA(J51,K51,L51,M51,N51,O51,P51,Q51,R51,S51,T51,U51,V51,W51,X51)</f>
        <v>1.2002314814814815E-2</v>
      </c>
      <c r="J51" s="610"/>
      <c r="K51" s="610"/>
      <c r="L51" s="610">
        <v>1.3368055555555557E-2</v>
      </c>
      <c r="M51" s="610">
        <v>1.3032407407407407E-2</v>
      </c>
      <c r="N51" s="610">
        <v>1.3819444444444445E-2</v>
      </c>
      <c r="O51" s="610"/>
      <c r="P51" s="610">
        <v>1.3796296296296296E-2</v>
      </c>
      <c r="Q51" s="610">
        <v>1.2488425925925925E-2</v>
      </c>
      <c r="R51" s="610">
        <v>1.2581018518518519E-2</v>
      </c>
      <c r="S51" s="610">
        <v>1.3229166666666667E-2</v>
      </c>
      <c r="T51" s="610"/>
      <c r="U51" s="610">
        <v>1.2581018518518519E-2</v>
      </c>
      <c r="V51" s="610">
        <v>1.2523148148148148E-2</v>
      </c>
      <c r="W51" s="610">
        <v>1.2002314814814815E-2</v>
      </c>
      <c r="X51" s="610">
        <v>1.2662037037037038E-2</v>
      </c>
      <c r="Y51" s="610"/>
      <c r="Z51" s="610"/>
      <c r="AA51" s="610"/>
      <c r="AB51" s="610"/>
      <c r="AC51" s="610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/>
      <c r="AU51" s="591">
        <v>1.7199074074074071E-2</v>
      </c>
      <c r="AV51" s="578"/>
      <c r="AW51" s="591">
        <v>1.1828703703703704E-2</v>
      </c>
      <c r="AX51" s="659"/>
      <c r="AY51" s="659"/>
      <c r="AZ51" s="659"/>
      <c r="BA51" s="578"/>
      <c r="BB51" s="578"/>
      <c r="BC51" s="578"/>
      <c r="BD51" s="578"/>
      <c r="BE51" s="578"/>
      <c r="BF51" s="578"/>
      <c r="BG51" s="578"/>
      <c r="BH51" s="578"/>
      <c r="BI51" s="578"/>
      <c r="BJ51" s="578"/>
      <c r="BK51" s="578"/>
      <c r="BL51" s="578"/>
      <c r="BM51" s="578"/>
      <c r="BN51" s="578"/>
      <c r="BO51" s="578"/>
      <c r="BP51" s="578"/>
      <c r="BQ51" s="578"/>
      <c r="BR51" s="578"/>
      <c r="BS51" s="578"/>
      <c r="BT51" s="578"/>
      <c r="BU51" s="578"/>
      <c r="BV51" s="598">
        <v>6.6782407407407401E-2</v>
      </c>
      <c r="BW51" s="598"/>
      <c r="BX51" s="578"/>
      <c r="BY51" s="578"/>
      <c r="BZ51" s="578"/>
      <c r="CA51" s="578"/>
      <c r="CB51" s="578"/>
      <c r="CC51" s="578"/>
      <c r="CD51" s="578"/>
      <c r="CE51" s="578"/>
      <c r="CF51" s="578"/>
      <c r="CG51" s="578"/>
      <c r="CH51" s="578"/>
      <c r="CI51" s="578"/>
      <c r="CJ51" s="578"/>
      <c r="CK51" s="578"/>
    </row>
    <row r="52" spans="1:89" ht="13.5" customHeight="1" thickBot="1" x14ac:dyDescent="0.25">
      <c r="A52" s="735"/>
      <c r="B52" s="737"/>
      <c r="C52" s="739"/>
      <c r="D52" s="741"/>
      <c r="E52" s="743"/>
      <c r="F52" s="745"/>
      <c r="G52" s="723"/>
      <c r="H52" s="725"/>
      <c r="I52" s="727"/>
      <c r="J52" s="581"/>
      <c r="K52" s="581"/>
      <c r="L52" s="581">
        <f t="shared" ref="L52:N52" si="84">IF($I51=0,0,IF(ROUNDUP(L51/$I51,0)&gt;30,30,ROUNDUP(L51/$I51,0)))</f>
        <v>2</v>
      </c>
      <c r="M52" s="579">
        <f t="shared" si="84"/>
        <v>2</v>
      </c>
      <c r="N52" s="581">
        <f t="shared" si="84"/>
        <v>2</v>
      </c>
      <c r="O52" s="579"/>
      <c r="P52" s="581">
        <f t="shared" si="62"/>
        <v>2</v>
      </c>
      <c r="Q52" s="581">
        <f t="shared" si="62"/>
        <v>2</v>
      </c>
      <c r="R52" s="581">
        <f t="shared" si="62"/>
        <v>2</v>
      </c>
      <c r="S52" s="581">
        <f t="shared" si="62"/>
        <v>2</v>
      </c>
      <c r="T52" s="579"/>
      <c r="U52" s="600">
        <f t="shared" ref="U52:X52" si="85">IF($I51=0,0,IF(ROUNDUP(U51/$I51,0)&gt;30,30,ROUNDUP(U51/$I51,0)))</f>
        <v>2</v>
      </c>
      <c r="V52" s="600">
        <f t="shared" si="85"/>
        <v>2</v>
      </c>
      <c r="W52" s="600">
        <f t="shared" si="85"/>
        <v>1</v>
      </c>
      <c r="X52" s="600">
        <f t="shared" si="85"/>
        <v>2</v>
      </c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  <c r="AT52" s="581"/>
      <c r="AU52" s="643">
        <f t="shared" ref="AU52" si="86">IF($I51=0,0,IF(ROUNDUP(AU51/$I51,0)&gt;30,30,ROUNDUP(AU51/$I51,0)))</f>
        <v>2</v>
      </c>
      <c r="AV52" s="581"/>
      <c r="AW52" s="643">
        <f t="shared" ref="AU52:AW54" si="87">IF($I51=0,0,IF(ROUNDUP(AW51/$I51,0)&gt;30,30,ROUNDUP(AW51/$I51,0)))</f>
        <v>1</v>
      </c>
      <c r="AX52" s="646"/>
      <c r="AY52" s="646"/>
      <c r="AZ52" s="646"/>
      <c r="BA52" s="581"/>
      <c r="BB52" s="581"/>
      <c r="BC52" s="581"/>
      <c r="BD52" s="581"/>
      <c r="BE52" s="581"/>
      <c r="BF52" s="581"/>
      <c r="BG52" s="581"/>
      <c r="BH52" s="581"/>
      <c r="BI52" s="581"/>
      <c r="BJ52" s="581"/>
      <c r="BK52" s="581"/>
      <c r="BL52" s="581"/>
      <c r="BM52" s="581"/>
      <c r="BN52" s="581"/>
      <c r="BO52" s="581"/>
      <c r="BP52" s="581"/>
      <c r="BQ52" s="581"/>
      <c r="BR52" s="581"/>
      <c r="BS52" s="581"/>
      <c r="BT52" s="581"/>
      <c r="BU52" s="581"/>
      <c r="BV52" s="643">
        <f t="shared" ref="BV52" si="88">IF($I51=0,0,IF(ROUNDUP(BV51/$I51,0)&gt;30,30,ROUNDUP(BV51/$I51,0)))</f>
        <v>6</v>
      </c>
      <c r="BW52" s="643"/>
      <c r="BX52" s="581"/>
      <c r="BY52" s="581"/>
      <c r="BZ52" s="581"/>
      <c r="CA52" s="581"/>
      <c r="CB52" s="581"/>
      <c r="CC52" s="581"/>
      <c r="CD52" s="581"/>
      <c r="CE52" s="581"/>
      <c r="CF52" s="581"/>
      <c r="CG52" s="581"/>
      <c r="CH52" s="581"/>
      <c r="CI52" s="581"/>
      <c r="CJ52" s="581"/>
      <c r="CK52" s="581"/>
    </row>
    <row r="53" spans="1:89" x14ac:dyDescent="0.2">
      <c r="A53" s="734">
        <v>14</v>
      </c>
      <c r="B53" s="736" t="s">
        <v>1065</v>
      </c>
      <c r="C53" s="738">
        <f>IF(D53=0,0,RANK(D53,D$27:D$62))</f>
        <v>8</v>
      </c>
      <c r="D53" s="740">
        <f>SUM(J54:DB54)</f>
        <v>26</v>
      </c>
      <c r="E53" s="742">
        <f>IF(G53="X","X",RANK(G53,G$27:G$62))</f>
        <v>5</v>
      </c>
      <c r="F53" s="744">
        <f>COUNT(J53:DB53)</f>
        <v>10</v>
      </c>
      <c r="G53" s="722">
        <f>IF(C53=1,"X",IF(C53=2,"X",IF(C53=3,"X",F53)))</f>
        <v>10</v>
      </c>
      <c r="H53" s="724">
        <f>SUM(J53:DB53)</f>
        <v>0.33049768518518519</v>
      </c>
      <c r="I53" s="726">
        <f>MINA(J53,K53,L53,M53,N53,O53,P53,Q53,R53,S53,T53,U53,V53,W53,X53)</f>
        <v>1.5335648148148149E-2</v>
      </c>
      <c r="J53" s="610">
        <v>1.5416666666666667E-2</v>
      </c>
      <c r="K53" s="578"/>
      <c r="L53" s="578"/>
      <c r="M53" s="578"/>
      <c r="N53" s="578"/>
      <c r="O53" s="578"/>
      <c r="P53" s="578">
        <v>1.5335648148148149E-2</v>
      </c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578"/>
      <c r="AC53" s="578"/>
      <c r="AD53" s="578"/>
      <c r="AE53" s="578"/>
      <c r="AF53" s="578">
        <v>2.0775462962962964E-2</v>
      </c>
      <c r="AG53" s="578">
        <v>2.6851851851851849E-2</v>
      </c>
      <c r="AH53" s="578"/>
      <c r="AI53" s="578">
        <v>2.6377314814814815E-2</v>
      </c>
      <c r="AJ53" s="578"/>
      <c r="AK53" s="578">
        <v>2.5185185185185185E-2</v>
      </c>
      <c r="AL53" s="578">
        <v>2.0833333333333332E-2</v>
      </c>
      <c r="AM53" s="578"/>
      <c r="AN53" s="578"/>
      <c r="AO53" s="578"/>
      <c r="AP53" s="578"/>
      <c r="AQ53" s="578"/>
      <c r="AR53" s="578"/>
      <c r="AS53" s="578"/>
      <c r="AT53" s="578"/>
      <c r="AU53" s="578">
        <v>2.0277777777777777E-2</v>
      </c>
      <c r="AV53" s="578"/>
      <c r="AW53" s="578"/>
      <c r="AX53" s="659"/>
      <c r="AY53" s="659"/>
      <c r="AZ53" s="659"/>
      <c r="BA53" s="578"/>
      <c r="BB53" s="578"/>
      <c r="BC53" s="578"/>
      <c r="BD53" s="578"/>
      <c r="BE53" s="578"/>
      <c r="BF53" s="578"/>
      <c r="BG53" s="578"/>
      <c r="BH53" s="578"/>
      <c r="BI53" s="578"/>
      <c r="BJ53" s="578"/>
      <c r="BK53" s="578"/>
      <c r="BL53" s="578"/>
      <c r="BM53" s="578"/>
      <c r="BN53" s="578"/>
      <c r="BO53" s="578"/>
      <c r="BP53" s="578"/>
      <c r="BQ53" s="578"/>
      <c r="BR53" s="578"/>
      <c r="BS53" s="578">
        <v>7.0706018518518515E-2</v>
      </c>
      <c r="BT53" s="578"/>
      <c r="BU53" s="578"/>
      <c r="BV53" s="578">
        <v>8.8738425925925929E-2</v>
      </c>
      <c r="BW53" s="578"/>
      <c r="BX53" s="578"/>
      <c r="BY53" s="578"/>
      <c r="BZ53" s="578"/>
      <c r="CA53" s="578"/>
      <c r="CB53" s="578"/>
      <c r="CC53" s="578"/>
      <c r="CD53" s="578"/>
      <c r="CE53" s="578"/>
      <c r="CF53" s="578"/>
      <c r="CG53" s="578"/>
      <c r="CH53" s="578"/>
      <c r="CI53" s="578"/>
      <c r="CJ53" s="578"/>
      <c r="CK53" s="578"/>
    </row>
    <row r="54" spans="1:89" ht="13.5" thickBot="1" x14ac:dyDescent="0.25">
      <c r="A54" s="735"/>
      <c r="B54" s="737"/>
      <c r="C54" s="739"/>
      <c r="D54" s="741"/>
      <c r="E54" s="743"/>
      <c r="F54" s="745"/>
      <c r="G54" s="723"/>
      <c r="H54" s="725"/>
      <c r="I54" s="727"/>
      <c r="J54" s="581">
        <f t="shared" ref="J54" si="89">IF($I53=0,0,IF(ROUNDUP(J53/$I53,0)&gt;30,30,ROUNDUP(J53/$I53,0)))</f>
        <v>2</v>
      </c>
      <c r="K54" s="581"/>
      <c r="L54" s="581"/>
      <c r="M54" s="581"/>
      <c r="N54" s="581"/>
      <c r="O54" s="580"/>
      <c r="P54" s="581">
        <f t="shared" si="62"/>
        <v>1</v>
      </c>
      <c r="Q54" s="581"/>
      <c r="R54" s="581"/>
      <c r="S54" s="580"/>
      <c r="T54" s="579"/>
      <c r="U54" s="669"/>
      <c r="V54" s="581"/>
      <c r="W54" s="581"/>
      <c r="X54" s="581"/>
      <c r="Y54" s="581"/>
      <c r="Z54" s="581"/>
      <c r="AA54" s="581"/>
      <c r="AB54" s="581"/>
      <c r="AC54" s="581"/>
      <c r="AD54" s="580"/>
      <c r="AE54" s="581"/>
      <c r="AF54" s="581">
        <f t="shared" ref="AF54:AG54" si="90">IF($I53=0,0,IF(ROUNDUP(AF53/$I53,0)&gt;30,30,ROUNDUP(AF53/$I53,0)))</f>
        <v>2</v>
      </c>
      <c r="AG54" s="581">
        <f t="shared" si="90"/>
        <v>2</v>
      </c>
      <c r="AH54" s="581"/>
      <c r="AI54" s="581">
        <f t="shared" ref="AI54" si="91">IF($I53=0,0,IF(ROUNDUP(AI53/$I53,0)&gt;30,30,ROUNDUP(AI53/$I53,0)))</f>
        <v>2</v>
      </c>
      <c r="AJ54" s="665"/>
      <c r="AK54" s="581">
        <f t="shared" ref="AK54:AL54" si="92">IF($I53=0,0,IF(ROUNDUP(AK53/$I53,0)&gt;30,30,ROUNDUP(AK53/$I53,0)))</f>
        <v>2</v>
      </c>
      <c r="AL54" s="581">
        <f t="shared" si="92"/>
        <v>2</v>
      </c>
      <c r="AM54" s="665"/>
      <c r="AN54" s="665"/>
      <c r="AO54" s="665"/>
      <c r="AP54" s="665"/>
      <c r="AQ54" s="665"/>
      <c r="AR54" s="665"/>
      <c r="AS54" s="665"/>
      <c r="AT54" s="665"/>
      <c r="AU54" s="581">
        <f t="shared" si="87"/>
        <v>2</v>
      </c>
      <c r="AV54" s="665"/>
      <c r="AW54" s="665"/>
      <c r="AX54" s="677"/>
      <c r="AY54" s="677"/>
      <c r="AZ54" s="677"/>
      <c r="BA54" s="665"/>
      <c r="BB54" s="665"/>
      <c r="BC54" s="665"/>
      <c r="BD54" s="665"/>
      <c r="BE54" s="665"/>
      <c r="BF54" s="665"/>
      <c r="BG54" s="665"/>
      <c r="BH54" s="665"/>
      <c r="BI54" s="581"/>
      <c r="BJ54" s="666"/>
      <c r="BK54" s="666"/>
      <c r="BL54" s="666"/>
      <c r="BM54" s="666"/>
      <c r="BN54" s="666"/>
      <c r="BO54" s="666"/>
      <c r="BP54" s="666"/>
      <c r="BQ54" s="666"/>
      <c r="BR54" s="665"/>
      <c r="BS54" s="599">
        <f t="shared" ref="BS54" si="93">IF($I53=0,0,IF(ROUNDUP(BS53/$I53,0)&gt;30,30,ROUNDUP(BS53/$I53,0)))</f>
        <v>5</v>
      </c>
      <c r="BT54" s="665"/>
      <c r="BU54" s="665"/>
      <c r="BV54" s="599">
        <f t="shared" ref="BV54" si="94">IF($I53=0,0,IF(ROUNDUP(BV53/$I53,0)&gt;30,30,ROUNDUP(BV53/$I53,0)))</f>
        <v>6</v>
      </c>
      <c r="BW54" s="695"/>
      <c r="BX54" s="665"/>
      <c r="BY54" s="665"/>
      <c r="BZ54" s="665"/>
      <c r="CA54" s="665"/>
      <c r="CB54" s="665"/>
      <c r="CC54" s="665"/>
      <c r="CD54" s="665"/>
      <c r="CE54" s="669"/>
      <c r="CF54" s="669"/>
      <c r="CG54" s="669"/>
      <c r="CH54" s="669"/>
      <c r="CI54" s="669"/>
      <c r="CJ54" s="669"/>
      <c r="CK54" s="669"/>
    </row>
    <row r="55" spans="1:89" ht="12.75" customHeight="1" x14ac:dyDescent="0.2">
      <c r="A55" s="734">
        <v>15</v>
      </c>
      <c r="B55" s="736" t="s">
        <v>68</v>
      </c>
      <c r="C55" s="738">
        <f>IF(D55=0,0,RANK(D55,D$27:D$62))</f>
        <v>0</v>
      </c>
      <c r="D55" s="740">
        <f>SUM(J56:DB56)</f>
        <v>0</v>
      </c>
      <c r="E55" s="742">
        <f>IF(G55="X","X",RANK(G55,G$27:G$62))</f>
        <v>8</v>
      </c>
      <c r="F55" s="744">
        <f>COUNT(J55:DB55)</f>
        <v>1</v>
      </c>
      <c r="G55" s="722">
        <f>IF(C55=1,"X",IF(C55=2,"X",IF(C55=3,"X",F55)))</f>
        <v>1</v>
      </c>
      <c r="H55" s="724">
        <f>SUM(J55:DB55)</f>
        <v>5.0486111111111114E-2</v>
      </c>
      <c r="I55" s="726">
        <f>MINA(J55,K55,L55,M55,N55,O55,P55,Q55,R55,S55,T55,U55,V55,W55,X55)</f>
        <v>0</v>
      </c>
      <c r="J55" s="610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8"/>
      <c r="AJ55" s="578"/>
      <c r="AK55" s="578"/>
      <c r="AL55" s="578"/>
      <c r="AM55" s="578"/>
      <c r="AN55" s="578">
        <v>5.0486111111111114E-2</v>
      </c>
      <c r="AO55" s="578"/>
      <c r="AP55" s="578"/>
      <c r="AQ55" s="578"/>
      <c r="AR55" s="578"/>
      <c r="AS55" s="578"/>
      <c r="AT55" s="578"/>
      <c r="AU55" s="578"/>
      <c r="AV55" s="578"/>
      <c r="AW55" s="578"/>
      <c r="AX55" s="659"/>
      <c r="AY55" s="659"/>
      <c r="AZ55" s="659"/>
      <c r="BA55" s="578"/>
      <c r="BB55" s="578"/>
      <c r="BC55" s="578"/>
      <c r="BD55" s="578"/>
      <c r="BE55" s="578"/>
      <c r="BF55" s="578"/>
      <c r="BG55" s="578"/>
      <c r="BH55" s="578"/>
      <c r="BI55" s="578"/>
      <c r="BJ55" s="578"/>
      <c r="BK55" s="578"/>
      <c r="BL55" s="578"/>
      <c r="BM55" s="578"/>
      <c r="BN55" s="578"/>
      <c r="BO55" s="578"/>
      <c r="BP55" s="578"/>
      <c r="BQ55" s="578"/>
      <c r="BR55" s="578"/>
      <c r="BS55" s="578"/>
      <c r="BT55" s="578"/>
      <c r="BU55" s="578"/>
      <c r="BV55" s="578"/>
      <c r="BW55" s="578"/>
      <c r="BX55" s="578"/>
      <c r="BY55" s="578"/>
      <c r="BZ55" s="578"/>
      <c r="CA55" s="578"/>
      <c r="CB55" s="578"/>
      <c r="CC55" s="578"/>
      <c r="CD55" s="578"/>
      <c r="CE55" s="578"/>
      <c r="CF55" s="578"/>
      <c r="CG55" s="578"/>
      <c r="CH55" s="578"/>
      <c r="CI55" s="578"/>
      <c r="CJ55" s="578"/>
      <c r="CK55" s="578"/>
    </row>
    <row r="56" spans="1:89" ht="13.5" customHeight="1" thickBot="1" x14ac:dyDescent="0.25">
      <c r="A56" s="735"/>
      <c r="B56" s="737"/>
      <c r="C56" s="739"/>
      <c r="D56" s="741"/>
      <c r="E56" s="743"/>
      <c r="F56" s="745"/>
      <c r="G56" s="723"/>
      <c r="H56" s="725"/>
      <c r="I56" s="727"/>
      <c r="J56" s="579"/>
      <c r="K56" s="579"/>
      <c r="L56" s="579"/>
      <c r="M56" s="581"/>
      <c r="N56" s="580"/>
      <c r="O56" s="580"/>
      <c r="P56" s="580"/>
      <c r="Q56" s="581"/>
      <c r="R56" s="581"/>
      <c r="S56" s="580"/>
      <c r="T56" s="580"/>
      <c r="U56" s="581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80"/>
      <c r="AG56" s="580"/>
      <c r="AH56" s="580"/>
      <c r="AI56" s="580"/>
      <c r="AJ56" s="580"/>
      <c r="AK56" s="580"/>
      <c r="AL56" s="580"/>
      <c r="AM56" s="580"/>
      <c r="AN56" s="581">
        <f t="shared" ref="AN56" si="95">IF($I55=0,0,IF(ROUNDUP(AN55/$I55,0)&gt;30,30,ROUNDUP(AN55/$I55,0)))</f>
        <v>0</v>
      </c>
      <c r="AO56" s="580"/>
      <c r="AP56" s="580"/>
      <c r="AQ56" s="580"/>
      <c r="AR56" s="580"/>
      <c r="AS56" s="580"/>
      <c r="AT56" s="580"/>
      <c r="AU56" s="580"/>
      <c r="AV56" s="580"/>
      <c r="AW56" s="580"/>
      <c r="AX56" s="671"/>
      <c r="AY56" s="671"/>
      <c r="AZ56" s="671"/>
      <c r="BA56" s="580"/>
      <c r="BB56" s="580"/>
      <c r="BC56" s="580"/>
      <c r="BD56" s="580"/>
      <c r="BE56" s="580"/>
      <c r="BF56" s="580"/>
      <c r="BG56" s="580"/>
      <c r="BH56" s="580"/>
      <c r="BI56" s="580"/>
      <c r="BJ56" s="580"/>
      <c r="BK56" s="580"/>
      <c r="BL56" s="580"/>
      <c r="BM56" s="580"/>
      <c r="BN56" s="580"/>
      <c r="BO56" s="580"/>
      <c r="BP56" s="580"/>
      <c r="BQ56" s="580"/>
      <c r="BR56" s="580"/>
      <c r="BS56" s="580"/>
      <c r="BT56" s="580"/>
      <c r="BU56" s="580"/>
      <c r="BV56" s="580"/>
      <c r="BW56" s="580"/>
      <c r="BX56" s="580"/>
      <c r="BY56" s="580"/>
      <c r="BZ56" s="580"/>
      <c r="CA56" s="580"/>
      <c r="CB56" s="580"/>
      <c r="CC56" s="580"/>
      <c r="CD56" s="580"/>
      <c r="CE56" s="580"/>
      <c r="CF56" s="580"/>
      <c r="CG56" s="580"/>
      <c r="CH56" s="580"/>
      <c r="CI56" s="580"/>
      <c r="CJ56" s="580"/>
      <c r="CK56" s="580"/>
    </row>
    <row r="57" spans="1:89" ht="13.5" customHeight="1" x14ac:dyDescent="0.2">
      <c r="A57" s="734">
        <v>16</v>
      </c>
      <c r="B57" s="736" t="s">
        <v>1286</v>
      </c>
      <c r="C57" s="738">
        <f>IF(D57=0,0,RANK(D57,D$27:D$62))</f>
        <v>4</v>
      </c>
      <c r="D57" s="740">
        <f>SUM(J58:DB58)</f>
        <v>76</v>
      </c>
      <c r="E57" s="742">
        <f>IF(G57="X","X",RANK(G57,G$27:G$62))</f>
        <v>1</v>
      </c>
      <c r="F57" s="744">
        <f>COUNT(J57:DB57)</f>
        <v>19</v>
      </c>
      <c r="G57" s="722">
        <f>IF(C57=1,"X",IF(C57=2,"X",IF(C57=3,"X",F57)))</f>
        <v>19</v>
      </c>
      <c r="H57" s="724">
        <f>SUM(J57:DB57)</f>
        <v>0.70835648148148145</v>
      </c>
      <c r="I57" s="726">
        <f>MINA(J57,K57,L57,M57,N57,O57,P57,Q57,R57,S57,T57,U57,V57,W57,X57)</f>
        <v>1.1840277777777778E-2</v>
      </c>
      <c r="J57" s="610">
        <v>1.2210648148148146E-2</v>
      </c>
      <c r="K57" s="610">
        <v>1.2094907407407408E-2</v>
      </c>
      <c r="L57" s="578">
        <v>1.1851851851851851E-2</v>
      </c>
      <c r="M57" s="578">
        <v>1.2048611111111112E-2</v>
      </c>
      <c r="N57" s="670">
        <v>1.1886574074074075E-2</v>
      </c>
      <c r="O57" s="578">
        <v>1.2210648148148148E-2</v>
      </c>
      <c r="P57" s="670">
        <v>1.1840277777777778E-2</v>
      </c>
      <c r="Q57" s="578">
        <v>1.2349537037037037E-2</v>
      </c>
      <c r="R57" s="578">
        <v>1.2708333333333334E-2</v>
      </c>
      <c r="S57" s="670">
        <v>1.1875E-2</v>
      </c>
      <c r="T57" s="610">
        <v>1.2222222222222223E-2</v>
      </c>
      <c r="U57" s="610">
        <v>1.2048611111111111E-2</v>
      </c>
      <c r="V57" s="610">
        <v>1.2280092592592592E-2</v>
      </c>
      <c r="W57" s="610">
        <v>1.2210648148148148E-2</v>
      </c>
      <c r="X57" s="610">
        <v>1.1967592592592592E-2</v>
      </c>
      <c r="Y57" s="578"/>
      <c r="Z57" s="578"/>
      <c r="AA57" s="578"/>
      <c r="AB57" s="578"/>
      <c r="AC57" s="578"/>
      <c r="AD57" s="578"/>
      <c r="AE57" s="578"/>
      <c r="AF57" s="670"/>
      <c r="AG57" s="697"/>
      <c r="AH57" s="697"/>
      <c r="AI57" s="697"/>
      <c r="AJ57" s="697"/>
      <c r="AK57" s="697"/>
      <c r="AL57" s="697"/>
      <c r="AM57" s="697"/>
      <c r="AN57" s="694">
        <v>6.0694444444444447E-2</v>
      </c>
      <c r="AO57" s="670"/>
      <c r="AP57" s="670"/>
      <c r="AQ57" s="578"/>
      <c r="AR57" s="591">
        <v>0.20344907407407409</v>
      </c>
      <c r="AS57" s="591"/>
      <c r="AT57" s="591"/>
      <c r="AU57" s="578"/>
      <c r="AV57" s="578"/>
      <c r="AW57" s="578"/>
      <c r="AX57" s="578"/>
      <c r="AY57" s="578"/>
      <c r="AZ57" s="578"/>
      <c r="BA57" s="578"/>
      <c r="BB57" s="578"/>
      <c r="BC57" s="578"/>
      <c r="BD57" s="578"/>
      <c r="BE57" s="578"/>
      <c r="BF57" s="578"/>
      <c r="BG57" s="578"/>
      <c r="BH57" s="578"/>
      <c r="BI57" s="578"/>
      <c r="BJ57" s="578"/>
      <c r="BK57" s="578"/>
      <c r="BL57" s="578"/>
      <c r="BM57" s="578"/>
      <c r="BN57" s="578"/>
      <c r="BO57" s="578"/>
      <c r="BP57" s="578"/>
      <c r="BQ57" s="578"/>
      <c r="BR57" s="578"/>
      <c r="BS57" s="578"/>
      <c r="BT57" s="578"/>
      <c r="BU57" s="578"/>
      <c r="BV57" s="578">
        <v>5.8958333333333335E-2</v>
      </c>
      <c r="BW57" s="578"/>
      <c r="BX57" s="578"/>
      <c r="BY57" s="578"/>
      <c r="BZ57" s="591">
        <v>0.20344907407407409</v>
      </c>
      <c r="CA57" s="591"/>
      <c r="CB57" s="591"/>
      <c r="CC57" s="578"/>
      <c r="CD57" s="578"/>
      <c r="CE57" s="578"/>
      <c r="CF57" s="578"/>
      <c r="CG57" s="578"/>
      <c r="CH57" s="578"/>
      <c r="CI57" s="578"/>
      <c r="CJ57" s="578"/>
      <c r="CK57" s="578"/>
    </row>
    <row r="58" spans="1:89" ht="13.5" customHeight="1" thickBot="1" x14ac:dyDescent="0.25">
      <c r="A58" s="735"/>
      <c r="B58" s="737"/>
      <c r="C58" s="739"/>
      <c r="D58" s="741"/>
      <c r="E58" s="743"/>
      <c r="F58" s="745"/>
      <c r="G58" s="723"/>
      <c r="H58" s="725"/>
      <c r="I58" s="727"/>
      <c r="J58" s="581">
        <f t="shared" ref="J58:X58" si="96">IF($I57=0,0,IF(ROUNDUP(J57/$I57,0)&gt;30,30,ROUNDUP(J57/$I57,0)))</f>
        <v>2</v>
      </c>
      <c r="K58" s="581">
        <f t="shared" si="96"/>
        <v>2</v>
      </c>
      <c r="L58" s="581">
        <f t="shared" si="96"/>
        <v>2</v>
      </c>
      <c r="M58" s="581">
        <f t="shared" si="96"/>
        <v>2</v>
      </c>
      <c r="N58" s="581">
        <f t="shared" si="96"/>
        <v>2</v>
      </c>
      <c r="O58" s="581">
        <f t="shared" si="96"/>
        <v>2</v>
      </c>
      <c r="P58" s="581">
        <f t="shared" si="96"/>
        <v>1</v>
      </c>
      <c r="Q58" s="581">
        <f t="shared" si="96"/>
        <v>2</v>
      </c>
      <c r="R58" s="581">
        <f t="shared" si="96"/>
        <v>2</v>
      </c>
      <c r="S58" s="581">
        <f t="shared" si="96"/>
        <v>2</v>
      </c>
      <c r="T58" s="600">
        <f t="shared" si="96"/>
        <v>2</v>
      </c>
      <c r="U58" s="600">
        <f t="shared" si="96"/>
        <v>2</v>
      </c>
      <c r="V58" s="600">
        <f t="shared" si="96"/>
        <v>2</v>
      </c>
      <c r="W58" s="600">
        <f t="shared" si="96"/>
        <v>2</v>
      </c>
      <c r="X58" s="600">
        <f t="shared" si="96"/>
        <v>2</v>
      </c>
      <c r="Y58" s="187"/>
      <c r="Z58" s="187"/>
      <c r="AA58" s="187"/>
      <c r="AB58" s="187"/>
      <c r="AC58" s="187"/>
      <c r="AD58" s="580"/>
      <c r="AE58" s="580"/>
      <c r="AF58" s="580"/>
      <c r="AG58" s="593"/>
      <c r="AH58" s="593"/>
      <c r="AI58" s="593"/>
      <c r="AJ58" s="593"/>
      <c r="AK58" s="593"/>
      <c r="AL58" s="593"/>
      <c r="AM58" s="593"/>
      <c r="AN58" s="643">
        <f t="shared" ref="AN58" si="97">IF($I57=0,0,IF(ROUNDUP(AN57/$I57,0)&gt;30,30,ROUNDUP(AN57/$I57,0)))</f>
        <v>6</v>
      </c>
      <c r="AO58" s="581"/>
      <c r="AP58" s="581"/>
      <c r="AQ58" s="580"/>
      <c r="AR58" s="643">
        <f t="shared" ref="AR58" si="98">IF($I57=0,0,IF(ROUNDUP(AR57/$I57,0)&gt;30,30,ROUNDUP(AR57/$I57,0)))</f>
        <v>18</v>
      </c>
      <c r="AS58" s="643"/>
      <c r="AT58" s="643"/>
      <c r="AU58" s="580"/>
      <c r="AV58" s="580"/>
      <c r="AW58" s="580"/>
      <c r="AX58" s="580"/>
      <c r="AY58" s="580"/>
      <c r="AZ58" s="580"/>
      <c r="BA58" s="580"/>
      <c r="BB58" s="580"/>
      <c r="BC58" s="580"/>
      <c r="BD58" s="580"/>
      <c r="BE58" s="580"/>
      <c r="BF58" s="580"/>
      <c r="BG58" s="580"/>
      <c r="BH58" s="580"/>
      <c r="BI58" s="580"/>
      <c r="BJ58" s="580"/>
      <c r="BK58" s="580"/>
      <c r="BL58" s="580"/>
      <c r="BM58" s="580"/>
      <c r="BN58" s="580"/>
      <c r="BO58" s="580"/>
      <c r="BP58" s="580"/>
      <c r="BQ58" s="580"/>
      <c r="BR58" s="580"/>
      <c r="BS58" s="580"/>
      <c r="BT58" s="580"/>
      <c r="BU58" s="580"/>
      <c r="BV58" s="580">
        <f t="shared" ref="BV58" si="99">IF($I57=0,0,IF(ROUNDUP(BV57/$I57,0)&gt;30,30,ROUNDUP(BV57/$I57,0)))</f>
        <v>5</v>
      </c>
      <c r="BW58" s="580"/>
      <c r="BX58" s="580"/>
      <c r="BY58" s="580"/>
      <c r="BZ58" s="643">
        <f t="shared" ref="BZ58" si="100">IF($I57=0,0,IF(ROUNDUP(BZ57/$I57,0)&gt;30,30,ROUNDUP(BZ57/$I57,0)))</f>
        <v>18</v>
      </c>
      <c r="CA58" s="643"/>
      <c r="CB58" s="643"/>
      <c r="CC58" s="580"/>
      <c r="CD58" s="580"/>
      <c r="CE58" s="580"/>
      <c r="CF58" s="580"/>
      <c r="CG58" s="580"/>
      <c r="CH58" s="580"/>
      <c r="CI58" s="580"/>
      <c r="CJ58" s="580"/>
      <c r="CK58" s="580"/>
    </row>
    <row r="59" spans="1:89" ht="13.5" customHeight="1" x14ac:dyDescent="0.2">
      <c r="A59" s="734">
        <v>17</v>
      </c>
      <c r="B59" s="736" t="s">
        <v>1158</v>
      </c>
      <c r="C59" s="738">
        <f>IF(D59=0,0,RANK(D59,D$27:D$62))</f>
        <v>0</v>
      </c>
      <c r="D59" s="740">
        <f>SUM(J60:DB60)</f>
        <v>0</v>
      </c>
      <c r="E59" s="742">
        <f>IF(G59="X","X",RANK(G59,G$27:G$62))</f>
        <v>12</v>
      </c>
      <c r="F59" s="744">
        <f>COUNT(J59:DB59)</f>
        <v>0</v>
      </c>
      <c r="G59" s="722">
        <f>IF(C59=1,"X",IF(C59=2,"X",IF(C59=3,"X",F59)))</f>
        <v>0</v>
      </c>
      <c r="H59" s="724">
        <f>SUM(J59:DB59)</f>
        <v>0</v>
      </c>
      <c r="I59" s="726">
        <f>MINA(J59,K59,L59,M59,N59,O59,P59,Q59,R59,S59,T59,U59,V59,W59,X59)</f>
        <v>0</v>
      </c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/>
      <c r="AG59" s="578"/>
      <c r="AH59" s="578"/>
      <c r="AI59" s="578"/>
      <c r="AJ59" s="578"/>
      <c r="AK59" s="578"/>
      <c r="AL59" s="578"/>
      <c r="AM59" s="578"/>
      <c r="AN59" s="578"/>
      <c r="AO59" s="578"/>
      <c r="AP59" s="578"/>
      <c r="AQ59" s="578"/>
      <c r="AR59" s="578"/>
      <c r="AS59" s="578"/>
      <c r="AT59" s="578"/>
      <c r="AU59" s="578"/>
      <c r="AV59" s="578"/>
      <c r="AW59" s="578"/>
      <c r="AX59" s="578"/>
      <c r="AY59" s="578"/>
      <c r="AZ59" s="578"/>
      <c r="BA59" s="578"/>
      <c r="BB59" s="578"/>
      <c r="BC59" s="578"/>
      <c r="BD59" s="578"/>
      <c r="BE59" s="578"/>
      <c r="BF59" s="578"/>
      <c r="BG59" s="578"/>
      <c r="BH59" s="578"/>
      <c r="BI59" s="578"/>
      <c r="BJ59" s="578"/>
      <c r="BK59" s="578"/>
      <c r="BL59" s="578"/>
      <c r="BM59" s="578"/>
      <c r="BN59" s="578"/>
      <c r="BO59" s="578"/>
      <c r="BP59" s="578"/>
      <c r="BQ59" s="578"/>
      <c r="BR59" s="578"/>
      <c r="BS59" s="578"/>
      <c r="BT59" s="578"/>
      <c r="BU59" s="578"/>
      <c r="BV59" s="578"/>
      <c r="BW59" s="578"/>
      <c r="BX59" s="578"/>
      <c r="BY59" s="578"/>
      <c r="BZ59" s="578"/>
      <c r="CA59" s="578"/>
      <c r="CB59" s="578"/>
      <c r="CC59" s="578"/>
      <c r="CD59" s="578"/>
      <c r="CE59" s="578"/>
      <c r="CF59" s="578"/>
      <c r="CG59" s="578"/>
      <c r="CH59" s="578"/>
      <c r="CI59" s="578"/>
      <c r="CJ59" s="578"/>
      <c r="CK59" s="578"/>
    </row>
    <row r="60" spans="1:89" ht="13.5" customHeight="1" thickBot="1" x14ac:dyDescent="0.25">
      <c r="A60" s="735"/>
      <c r="B60" s="737"/>
      <c r="C60" s="739"/>
      <c r="D60" s="741"/>
      <c r="E60" s="743"/>
      <c r="F60" s="745"/>
      <c r="G60" s="723"/>
      <c r="H60" s="725"/>
      <c r="I60" s="727"/>
      <c r="J60" s="580"/>
      <c r="K60" s="580"/>
      <c r="L60" s="580"/>
      <c r="M60" s="580"/>
      <c r="N60" s="580"/>
      <c r="O60" s="580"/>
      <c r="P60" s="580"/>
      <c r="Q60" s="580"/>
      <c r="R60" s="580"/>
      <c r="S60" s="580"/>
      <c r="T60" s="580"/>
      <c r="U60" s="580"/>
      <c r="V60" s="580"/>
      <c r="W60" s="580"/>
      <c r="X60" s="580"/>
      <c r="Y60" s="580"/>
      <c r="Z60" s="580"/>
      <c r="AA60" s="580"/>
      <c r="AB60" s="580"/>
      <c r="AC60" s="580"/>
      <c r="AD60" s="580"/>
      <c r="AE60" s="580"/>
      <c r="AF60" s="580"/>
      <c r="AG60" s="580"/>
      <c r="AH60" s="580"/>
      <c r="AI60" s="580"/>
      <c r="AJ60" s="580"/>
      <c r="AK60" s="580"/>
      <c r="AL60" s="580"/>
      <c r="AM60" s="580"/>
      <c r="AN60" s="580"/>
      <c r="AO60" s="580"/>
      <c r="AP60" s="580"/>
      <c r="AQ60" s="580"/>
      <c r="AR60" s="580"/>
      <c r="AS60" s="580"/>
      <c r="AT60" s="580"/>
      <c r="AU60" s="580"/>
      <c r="AV60" s="580"/>
      <c r="AW60" s="580"/>
      <c r="AX60" s="580"/>
      <c r="AY60" s="580"/>
      <c r="AZ60" s="580"/>
      <c r="BA60" s="580"/>
      <c r="BB60" s="580"/>
      <c r="BC60" s="580"/>
      <c r="BD60" s="580"/>
      <c r="BE60" s="580"/>
      <c r="BF60" s="580"/>
      <c r="BG60" s="580"/>
      <c r="BH60" s="580"/>
      <c r="BI60" s="580"/>
      <c r="BJ60" s="580"/>
      <c r="BK60" s="580"/>
      <c r="BL60" s="580"/>
      <c r="BM60" s="580"/>
      <c r="BN60" s="580"/>
      <c r="BO60" s="580"/>
      <c r="BP60" s="580"/>
      <c r="BQ60" s="580"/>
      <c r="BR60" s="580"/>
      <c r="BS60" s="580"/>
      <c r="BT60" s="580"/>
      <c r="BU60" s="580"/>
      <c r="BV60" s="580"/>
      <c r="BW60" s="580"/>
      <c r="BX60" s="580"/>
      <c r="BY60" s="580"/>
      <c r="BZ60" s="580"/>
      <c r="CA60" s="580"/>
      <c r="CB60" s="580"/>
      <c r="CC60" s="580"/>
      <c r="CD60" s="580"/>
      <c r="CE60" s="580"/>
      <c r="CF60" s="580"/>
      <c r="CG60" s="580"/>
      <c r="CH60" s="580"/>
      <c r="CI60" s="580"/>
      <c r="CJ60" s="580"/>
      <c r="CK60" s="580"/>
    </row>
    <row r="61" spans="1:89" ht="12.75" customHeight="1" x14ac:dyDescent="0.2">
      <c r="A61" s="734">
        <v>18</v>
      </c>
      <c r="B61" s="736" t="s">
        <v>1592</v>
      </c>
      <c r="C61" s="738">
        <f>IF(D61=0,0,RANK(D61,D$27:D$62))</f>
        <v>0</v>
      </c>
      <c r="D61" s="740">
        <f>SUM(J62:DB62)</f>
        <v>0</v>
      </c>
      <c r="E61" s="742">
        <f>IF(G61="X","X",RANK(G61,G$27:G$62))</f>
        <v>8</v>
      </c>
      <c r="F61" s="744">
        <f>COUNT(J61:DB61)</f>
        <v>1</v>
      </c>
      <c r="G61" s="722">
        <f>IF(C61=1,"X",IF(C61=2,"X",IF(C61=3,"X",F61)))</f>
        <v>1</v>
      </c>
      <c r="H61" s="724">
        <f>SUM(J61:DB61)</f>
        <v>3.4861111111111114E-2</v>
      </c>
      <c r="I61" s="726">
        <f>MINA(J61,K61,L61,M61,N61,O61,P61,Q61,R61,S61,T61,U61,V61,W61,X61)</f>
        <v>0</v>
      </c>
      <c r="J61" s="578"/>
      <c r="K61" s="610"/>
      <c r="L61" s="610"/>
      <c r="M61" s="610"/>
      <c r="N61" s="610"/>
      <c r="O61" s="610"/>
      <c r="P61" s="610"/>
      <c r="Q61" s="610"/>
      <c r="R61" s="610"/>
      <c r="S61" s="610"/>
      <c r="T61" s="610"/>
      <c r="U61" s="610"/>
      <c r="V61" s="578"/>
      <c r="W61" s="610"/>
      <c r="X61" s="610"/>
      <c r="Y61" s="610"/>
      <c r="Z61" s="610"/>
      <c r="AA61" s="610"/>
      <c r="AB61" s="610"/>
      <c r="AC61" s="610"/>
      <c r="AD61" s="610"/>
      <c r="AE61" s="610"/>
      <c r="AF61" s="610"/>
      <c r="AG61" s="610"/>
      <c r="AH61" s="610"/>
      <c r="AI61" s="610"/>
      <c r="AJ61" s="610"/>
      <c r="AK61" s="610"/>
      <c r="AL61" s="610"/>
      <c r="AM61" s="610"/>
      <c r="AN61" s="610"/>
      <c r="AO61" s="610"/>
      <c r="AP61" s="610"/>
      <c r="AQ61" s="610"/>
      <c r="AR61" s="610"/>
      <c r="AS61" s="610"/>
      <c r="AT61" s="610"/>
      <c r="AU61" s="610"/>
      <c r="AV61" s="610"/>
      <c r="AW61" s="610"/>
      <c r="AX61" s="676"/>
      <c r="AY61" s="676"/>
      <c r="AZ61" s="676"/>
      <c r="BA61" s="610"/>
      <c r="BB61" s="610"/>
      <c r="BC61" s="610"/>
      <c r="BD61" s="610"/>
      <c r="BE61" s="610"/>
      <c r="BF61" s="610"/>
      <c r="BG61" s="610"/>
      <c r="BH61" s="610"/>
      <c r="BI61" s="610"/>
      <c r="BJ61" s="610"/>
      <c r="BK61" s="610"/>
      <c r="BL61" s="610"/>
      <c r="BM61" s="610"/>
      <c r="BN61" s="610"/>
      <c r="BO61" s="610"/>
      <c r="BP61" s="610"/>
      <c r="BQ61" s="610"/>
      <c r="BR61" s="610"/>
      <c r="BS61" s="610"/>
      <c r="BT61" s="610"/>
      <c r="BU61" s="610"/>
      <c r="BV61" s="610"/>
      <c r="BW61" s="610"/>
      <c r="BX61" s="610"/>
      <c r="BY61" s="610"/>
      <c r="BZ61" s="610"/>
      <c r="CA61" s="610"/>
      <c r="CB61" s="610"/>
      <c r="CC61" s="610"/>
      <c r="CD61" s="610"/>
      <c r="CE61" s="610"/>
      <c r="CF61" s="610"/>
      <c r="CG61" s="610"/>
      <c r="CH61" s="610"/>
      <c r="CI61" s="610"/>
      <c r="CJ61" s="610"/>
      <c r="CK61" s="610">
        <v>3.4861111111111114E-2</v>
      </c>
    </row>
    <row r="62" spans="1:89" ht="13.5" customHeight="1" thickBot="1" x14ac:dyDescent="0.25">
      <c r="A62" s="735"/>
      <c r="B62" s="737"/>
      <c r="C62" s="739"/>
      <c r="D62" s="741"/>
      <c r="E62" s="743"/>
      <c r="F62" s="745"/>
      <c r="G62" s="723"/>
      <c r="H62" s="725"/>
      <c r="I62" s="727"/>
      <c r="J62" s="581"/>
      <c r="K62" s="667"/>
      <c r="L62" s="581"/>
      <c r="M62" s="581"/>
      <c r="N62" s="581"/>
      <c r="O62" s="581"/>
      <c r="P62" s="669"/>
      <c r="Q62" s="581"/>
      <c r="R62" s="669"/>
      <c r="S62" s="581"/>
      <c r="T62" s="665"/>
      <c r="U62" s="581"/>
      <c r="V62" s="665"/>
      <c r="W62" s="665"/>
      <c r="X62" s="665"/>
      <c r="Y62" s="665"/>
      <c r="Z62" s="665"/>
      <c r="AA62" s="665"/>
      <c r="AB62" s="665"/>
      <c r="AC62" s="665"/>
      <c r="AD62" s="665"/>
      <c r="AE62" s="665"/>
      <c r="AF62" s="665"/>
      <c r="AG62" s="665"/>
      <c r="AH62" s="665"/>
      <c r="AI62" s="665"/>
      <c r="AJ62" s="665"/>
      <c r="AK62" s="665"/>
      <c r="AL62" s="665"/>
      <c r="AM62" s="665"/>
      <c r="AN62" s="581"/>
      <c r="AO62" s="666"/>
      <c r="AP62" s="666"/>
      <c r="AQ62" s="666"/>
      <c r="AR62" s="666"/>
      <c r="AS62" s="666"/>
      <c r="AT62" s="666"/>
      <c r="AU62" s="666"/>
      <c r="AV62" s="666"/>
      <c r="AW62" s="666"/>
      <c r="AX62" s="709"/>
      <c r="AY62" s="709"/>
      <c r="AZ62" s="709"/>
      <c r="BA62" s="665"/>
      <c r="BB62" s="665"/>
      <c r="BC62" s="665"/>
      <c r="BD62" s="665"/>
      <c r="BE62" s="665"/>
      <c r="BF62" s="665"/>
      <c r="BG62" s="665"/>
      <c r="BH62" s="665"/>
      <c r="BI62" s="665"/>
      <c r="BJ62" s="665"/>
      <c r="BK62" s="665"/>
      <c r="BL62" s="665"/>
      <c r="BM62" s="665"/>
      <c r="BN62" s="665"/>
      <c r="BO62" s="665"/>
      <c r="BP62" s="665"/>
      <c r="BQ62" s="665"/>
      <c r="BR62" s="665"/>
      <c r="BS62" s="665"/>
      <c r="BT62" s="665"/>
      <c r="BU62" s="665"/>
      <c r="BV62" s="665"/>
      <c r="BW62" s="665"/>
      <c r="BX62" s="665"/>
      <c r="BY62" s="665"/>
      <c r="BZ62" s="665"/>
      <c r="CA62" s="665"/>
      <c r="CB62" s="665"/>
      <c r="CC62" s="665"/>
      <c r="CD62" s="665"/>
      <c r="CE62" s="669"/>
      <c r="CF62" s="669"/>
      <c r="CG62" s="669"/>
      <c r="CH62" s="669"/>
      <c r="CI62" s="669"/>
      <c r="CJ62" s="669"/>
      <c r="CK62" s="669"/>
    </row>
    <row r="63" spans="1:89" ht="25.5" thickBot="1" x14ac:dyDescent="0.25">
      <c r="A63" s="728" t="s">
        <v>111</v>
      </c>
      <c r="B63" s="729"/>
      <c r="C63" s="608">
        <f>SUM(J63:DB63)</f>
        <v>245</v>
      </c>
      <c r="D63" s="609" t="s">
        <v>971</v>
      </c>
      <c r="E63" s="730">
        <f>SUM(H2:H62)</f>
        <v>12.646863425925922</v>
      </c>
      <c r="F63" s="730"/>
      <c r="G63" s="731"/>
      <c r="H63" s="732" t="s">
        <v>972</v>
      </c>
      <c r="I63" s="733"/>
      <c r="J63" s="630">
        <f>+(IF(J2&gt;0,1,0))+(IF(J4&gt;0,1,0))+(IF(J6&gt;0,1,0))+(IF(J8&gt;0,1,0))+(IF(J10&gt;0,1,0))+(IF(J12&gt;0,1,0))+(IF(J14&gt;0,1,0))+(IF(J16&gt;0,1,0))+(IF(J18&gt;0,1,0))+(IF(J20&gt;0,1,0))+(IF(J24&gt;0,1,0))+(IF(J26&gt;0,1,0))+(IF(J27&gt;0,1,0))+(IF(J29&gt;0,1,0))+(IF(J31&gt;0,1,0))+(IF(J35&gt;0,1,0))+(IF(J37&gt;0,1,0))+(IF(J39&gt;0,1,0))+(IF(J41&gt;0,1,0))+(IF(J43&gt;0,1,0))+(IF(J45&gt;0,1,0))+(IF(J49&gt;0,1,0))+(IF(J53&gt;0,1,0))+(IF(J55&gt;0,1,0))+(IF(J57&gt;0,1,0))+(IF(J51&gt;0,1,0))+(IF(J61&gt;0,1,0))+(IF(J33&gt;0,1,0))+(IF(J22&gt;0,1,0))+(IF(J47&gt;0,1,0))</f>
        <v>8</v>
      </c>
      <c r="K63" s="630">
        <f t="shared" ref="K63:CK63" si="101">+(IF(K2&gt;0,1,0))+(IF(K4&gt;0,1,0))+(IF(K6&gt;0,1,0))+(IF(K8&gt;0,1,0))+(IF(K10&gt;0,1,0))+(IF(K12&gt;0,1,0))+(IF(K14&gt;0,1,0))+(IF(K16&gt;0,1,0))+(IF(K18&gt;0,1,0))+(IF(K20&gt;0,1,0))+(IF(K24&gt;0,1,0))+(IF(K26&gt;0,1,0))+(IF(K27&gt;0,1,0))+(IF(K29&gt;0,1,0))+(IF(K31&gt;0,1,0))+(IF(K35&gt;0,1,0))+(IF(K37&gt;0,1,0))+(IF(K39&gt;0,1,0))+(IF(K41&gt;0,1,0))+(IF(K43&gt;0,1,0))+(IF(K45&gt;0,1,0))+(IF(K49&gt;0,1,0))+(IF(K53&gt;0,1,0))+(IF(K55&gt;0,1,0))+(IF(K57&gt;0,1,0))+(IF(K51&gt;0,1,0))+(IF(K61&gt;0,1,0))+(IF(K33&gt;0,1,0))+(IF(K22&gt;0,1,0))+(IF(K47&gt;0,1,0))</f>
        <v>9</v>
      </c>
      <c r="L63" s="630">
        <f t="shared" si="101"/>
        <v>9</v>
      </c>
      <c r="M63" s="630">
        <f t="shared" si="101"/>
        <v>8</v>
      </c>
      <c r="N63" s="630">
        <f t="shared" si="101"/>
        <v>9</v>
      </c>
      <c r="O63" s="630">
        <f t="shared" si="101"/>
        <v>8</v>
      </c>
      <c r="P63" s="630">
        <f t="shared" si="101"/>
        <v>10</v>
      </c>
      <c r="Q63" s="630">
        <f t="shared" si="101"/>
        <v>9</v>
      </c>
      <c r="R63" s="630">
        <f t="shared" si="101"/>
        <v>6</v>
      </c>
      <c r="S63" s="630">
        <f t="shared" si="101"/>
        <v>5</v>
      </c>
      <c r="T63" s="630">
        <f t="shared" si="101"/>
        <v>4</v>
      </c>
      <c r="U63" s="630">
        <f t="shared" si="101"/>
        <v>8</v>
      </c>
      <c r="V63" s="630">
        <f t="shared" si="101"/>
        <v>9</v>
      </c>
      <c r="W63" s="630">
        <f t="shared" si="101"/>
        <v>7</v>
      </c>
      <c r="X63" s="630">
        <f t="shared" si="101"/>
        <v>8</v>
      </c>
      <c r="Y63" s="630">
        <f t="shared" si="101"/>
        <v>0</v>
      </c>
      <c r="Z63" s="630">
        <f t="shared" si="101"/>
        <v>0</v>
      </c>
      <c r="AA63" s="630">
        <f t="shared" si="101"/>
        <v>0</v>
      </c>
      <c r="AB63" s="630">
        <f t="shared" si="101"/>
        <v>0</v>
      </c>
      <c r="AC63" s="630">
        <f t="shared" si="101"/>
        <v>0</v>
      </c>
      <c r="AD63" s="630">
        <f t="shared" si="101"/>
        <v>6</v>
      </c>
      <c r="AE63" s="630">
        <f t="shared" si="101"/>
        <v>3</v>
      </c>
      <c r="AF63" s="630">
        <f t="shared" si="101"/>
        <v>1</v>
      </c>
      <c r="AG63" s="630">
        <f t="shared" si="101"/>
        <v>2</v>
      </c>
      <c r="AH63" s="630">
        <f t="shared" si="101"/>
        <v>3</v>
      </c>
      <c r="AI63" s="630">
        <f t="shared" si="101"/>
        <v>2</v>
      </c>
      <c r="AJ63" s="630">
        <f t="shared" si="101"/>
        <v>0</v>
      </c>
      <c r="AK63" s="630">
        <f t="shared" si="101"/>
        <v>1</v>
      </c>
      <c r="AL63" s="630">
        <f t="shared" si="101"/>
        <v>1</v>
      </c>
      <c r="AM63" s="630">
        <f t="shared" si="101"/>
        <v>1</v>
      </c>
      <c r="AN63" s="630">
        <f t="shared" si="101"/>
        <v>10</v>
      </c>
      <c r="AO63" s="630">
        <f t="shared" si="101"/>
        <v>1</v>
      </c>
      <c r="AP63" s="630">
        <f t="shared" si="101"/>
        <v>1</v>
      </c>
      <c r="AQ63" s="630">
        <f t="shared" si="101"/>
        <v>2</v>
      </c>
      <c r="AR63" s="630">
        <f t="shared" si="101"/>
        <v>2</v>
      </c>
      <c r="AS63" s="630">
        <f t="shared" si="101"/>
        <v>1</v>
      </c>
      <c r="AT63" s="630">
        <f t="shared" si="101"/>
        <v>1</v>
      </c>
      <c r="AU63" s="630">
        <f t="shared" si="101"/>
        <v>11</v>
      </c>
      <c r="AV63" s="630">
        <f t="shared" si="101"/>
        <v>1</v>
      </c>
      <c r="AW63" s="630">
        <f t="shared" si="101"/>
        <v>2</v>
      </c>
      <c r="AX63" s="630">
        <f t="shared" si="101"/>
        <v>3</v>
      </c>
      <c r="AY63" s="630">
        <f t="shared" si="101"/>
        <v>3</v>
      </c>
      <c r="AZ63" s="630">
        <f t="shared" si="101"/>
        <v>2</v>
      </c>
      <c r="BA63" s="630">
        <f t="shared" si="101"/>
        <v>1</v>
      </c>
      <c r="BB63" s="630">
        <f t="shared" si="101"/>
        <v>2</v>
      </c>
      <c r="BC63" s="630">
        <f t="shared" si="101"/>
        <v>1</v>
      </c>
      <c r="BD63" s="630">
        <f t="shared" si="101"/>
        <v>1</v>
      </c>
      <c r="BE63" s="630">
        <f t="shared" si="101"/>
        <v>1</v>
      </c>
      <c r="BF63" s="630">
        <f t="shared" si="101"/>
        <v>1</v>
      </c>
      <c r="BG63" s="630">
        <f t="shared" si="101"/>
        <v>1</v>
      </c>
      <c r="BH63" s="630">
        <f t="shared" si="101"/>
        <v>1</v>
      </c>
      <c r="BI63" s="630">
        <f t="shared" si="101"/>
        <v>4</v>
      </c>
      <c r="BJ63" s="630">
        <f t="shared" si="101"/>
        <v>1</v>
      </c>
      <c r="BK63" s="630">
        <f t="shared" si="101"/>
        <v>1</v>
      </c>
      <c r="BL63" s="630">
        <f t="shared" si="101"/>
        <v>1</v>
      </c>
      <c r="BM63" s="630">
        <f t="shared" si="101"/>
        <v>1</v>
      </c>
      <c r="BN63" s="630">
        <f t="shared" si="101"/>
        <v>1</v>
      </c>
      <c r="BO63" s="630">
        <f t="shared" si="101"/>
        <v>1</v>
      </c>
      <c r="BP63" s="630">
        <f t="shared" si="101"/>
        <v>1</v>
      </c>
      <c r="BQ63" s="630">
        <f t="shared" si="101"/>
        <v>2</v>
      </c>
      <c r="BR63" s="630">
        <f t="shared" si="101"/>
        <v>3</v>
      </c>
      <c r="BS63" s="630">
        <f t="shared" si="101"/>
        <v>1</v>
      </c>
      <c r="BT63" s="630">
        <f t="shared" si="101"/>
        <v>1</v>
      </c>
      <c r="BU63" s="630">
        <f t="shared" si="101"/>
        <v>5</v>
      </c>
      <c r="BV63" s="630">
        <f t="shared" si="101"/>
        <v>13</v>
      </c>
      <c r="BW63" s="630">
        <f t="shared" si="101"/>
        <v>1</v>
      </c>
      <c r="BX63" s="630">
        <f t="shared" si="101"/>
        <v>3</v>
      </c>
      <c r="BY63" s="630">
        <f t="shared" si="101"/>
        <v>1</v>
      </c>
      <c r="BZ63" s="630">
        <f t="shared" si="101"/>
        <v>2</v>
      </c>
      <c r="CA63" s="630">
        <f t="shared" si="101"/>
        <v>1</v>
      </c>
      <c r="CB63" s="630">
        <f t="shared" si="101"/>
        <v>1</v>
      </c>
      <c r="CC63" s="630">
        <f t="shared" si="101"/>
        <v>4</v>
      </c>
      <c r="CD63" s="630">
        <f t="shared" si="101"/>
        <v>1</v>
      </c>
      <c r="CE63" s="630">
        <f t="shared" si="101"/>
        <v>1</v>
      </c>
      <c r="CF63" s="630">
        <f t="shared" si="101"/>
        <v>1</v>
      </c>
      <c r="CG63" s="630">
        <f t="shared" si="101"/>
        <v>1</v>
      </c>
      <c r="CH63" s="630">
        <f t="shared" si="101"/>
        <v>2</v>
      </c>
      <c r="CI63" s="630">
        <f t="shared" si="101"/>
        <v>1</v>
      </c>
      <c r="CJ63" s="630">
        <f t="shared" si="101"/>
        <v>2</v>
      </c>
      <c r="CK63" s="630">
        <f t="shared" si="101"/>
        <v>1</v>
      </c>
    </row>
    <row r="64" spans="1:89" ht="15" x14ac:dyDescent="0.3">
      <c r="A64" s="719" t="s">
        <v>31</v>
      </c>
      <c r="B64" s="719"/>
      <c r="C64" s="719"/>
      <c r="D64" s="719"/>
      <c r="E64" s="719"/>
      <c r="F64" s="719"/>
      <c r="G64" s="7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81"/>
      <c r="AY64" s="81"/>
      <c r="AZ64" s="81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</row>
    <row r="65" spans="1:89" ht="15" x14ac:dyDescent="0.3">
      <c r="A65" s="714" t="s">
        <v>27</v>
      </c>
      <c r="B65" s="714"/>
      <c r="C65" s="714"/>
      <c r="D65" s="714"/>
      <c r="E65" s="714"/>
      <c r="F65" s="714"/>
      <c r="G65" s="714"/>
      <c r="H65" s="259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81"/>
      <c r="AY65" s="81"/>
      <c r="AZ65" s="81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</row>
    <row r="66" spans="1:89" ht="15" x14ac:dyDescent="0.3">
      <c r="A66" s="720" t="s">
        <v>55</v>
      </c>
      <c r="B66" s="720"/>
      <c r="C66" s="720"/>
      <c r="D66" s="720"/>
      <c r="E66" s="720"/>
      <c r="F66" s="720"/>
      <c r="G66" s="720"/>
      <c r="H66" s="259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81"/>
      <c r="AY66" s="81"/>
      <c r="AZ66" s="81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</row>
    <row r="67" spans="1:89" ht="15" x14ac:dyDescent="0.3">
      <c r="A67" s="720" t="s">
        <v>221</v>
      </c>
      <c r="B67" s="720"/>
      <c r="C67" s="720"/>
      <c r="D67" s="720"/>
      <c r="E67" s="720"/>
      <c r="F67" s="720"/>
      <c r="G67" s="720"/>
      <c r="H67" s="259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81"/>
      <c r="AY67" s="81"/>
      <c r="AZ67" s="81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</row>
    <row r="68" spans="1:89" ht="15" x14ac:dyDescent="0.3">
      <c r="A68" s="721" t="s">
        <v>650</v>
      </c>
      <c r="B68" s="721"/>
      <c r="C68" s="721"/>
      <c r="D68" s="721"/>
      <c r="E68" s="721"/>
      <c r="F68" s="721"/>
      <c r="G68" s="721"/>
      <c r="H68" s="1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81"/>
      <c r="AY68" s="81"/>
      <c r="AZ68" s="81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</row>
    <row r="69" spans="1:89" ht="15" x14ac:dyDescent="0.3">
      <c r="A69" s="721" t="s">
        <v>1144</v>
      </c>
      <c r="B69" s="721"/>
      <c r="C69" s="721"/>
      <c r="D69" s="721"/>
      <c r="E69" s="721"/>
      <c r="F69" s="721"/>
      <c r="G69" s="721"/>
      <c r="H69" s="1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81"/>
      <c r="AY69" s="81"/>
      <c r="AZ69" s="81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</row>
    <row r="70" spans="1:89" ht="15" x14ac:dyDescent="0.3">
      <c r="A70" s="714" t="s">
        <v>651</v>
      </c>
      <c r="B70" s="714"/>
      <c r="C70" s="714"/>
      <c r="D70" s="714"/>
      <c r="E70" s="714"/>
      <c r="F70" s="714"/>
      <c r="G70" s="714"/>
      <c r="H70" s="1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81"/>
      <c r="AY70" s="81"/>
      <c r="AZ70" s="81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</row>
    <row r="71" spans="1:89" ht="15" x14ac:dyDescent="0.3">
      <c r="A71" s="2"/>
      <c r="B71" s="1"/>
      <c r="C71" s="2"/>
      <c r="D71" s="2"/>
      <c r="E71" s="2"/>
      <c r="F71" s="2"/>
      <c r="G71" s="2"/>
      <c r="H71" s="1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81"/>
      <c r="AY71" s="81"/>
      <c r="AZ71" s="81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</row>
    <row r="72" spans="1:89" ht="15" x14ac:dyDescent="0.3">
      <c r="A72" s="715" t="s">
        <v>667</v>
      </c>
      <c r="B72" s="715"/>
      <c r="C72" s="715"/>
      <c r="D72" s="715"/>
      <c r="E72" s="715"/>
      <c r="F72" s="715"/>
      <c r="G72" s="715"/>
      <c r="H72" s="61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81"/>
      <c r="AY72" s="81"/>
      <c r="AZ72" s="81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1:89" ht="15" x14ac:dyDescent="0.3">
      <c r="A73" s="716" t="s">
        <v>668</v>
      </c>
      <c r="B73" s="716"/>
      <c r="C73" s="716"/>
      <c r="D73" s="716"/>
      <c r="E73" s="716"/>
      <c r="F73" s="716"/>
      <c r="G73" s="716"/>
      <c r="H73" s="61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81"/>
      <c r="AY73" s="81"/>
      <c r="AZ73" s="81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</row>
    <row r="74" spans="1:89" ht="15" x14ac:dyDescent="0.3">
      <c r="A74" s="717" t="s">
        <v>669</v>
      </c>
      <c r="B74" s="717"/>
      <c r="C74" s="717"/>
      <c r="D74" s="717"/>
      <c r="E74" s="717"/>
      <c r="F74" s="717"/>
      <c r="G74" s="717"/>
      <c r="H74" s="61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81"/>
      <c r="AY74" s="81"/>
      <c r="AZ74" s="81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</row>
    <row r="75" spans="1:89" ht="15" x14ac:dyDescent="0.3">
      <c r="A75" s="718" t="s">
        <v>670</v>
      </c>
      <c r="B75" s="718"/>
      <c r="C75" s="718"/>
      <c r="D75" s="718"/>
      <c r="E75" s="718"/>
      <c r="F75" s="718"/>
      <c r="G75" s="718"/>
      <c r="H75" s="61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81"/>
      <c r="AY75" s="81"/>
      <c r="AZ75" s="81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</row>
    <row r="76" spans="1:89" ht="16.5" x14ac:dyDescent="0.35">
      <c r="A76" s="511">
        <v>30</v>
      </c>
      <c r="B76" s="512" t="s">
        <v>671</v>
      </c>
      <c r="C76" s="512"/>
      <c r="D76" s="512"/>
      <c r="E76" s="512"/>
      <c r="F76" s="512"/>
      <c r="G76" s="512"/>
      <c r="H76" s="2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81"/>
      <c r="AY76" s="81"/>
      <c r="AZ76" s="81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</row>
    <row r="77" spans="1:89" ht="15" x14ac:dyDescent="0.3">
      <c r="A77" s="2"/>
      <c r="B77" s="1"/>
      <c r="C77" s="2"/>
      <c r="D77" s="2"/>
      <c r="E77" s="2"/>
      <c r="F77" s="2"/>
      <c r="G77" s="2"/>
      <c r="H77" s="1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81"/>
      <c r="AY77" s="81"/>
      <c r="AZ77" s="81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</sheetData>
  <mergeCells count="285">
    <mergeCell ref="A1: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7:G28"/>
    <mergeCell ref="H27:H28"/>
    <mergeCell ref="I27:I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35:G36"/>
    <mergeCell ref="H35:H36"/>
    <mergeCell ref="I35:I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H43:H44"/>
    <mergeCell ref="I43:I44"/>
    <mergeCell ref="G41:G42"/>
    <mergeCell ref="H41:H42"/>
    <mergeCell ref="I41:I42"/>
    <mergeCell ref="A43:A44"/>
    <mergeCell ref="B43:B44"/>
    <mergeCell ref="C43:C44"/>
    <mergeCell ref="D43:D44"/>
    <mergeCell ref="E43:E44"/>
    <mergeCell ref="F43:F44"/>
    <mergeCell ref="G43:G44"/>
    <mergeCell ref="A41:A42"/>
    <mergeCell ref="B41:B42"/>
    <mergeCell ref="C41:C42"/>
    <mergeCell ref="D41:D42"/>
    <mergeCell ref="E41:E42"/>
    <mergeCell ref="F41:F42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H49:H50"/>
    <mergeCell ref="I49: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H53:H54"/>
    <mergeCell ref="I53:I54"/>
    <mergeCell ref="G55:G56"/>
    <mergeCell ref="H55:H56"/>
    <mergeCell ref="I55:I56"/>
    <mergeCell ref="A57:A58"/>
    <mergeCell ref="B57:B58"/>
    <mergeCell ref="C57:C58"/>
    <mergeCell ref="D57:D58"/>
    <mergeCell ref="A53:A54"/>
    <mergeCell ref="B53:B54"/>
    <mergeCell ref="C53:C54"/>
    <mergeCell ref="D53:D54"/>
    <mergeCell ref="E53:E54"/>
    <mergeCell ref="F53:F54"/>
    <mergeCell ref="G53:G54"/>
    <mergeCell ref="G59:G60"/>
    <mergeCell ref="E61:E62"/>
    <mergeCell ref="F61:F62"/>
    <mergeCell ref="G61:G62"/>
    <mergeCell ref="A55:A56"/>
    <mergeCell ref="B55:B56"/>
    <mergeCell ref="C55:C56"/>
    <mergeCell ref="D55:D56"/>
    <mergeCell ref="E55:E56"/>
    <mergeCell ref="F55:F56"/>
    <mergeCell ref="B61:B62"/>
    <mergeCell ref="I59:I60"/>
    <mergeCell ref="C61:C62"/>
    <mergeCell ref="D61:D62"/>
    <mergeCell ref="H57:H58"/>
    <mergeCell ref="I57:I58"/>
    <mergeCell ref="H61:H62"/>
    <mergeCell ref="A59:A60"/>
    <mergeCell ref="B59:B60"/>
    <mergeCell ref="C59:C60"/>
    <mergeCell ref="D59:D60"/>
    <mergeCell ref="E59:E60"/>
    <mergeCell ref="F59:F60"/>
    <mergeCell ref="H59:H60"/>
    <mergeCell ref="E57:E58"/>
    <mergeCell ref="F57:F58"/>
    <mergeCell ref="G57:G58"/>
    <mergeCell ref="H63:I63"/>
    <mergeCell ref="I61:I62"/>
    <mergeCell ref="A61:A62"/>
    <mergeCell ref="A74:G74"/>
    <mergeCell ref="A75:G75"/>
    <mergeCell ref="A67:G67"/>
    <mergeCell ref="A68:G68"/>
    <mergeCell ref="A69:G69"/>
    <mergeCell ref="A70:G70"/>
    <mergeCell ref="A72:G72"/>
    <mergeCell ref="A73:G73"/>
    <mergeCell ref="A63:B63"/>
    <mergeCell ref="E63:G63"/>
    <mergeCell ref="A64:G64"/>
    <mergeCell ref="A65:G65"/>
    <mergeCell ref="A66:G66"/>
  </mergeCells>
  <conditionalFormatting sqref="C2:C25 C27:C62">
    <cfRule type="cellIs" dxfId="29" priority="3" operator="between">
      <formula>1</formula>
      <formula>3</formula>
    </cfRule>
  </conditionalFormatting>
  <conditionalFormatting sqref="E2:E25">
    <cfRule type="cellIs" dxfId="28" priority="4" operator="between">
      <formula>1</formula>
      <formula>3</formula>
    </cfRule>
  </conditionalFormatting>
  <conditionalFormatting sqref="E27:E62">
    <cfRule type="cellIs" dxfId="27" priority="1" operator="between">
      <formula>1</formula>
      <formula>3</formula>
    </cfRule>
  </conditionalFormatting>
  <pageMargins left="0.7" right="0.7" top="0.75" bottom="0.75" header="0.3" footer="0.3"/>
  <pageSetup paperSize="8" scale="7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D4ED-3340-4FC0-8055-068E283B14A8}">
  <sheetPr>
    <pageSetUpPr fitToPage="1"/>
  </sheetPr>
  <dimension ref="A1:CD83"/>
  <sheetViews>
    <sheetView workbookViewId="0">
      <pane xSplit="8" topLeftCell="I1" activePane="topRight" state="frozen"/>
      <selection pane="topRight" sqref="A1:XFD1048576"/>
    </sheetView>
  </sheetViews>
  <sheetFormatPr defaultRowHeight="12.75" x14ac:dyDescent="0.2"/>
  <cols>
    <col min="2" max="2" width="28.7109375" bestFit="1" customWidth="1"/>
    <col min="10" max="22" width="9.140625" customWidth="1"/>
    <col min="23" max="23" width="9.28515625" customWidth="1"/>
    <col min="24" max="24" width="9.140625" customWidth="1"/>
    <col min="25" max="29" width="9.140625" hidden="1" customWidth="1"/>
  </cols>
  <sheetData>
    <row r="1" spans="1:82" ht="43.5" thickBot="1" x14ac:dyDescent="0.25">
      <c r="A1" s="748" t="s">
        <v>0</v>
      </c>
      <c r="B1" s="749"/>
      <c r="C1" s="606" t="s">
        <v>684</v>
      </c>
      <c r="D1" s="571" t="s">
        <v>22</v>
      </c>
      <c r="E1" s="607" t="s">
        <v>683</v>
      </c>
      <c r="F1" s="572" t="s">
        <v>649</v>
      </c>
      <c r="G1" s="655"/>
      <c r="H1" s="605" t="s">
        <v>235</v>
      </c>
      <c r="I1" s="573" t="s">
        <v>234</v>
      </c>
      <c r="J1" s="657" t="s">
        <v>836</v>
      </c>
      <c r="K1" s="624" t="s">
        <v>837</v>
      </c>
      <c r="L1" s="657" t="s">
        <v>838</v>
      </c>
      <c r="M1" s="624" t="s">
        <v>839</v>
      </c>
      <c r="N1" s="657" t="s">
        <v>840</v>
      </c>
      <c r="O1" s="624" t="s">
        <v>841</v>
      </c>
      <c r="P1" s="657" t="s">
        <v>842</v>
      </c>
      <c r="Q1" s="624" t="s">
        <v>843</v>
      </c>
      <c r="R1" s="657" t="s">
        <v>844</v>
      </c>
      <c r="S1" s="624" t="s">
        <v>845</v>
      </c>
      <c r="T1" s="657" t="s">
        <v>846</v>
      </c>
      <c r="U1" s="624" t="s">
        <v>847</v>
      </c>
      <c r="V1" s="624" t="s">
        <v>848</v>
      </c>
      <c r="W1" s="624" t="s">
        <v>849</v>
      </c>
      <c r="X1" s="624" t="s">
        <v>850</v>
      </c>
      <c r="Y1" s="657" t="s">
        <v>1346</v>
      </c>
      <c r="Z1" s="624" t="s">
        <v>1347</v>
      </c>
      <c r="AA1" s="624" t="s">
        <v>1348</v>
      </c>
      <c r="AB1" s="624" t="s">
        <v>1349</v>
      </c>
      <c r="AC1" s="624" t="s">
        <v>1350</v>
      </c>
      <c r="AD1" s="624" t="s">
        <v>1518</v>
      </c>
      <c r="AE1" s="624" t="s">
        <v>1520</v>
      </c>
      <c r="AF1" s="624" t="s">
        <v>1559</v>
      </c>
      <c r="AG1" s="624" t="s">
        <v>1524</v>
      </c>
      <c r="AH1" s="624" t="s">
        <v>1540</v>
      </c>
      <c r="AI1" s="624" t="s">
        <v>1525</v>
      </c>
      <c r="AJ1" s="624" t="s">
        <v>1523</v>
      </c>
      <c r="AK1" s="624" t="s">
        <v>1547</v>
      </c>
      <c r="AL1" s="624" t="s">
        <v>1537</v>
      </c>
      <c r="AM1" s="624" t="s">
        <v>1526</v>
      </c>
      <c r="AN1" s="624" t="s">
        <v>1528</v>
      </c>
      <c r="AO1" s="624" t="s">
        <v>1527</v>
      </c>
      <c r="AP1" s="624" t="s">
        <v>1529</v>
      </c>
      <c r="AQ1" s="624" t="s">
        <v>1538</v>
      </c>
      <c r="AR1" s="624" t="s">
        <v>143</v>
      </c>
      <c r="AS1" s="624" t="s">
        <v>1531</v>
      </c>
      <c r="AT1" s="624" t="s">
        <v>1530</v>
      </c>
      <c r="AU1" s="624" t="s">
        <v>1548</v>
      </c>
      <c r="AV1" s="624" t="s">
        <v>1544</v>
      </c>
      <c r="AW1" s="624" t="s">
        <v>1543</v>
      </c>
      <c r="AX1" s="624" t="s">
        <v>1545</v>
      </c>
      <c r="AY1" s="624" t="s">
        <v>1532</v>
      </c>
      <c r="AZ1" s="624" t="s">
        <v>1533</v>
      </c>
      <c r="BA1" s="624" t="s">
        <v>1534</v>
      </c>
      <c r="BB1" s="624" t="s">
        <v>1535</v>
      </c>
      <c r="BC1" s="624" t="s">
        <v>1536</v>
      </c>
      <c r="BD1" s="624" t="s">
        <v>1542</v>
      </c>
      <c r="BE1" s="624" t="s">
        <v>1103</v>
      </c>
      <c r="BF1" s="624" t="s">
        <v>1562</v>
      </c>
      <c r="BG1" s="624" t="s">
        <v>1541</v>
      </c>
      <c r="BH1" s="624" t="s">
        <v>1546</v>
      </c>
      <c r="BI1" s="624" t="s">
        <v>1539</v>
      </c>
      <c r="BJ1" s="624" t="s">
        <v>1554</v>
      </c>
      <c r="BK1" s="624" t="s">
        <v>1101</v>
      </c>
      <c r="BL1" s="624" t="s">
        <v>1549</v>
      </c>
      <c r="BM1" s="624" t="s">
        <v>1560</v>
      </c>
      <c r="BN1" s="624" t="s">
        <v>1550</v>
      </c>
      <c r="BO1" s="624" t="s">
        <v>1115</v>
      </c>
      <c r="BP1" s="624" t="s">
        <v>1551</v>
      </c>
      <c r="BQ1" s="624" t="s">
        <v>1553</v>
      </c>
      <c r="BR1" s="624" t="s">
        <v>1552</v>
      </c>
      <c r="BS1" s="624" t="s">
        <v>1131</v>
      </c>
      <c r="BT1" s="624" t="s">
        <v>1555</v>
      </c>
      <c r="BU1" s="624" t="s">
        <v>1117</v>
      </c>
      <c r="BV1" s="624" t="s">
        <v>1556</v>
      </c>
      <c r="BW1" s="624" t="s">
        <v>642</v>
      </c>
      <c r="BX1" s="624" t="s">
        <v>1557</v>
      </c>
      <c r="BY1" s="624" t="s">
        <v>1558</v>
      </c>
      <c r="BZ1" s="624" t="s">
        <v>1561</v>
      </c>
      <c r="CA1" s="624" t="s">
        <v>1146</v>
      </c>
      <c r="CB1" s="624" t="s">
        <v>1563</v>
      </c>
      <c r="CC1" s="624" t="s">
        <v>855</v>
      </c>
      <c r="CD1" s="624" t="s">
        <v>1564</v>
      </c>
    </row>
    <row r="2" spans="1:82" ht="12.75" customHeight="1" x14ac:dyDescent="0.2">
      <c r="A2" s="734">
        <v>1</v>
      </c>
      <c r="B2" s="736" t="s">
        <v>232</v>
      </c>
      <c r="C2" s="738">
        <f>IF(D2=0,0,RANK(D2,D$2:D$27))</f>
        <v>0</v>
      </c>
      <c r="D2" s="740">
        <f>SUM(J3:CU3)</f>
        <v>0</v>
      </c>
      <c r="E2" s="742">
        <f>IF(G2="X","X",RANK(G2,G$2:G$27))</f>
        <v>2</v>
      </c>
      <c r="F2" s="744">
        <f>COUNT(J2:CU2)</f>
        <v>0</v>
      </c>
      <c r="G2" s="722">
        <f>IF(C2=1,"X",IF(C2=2,"X",IF(C2=3,"X",F2)))</f>
        <v>0</v>
      </c>
      <c r="H2" s="724">
        <f>SUM(J2:CU2)</f>
        <v>0</v>
      </c>
      <c r="I2" s="726">
        <f>MINA(J2,K2,L2,M2,N2,O2,P2,Q2,R2,S2,T2,U2,V2,W2,X2)</f>
        <v>0</v>
      </c>
      <c r="J2" s="610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8"/>
      <c r="BJ2" s="578"/>
      <c r="BK2" s="578"/>
      <c r="BL2" s="578"/>
      <c r="BM2" s="578"/>
      <c r="BN2" s="578"/>
      <c r="BO2" s="578"/>
      <c r="BP2" s="578"/>
      <c r="BQ2" s="578"/>
      <c r="BR2" s="578"/>
      <c r="BS2" s="578"/>
      <c r="BT2" s="578"/>
      <c r="BU2" s="578"/>
      <c r="BV2" s="578"/>
      <c r="BW2" s="578"/>
      <c r="BX2" s="578"/>
      <c r="BY2" s="578"/>
      <c r="BZ2" s="578"/>
      <c r="CA2" s="578"/>
      <c r="CB2" s="578"/>
      <c r="CC2" s="578"/>
      <c r="CD2" s="578"/>
    </row>
    <row r="3" spans="1:82" ht="13.5" customHeight="1" thickBot="1" x14ac:dyDescent="0.25">
      <c r="A3" s="735"/>
      <c r="B3" s="737"/>
      <c r="C3" s="739"/>
      <c r="D3" s="741"/>
      <c r="E3" s="743"/>
      <c r="F3" s="745"/>
      <c r="G3" s="723"/>
      <c r="H3" s="725"/>
      <c r="I3" s="727"/>
      <c r="J3" s="581"/>
      <c r="K3" s="579"/>
      <c r="L3" s="581"/>
      <c r="M3" s="581"/>
      <c r="N3" s="581"/>
      <c r="O3" s="581"/>
      <c r="P3" s="581"/>
      <c r="Q3" s="581"/>
      <c r="R3" s="600"/>
      <c r="S3" s="579"/>
      <c r="T3" s="581"/>
      <c r="U3" s="579"/>
      <c r="V3" s="600"/>
      <c r="W3" s="581"/>
      <c r="X3" s="579"/>
      <c r="Y3" s="579"/>
      <c r="Z3" s="579"/>
      <c r="AA3" s="579"/>
      <c r="AB3" s="579"/>
      <c r="AC3" s="579"/>
      <c r="AD3" s="580"/>
      <c r="AE3" s="580"/>
      <c r="AF3" s="580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0"/>
      <c r="AR3" s="580"/>
      <c r="AS3" s="580"/>
      <c r="AT3" s="580"/>
      <c r="AU3" s="580"/>
      <c r="AV3" s="580"/>
      <c r="AW3" s="580"/>
      <c r="AX3" s="580"/>
      <c r="AY3" s="580"/>
      <c r="AZ3" s="580"/>
      <c r="BA3" s="580"/>
      <c r="BB3" s="580"/>
      <c r="BC3" s="580"/>
      <c r="BD3" s="580"/>
      <c r="BE3" s="580"/>
      <c r="BF3" s="580"/>
      <c r="BG3" s="580"/>
      <c r="BH3" s="580"/>
      <c r="BI3" s="580"/>
      <c r="BJ3" s="580"/>
      <c r="BK3" s="580"/>
      <c r="BL3" s="580"/>
      <c r="BM3" s="580"/>
      <c r="BN3" s="580"/>
      <c r="BO3" s="580"/>
      <c r="BP3" s="580"/>
      <c r="BQ3" s="580"/>
      <c r="BR3" s="580"/>
      <c r="BS3" s="580"/>
      <c r="BT3" s="580"/>
      <c r="BU3" s="580"/>
      <c r="BV3" s="580"/>
      <c r="BW3" s="580"/>
      <c r="BX3" s="580"/>
      <c r="BY3" s="580"/>
      <c r="BZ3" s="580"/>
      <c r="CA3" s="580"/>
      <c r="CB3" s="580"/>
      <c r="CC3" s="685"/>
      <c r="CD3" s="580"/>
    </row>
    <row r="4" spans="1:82" ht="12.75" customHeight="1" x14ac:dyDescent="0.2">
      <c r="A4" s="734">
        <v>2</v>
      </c>
      <c r="B4" s="736" t="s">
        <v>834</v>
      </c>
      <c r="C4" s="738">
        <f>IF(D4=0,0,RANK(D4,D$2:D$27))</f>
        <v>0</v>
      </c>
      <c r="D4" s="740">
        <f>SUM(J5:CU5)</f>
        <v>0</v>
      </c>
      <c r="E4" s="742">
        <f>IF(G4="X","X",RANK(G4,G$2:G$27))</f>
        <v>2</v>
      </c>
      <c r="F4" s="744">
        <f>COUNT(J4:CU4)</f>
        <v>0</v>
      </c>
      <c r="G4" s="722">
        <f t="shared" ref="G4" si="0">IF(C4=1,"X",IF(C4=2,"X",IF(C4=3,"X",F4)))</f>
        <v>0</v>
      </c>
      <c r="H4" s="724">
        <f>SUM(J4:CU4)</f>
        <v>0</v>
      </c>
      <c r="I4" s="726">
        <f>MINA(J4,K4,L4,M4,N4,O4,P4,Q4,R4,S4,T4,U4,V4,W4,X4)</f>
        <v>0</v>
      </c>
      <c r="J4" s="610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78"/>
      <c r="AW4" s="578"/>
      <c r="AX4" s="578"/>
      <c r="AY4" s="578"/>
      <c r="AZ4" s="578"/>
      <c r="BA4" s="578"/>
      <c r="BB4" s="578"/>
      <c r="BC4" s="578"/>
      <c r="BD4" s="578"/>
      <c r="BE4" s="578"/>
      <c r="BF4" s="578"/>
      <c r="BG4" s="578"/>
      <c r="BH4" s="578"/>
      <c r="BI4" s="578"/>
      <c r="BJ4" s="578"/>
      <c r="BK4" s="578"/>
      <c r="BL4" s="578"/>
      <c r="BM4" s="578"/>
      <c r="BN4" s="578"/>
      <c r="BO4" s="578"/>
      <c r="BP4" s="578"/>
      <c r="BQ4" s="578"/>
      <c r="BR4" s="578"/>
      <c r="BS4" s="578"/>
      <c r="BT4" s="578"/>
      <c r="BU4" s="578"/>
      <c r="BV4" s="578"/>
      <c r="BW4" s="578"/>
      <c r="BX4" s="578"/>
      <c r="BY4" s="578"/>
      <c r="BZ4" s="578"/>
      <c r="CA4" s="578"/>
      <c r="CB4" s="578"/>
      <c r="CC4" s="578"/>
      <c r="CD4" s="578"/>
    </row>
    <row r="5" spans="1:82" ht="13.5" customHeight="1" thickBot="1" x14ac:dyDescent="0.25">
      <c r="A5" s="735"/>
      <c r="B5" s="737"/>
      <c r="C5" s="739"/>
      <c r="D5" s="741"/>
      <c r="E5" s="743"/>
      <c r="F5" s="745"/>
      <c r="G5" s="723"/>
      <c r="H5" s="725"/>
      <c r="I5" s="727"/>
      <c r="J5" s="581"/>
      <c r="K5" s="581"/>
      <c r="L5" s="579"/>
      <c r="M5" s="581"/>
      <c r="N5" s="580"/>
      <c r="O5" s="581"/>
      <c r="P5" s="600"/>
      <c r="Q5" s="581"/>
      <c r="R5" s="581"/>
      <c r="S5" s="580"/>
      <c r="T5" s="581"/>
      <c r="U5" s="581"/>
      <c r="V5" s="581"/>
      <c r="W5" s="581"/>
      <c r="X5" s="581"/>
      <c r="Y5" s="579"/>
      <c r="Z5" s="579"/>
      <c r="AA5" s="579"/>
      <c r="AB5" s="579"/>
      <c r="AC5" s="579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580"/>
      <c r="AS5" s="580"/>
      <c r="AT5" s="580"/>
      <c r="AU5" s="580"/>
      <c r="AV5" s="580"/>
      <c r="AW5" s="580"/>
      <c r="AX5" s="580"/>
      <c r="AY5" s="580"/>
      <c r="AZ5" s="580"/>
      <c r="BA5" s="580"/>
      <c r="BB5" s="580"/>
      <c r="BC5" s="580"/>
      <c r="BD5" s="580"/>
      <c r="BE5" s="580"/>
      <c r="BF5" s="580"/>
      <c r="BG5" s="580"/>
      <c r="BH5" s="580"/>
      <c r="BI5" s="580"/>
      <c r="BJ5" s="580"/>
      <c r="BK5" s="580"/>
      <c r="BL5" s="580"/>
      <c r="BM5" s="580"/>
      <c r="BN5" s="580"/>
      <c r="BO5" s="580"/>
      <c r="BP5" s="580"/>
      <c r="BQ5" s="580"/>
      <c r="BR5" s="580"/>
      <c r="BS5" s="580"/>
      <c r="BT5" s="580"/>
      <c r="BU5" s="580"/>
      <c r="BV5" s="580"/>
      <c r="BW5" s="580"/>
      <c r="BX5" s="580"/>
      <c r="BY5" s="580"/>
      <c r="BZ5" s="580"/>
      <c r="CA5" s="580"/>
      <c r="CB5" s="580"/>
      <c r="CC5" s="580"/>
      <c r="CD5" s="580"/>
    </row>
    <row r="6" spans="1:82" ht="12.75" customHeight="1" x14ac:dyDescent="0.2">
      <c r="A6" s="734">
        <v>3</v>
      </c>
      <c r="B6" s="736" t="s">
        <v>1274</v>
      </c>
      <c r="C6" s="738">
        <f>IF(D6=0,0,RANK(D6,D$2:D$27))</f>
        <v>3</v>
      </c>
      <c r="D6" s="740">
        <f>SUM(J7:CU7)</f>
        <v>17</v>
      </c>
      <c r="E6" s="742" t="str">
        <f>IF(G6="X","X",RANK(G6,G$2:G$27))</f>
        <v>X</v>
      </c>
      <c r="F6" s="744">
        <f>COUNT(J6:CU6)</f>
        <v>8</v>
      </c>
      <c r="G6" s="722" t="str">
        <f t="shared" ref="G6" si="1">IF(C6=1,"X",IF(C6=2,"X",IF(C6=3,"X",F6)))</f>
        <v>X</v>
      </c>
      <c r="H6" s="724">
        <f>SUM(J6:CU6)</f>
        <v>0.22980324074074077</v>
      </c>
      <c r="I6" s="726">
        <f>MINA(J6,K6,L6,M6,N6,O6,P6,Q6,R6,S6,T6,U6,V6,W6,X6)</f>
        <v>1.8217592592592594E-2</v>
      </c>
      <c r="J6" s="610">
        <v>1.8969907407407408E-2</v>
      </c>
      <c r="K6" s="578">
        <v>1.8692129629629631E-2</v>
      </c>
      <c r="L6" s="578">
        <v>1.8807870370370371E-2</v>
      </c>
      <c r="M6" s="578"/>
      <c r="N6" s="578">
        <v>1.8217592592592594E-2</v>
      </c>
      <c r="O6" s="578"/>
      <c r="P6" s="578"/>
      <c r="Q6" s="578"/>
      <c r="R6" s="578"/>
      <c r="S6" s="578"/>
      <c r="T6" s="578"/>
      <c r="U6" s="594"/>
      <c r="V6" s="578"/>
      <c r="W6" s="578"/>
      <c r="X6" s="578"/>
      <c r="Y6" s="578"/>
      <c r="Z6" s="578"/>
      <c r="AA6" s="578"/>
      <c r="AB6" s="578"/>
      <c r="AC6" s="578"/>
      <c r="AD6" s="591"/>
      <c r="AE6" s="591"/>
      <c r="AF6" s="591"/>
      <c r="AG6" s="591">
        <v>3.0405092592592591E-2</v>
      </c>
      <c r="AH6" s="591"/>
      <c r="AI6" s="591">
        <v>2.7349537037037037E-2</v>
      </c>
      <c r="AJ6" s="591"/>
      <c r="AK6" s="591"/>
      <c r="AL6" s="591"/>
      <c r="AM6" s="591"/>
      <c r="AN6" s="591"/>
      <c r="AO6" s="592">
        <v>6.2233796296296294E-2</v>
      </c>
      <c r="AP6" s="591"/>
      <c r="AQ6" s="578">
        <v>3.5127314814814813E-2</v>
      </c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1"/>
      <c r="BF6" s="591"/>
      <c r="BG6" s="591"/>
      <c r="BH6" s="591"/>
      <c r="BI6" s="591"/>
      <c r="BJ6" s="591"/>
      <c r="BK6" s="591"/>
      <c r="BL6" s="591"/>
      <c r="BM6" s="591"/>
      <c r="BN6" s="591"/>
      <c r="BO6" s="591"/>
      <c r="BP6" s="591"/>
      <c r="BQ6" s="591"/>
      <c r="BR6" s="591"/>
      <c r="BS6" s="591"/>
      <c r="BT6" s="591"/>
      <c r="BU6" s="591"/>
      <c r="BV6" s="591"/>
      <c r="BW6" s="591"/>
      <c r="BX6" s="591"/>
      <c r="BY6" s="591"/>
      <c r="BZ6" s="591"/>
      <c r="CA6" s="591"/>
      <c r="CB6" s="591"/>
      <c r="CC6" s="591"/>
      <c r="CD6" s="591"/>
    </row>
    <row r="7" spans="1:82" ht="13.5" customHeight="1" thickBot="1" x14ac:dyDescent="0.25">
      <c r="A7" s="735"/>
      <c r="B7" s="737"/>
      <c r="C7" s="739"/>
      <c r="D7" s="741"/>
      <c r="E7" s="743"/>
      <c r="F7" s="745"/>
      <c r="G7" s="723"/>
      <c r="H7" s="725"/>
      <c r="I7" s="727"/>
      <c r="J7" s="669">
        <f t="shared" ref="J7:N7" si="2">IF($I6=0,0,IF(ROUNDUP(J6/$I6,0)&gt;30,30,ROUNDUP(J6/$I6,0)))</f>
        <v>2</v>
      </c>
      <c r="K7" s="581">
        <f t="shared" si="2"/>
        <v>2</v>
      </c>
      <c r="L7" s="581">
        <f t="shared" si="2"/>
        <v>2</v>
      </c>
      <c r="M7" s="581"/>
      <c r="N7" s="581">
        <f t="shared" si="2"/>
        <v>1</v>
      </c>
      <c r="O7" s="600"/>
      <c r="P7" s="669"/>
      <c r="Q7" s="581"/>
      <c r="R7" s="581"/>
      <c r="S7" s="581"/>
      <c r="T7" s="600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643">
        <f t="shared" ref="AG7:AI7" si="3">IF($I6=0,0,IF(ROUNDUP(AG6/$I6,0)&gt;30,30,ROUNDUP(AG6/$I6,0)))</f>
        <v>2</v>
      </c>
      <c r="AH7" s="643"/>
      <c r="AI7" s="643">
        <f t="shared" si="3"/>
        <v>2</v>
      </c>
      <c r="AJ7" s="581"/>
      <c r="AK7" s="581"/>
      <c r="AL7" s="581"/>
      <c r="AM7" s="643"/>
      <c r="AN7" s="581"/>
      <c r="AO7" s="581">
        <f t="shared" ref="AE7:AO11" si="4">IF($I6=0,0,IF(ROUNDUP(AO6/$I6,0)&gt;30,30,ROUNDUP(AO6/$I6,0)))</f>
        <v>4</v>
      </c>
      <c r="AP7" s="581"/>
      <c r="AQ7" s="666">
        <f t="shared" ref="AQ7:AR9" si="5">IF($I6=0,0,IF(ROUNDUP(AQ6/$I6,0)&gt;30,30,ROUNDUP(AQ6/$I6,0)))</f>
        <v>2</v>
      </c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581"/>
      <c r="BV7" s="581"/>
      <c r="BW7" s="581"/>
      <c r="BX7" s="581"/>
      <c r="BY7" s="581"/>
      <c r="BZ7" s="581"/>
      <c r="CA7" s="581"/>
      <c r="CB7" s="581"/>
      <c r="CC7" s="581"/>
      <c r="CD7" s="581"/>
    </row>
    <row r="8" spans="1:82" x14ac:dyDescent="0.2">
      <c r="A8" s="734">
        <v>4</v>
      </c>
      <c r="B8" s="736" t="s">
        <v>1231</v>
      </c>
      <c r="C8" s="738">
        <f>IF(D8=0,0,RANK(D8,D$2:D$27))</f>
        <v>0</v>
      </c>
      <c r="D8" s="740">
        <f>SUM(J9:CU9)</f>
        <v>0</v>
      </c>
      <c r="E8" s="742">
        <f>IF(G8="X","X",RANK(G8,G$2:G$27))</f>
        <v>1</v>
      </c>
      <c r="F8" s="744">
        <f>COUNT(J8:CU8)</f>
        <v>7</v>
      </c>
      <c r="G8" s="722">
        <f>IF(C8=1,"X",IF(C8=2,"X",IF(C8=3,"X",F8)))</f>
        <v>7</v>
      </c>
      <c r="H8" s="724">
        <f>SUM(J8:CU8)</f>
        <v>0.54532407407407413</v>
      </c>
      <c r="I8" s="726">
        <f>MINA(J8,K8,L8,M8,N8,O8,P8,Q8,R8,S8,T8,U8,V8,W8,X8)</f>
        <v>0</v>
      </c>
      <c r="J8" s="610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94"/>
      <c r="V8" s="578"/>
      <c r="W8" s="578"/>
      <c r="X8" s="578"/>
      <c r="Y8" s="578"/>
      <c r="Z8" s="578"/>
      <c r="AA8" s="578"/>
      <c r="AB8" s="578"/>
      <c r="AC8" s="578"/>
      <c r="AD8" s="591"/>
      <c r="AE8" s="591"/>
      <c r="AF8" s="591"/>
      <c r="AG8" s="591"/>
      <c r="AH8" s="591"/>
      <c r="AI8" s="591"/>
      <c r="AJ8" s="591"/>
      <c r="AK8" s="591"/>
      <c r="AL8" s="578">
        <v>2.7094907407407404E-2</v>
      </c>
      <c r="AM8" s="591"/>
      <c r="AN8" s="591"/>
      <c r="AO8" s="592">
        <v>6.2233796296296294E-2</v>
      </c>
      <c r="AP8" s="591"/>
      <c r="AQ8" s="578">
        <v>3.4895833333333334E-2</v>
      </c>
      <c r="AR8" s="578">
        <v>1.8287037037037036E-2</v>
      </c>
      <c r="AS8" s="591"/>
      <c r="AT8" s="591"/>
      <c r="AU8" s="598">
        <v>0.2912615740740741</v>
      </c>
      <c r="AV8" s="591"/>
      <c r="AW8" s="591"/>
      <c r="AX8" s="591"/>
      <c r="AY8" s="591"/>
      <c r="AZ8" s="598"/>
      <c r="BA8" s="598"/>
      <c r="BB8" s="598"/>
      <c r="BC8" s="598"/>
      <c r="BD8" s="598"/>
      <c r="BE8" s="598"/>
      <c r="BF8" s="598"/>
      <c r="BG8" s="591"/>
      <c r="BH8" s="598"/>
      <c r="BI8" s="598">
        <v>7.6296296296296293E-2</v>
      </c>
      <c r="BJ8" s="598"/>
      <c r="BK8" s="598"/>
      <c r="BL8" s="598"/>
      <c r="BM8" s="598"/>
      <c r="BN8" s="578">
        <v>3.5254629629629629E-2</v>
      </c>
      <c r="BO8" s="598"/>
      <c r="BP8" s="591"/>
      <c r="BQ8" s="591"/>
      <c r="BR8" s="591"/>
      <c r="BS8" s="591"/>
      <c r="BT8" s="578"/>
      <c r="BU8" s="591"/>
      <c r="BV8" s="591"/>
      <c r="BW8" s="591"/>
      <c r="BX8" s="591"/>
      <c r="BY8" s="591"/>
      <c r="BZ8" s="591"/>
      <c r="CA8" s="591"/>
      <c r="CB8" s="591"/>
      <c r="CC8" s="591"/>
      <c r="CD8" s="591"/>
    </row>
    <row r="9" spans="1:82" ht="13.5" thickBot="1" x14ac:dyDescent="0.25">
      <c r="A9" s="735"/>
      <c r="B9" s="737"/>
      <c r="C9" s="739"/>
      <c r="D9" s="741"/>
      <c r="E9" s="743"/>
      <c r="F9" s="745"/>
      <c r="G9" s="723"/>
      <c r="H9" s="725"/>
      <c r="I9" s="727"/>
      <c r="J9" s="581"/>
      <c r="K9" s="581"/>
      <c r="L9" s="581"/>
      <c r="M9" s="581"/>
      <c r="N9" s="581"/>
      <c r="O9" s="581"/>
      <c r="P9" s="581"/>
      <c r="Q9" s="669"/>
      <c r="R9" s="581"/>
      <c r="S9" s="669"/>
      <c r="T9" s="600"/>
      <c r="U9" s="669"/>
      <c r="V9" s="581"/>
      <c r="W9" s="581"/>
      <c r="X9" s="595"/>
      <c r="Y9" s="581"/>
      <c r="Z9" s="581"/>
      <c r="AA9" s="581"/>
      <c r="AB9" s="581"/>
      <c r="AC9" s="581"/>
      <c r="AD9" s="581"/>
      <c r="AE9" s="581"/>
      <c r="AF9" s="666"/>
      <c r="AG9" s="666"/>
      <c r="AH9" s="666"/>
      <c r="AI9" s="666"/>
      <c r="AJ9" s="666"/>
      <c r="AK9" s="666"/>
      <c r="AL9" s="581">
        <f t="shared" si="4"/>
        <v>0</v>
      </c>
      <c r="AM9" s="666"/>
      <c r="AN9" s="666"/>
      <c r="AO9" s="666">
        <f t="shared" si="4"/>
        <v>0</v>
      </c>
      <c r="AP9" s="666"/>
      <c r="AQ9" s="666">
        <f t="shared" si="5"/>
        <v>0</v>
      </c>
      <c r="AR9" s="666">
        <f t="shared" si="5"/>
        <v>0</v>
      </c>
      <c r="AS9" s="666"/>
      <c r="AT9" s="666"/>
      <c r="AU9" s="695"/>
      <c r="AV9" s="666"/>
      <c r="AW9" s="666"/>
      <c r="AX9" s="666"/>
      <c r="AY9" s="666"/>
      <c r="AZ9" s="669"/>
      <c r="BA9" s="669"/>
      <c r="BB9" s="669"/>
      <c r="BC9" s="669"/>
      <c r="BD9" s="669"/>
      <c r="BE9" s="669"/>
      <c r="BF9" s="669"/>
      <c r="BG9" s="669"/>
      <c r="BH9" s="685"/>
      <c r="BI9" s="685">
        <f>IF($I8=0,0,IF(ROUNDUP(BI8/$I8,0)&gt;30,30,ROUNDUP(BI8/$I8,0)))</f>
        <v>0</v>
      </c>
      <c r="BJ9" s="685"/>
      <c r="BK9" s="685"/>
      <c r="BL9" s="685"/>
      <c r="BM9" s="685"/>
      <c r="BN9" s="669">
        <f>IF($I8=0,0,IF(ROUNDUP(BN8/$I8,0)&gt;30,30,ROUNDUP(BN8/$I8,0)))</f>
        <v>0</v>
      </c>
      <c r="BO9" s="685"/>
      <c r="BP9" s="683"/>
      <c r="BQ9" s="683"/>
      <c r="BR9" s="581"/>
      <c r="BS9" s="666"/>
      <c r="BT9" s="669"/>
      <c r="BU9" s="581"/>
      <c r="BV9" s="581"/>
      <c r="BW9" s="581"/>
      <c r="BX9" s="581"/>
      <c r="BY9" s="581"/>
      <c r="BZ9" s="581"/>
      <c r="CA9" s="581"/>
      <c r="CB9" s="581"/>
      <c r="CC9" s="581"/>
      <c r="CD9" s="581"/>
    </row>
    <row r="10" spans="1:82" ht="13.5" customHeight="1" x14ac:dyDescent="0.2">
      <c r="A10" s="734">
        <v>5</v>
      </c>
      <c r="B10" s="736" t="s">
        <v>252</v>
      </c>
      <c r="C10" s="738">
        <f>IF(D10=0,0,RANK(D10,D$2:D$27))</f>
        <v>1</v>
      </c>
      <c r="D10" s="740">
        <f>SUM(J11:CU11)</f>
        <v>140</v>
      </c>
      <c r="E10" s="742" t="str">
        <f>IF(G10="X","X",RANK(G10,G$2:G$27))</f>
        <v>X</v>
      </c>
      <c r="F10" s="744">
        <f>COUNT(J10:CU10)</f>
        <v>40</v>
      </c>
      <c r="G10" s="722" t="str">
        <f>IF(C10=1,"X",IF(C10=2,"X",IF(C10=3,"X",F10)))</f>
        <v>X</v>
      </c>
      <c r="H10" s="724">
        <f>SUM(J10:CU10)</f>
        <v>2.3319791666666672</v>
      </c>
      <c r="I10" s="726">
        <f>MINA(J10,K10,L10,M10,N10,O10,P10,Q10,R10,S10,T10,U10,V10,W10,X10)</f>
        <v>1.3136574074074077E-2</v>
      </c>
      <c r="J10" s="596">
        <v>1.3518518518518518E-2</v>
      </c>
      <c r="K10" s="596">
        <v>1.3715277777777778E-2</v>
      </c>
      <c r="L10" s="596">
        <v>1.3726851851851851E-2</v>
      </c>
      <c r="M10" s="596">
        <v>1.3252314814814814E-2</v>
      </c>
      <c r="N10" s="596">
        <v>1.3310185185185187E-2</v>
      </c>
      <c r="O10" s="596">
        <v>1.3229166666666667E-2</v>
      </c>
      <c r="P10" s="578">
        <v>1.3252314814814814E-2</v>
      </c>
      <c r="Q10" s="596">
        <v>1.3310185185185187E-2</v>
      </c>
      <c r="R10" s="596">
        <v>1.3136574074074077E-2</v>
      </c>
      <c r="S10" s="596">
        <v>1.3379629629629628E-2</v>
      </c>
      <c r="T10" s="596">
        <v>1.3495370370370371E-2</v>
      </c>
      <c r="U10" s="596">
        <v>1.329861111111111E-2</v>
      </c>
      <c r="V10" s="578">
        <v>1.324074074074074E-2</v>
      </c>
      <c r="W10" s="578">
        <v>1.3530092592592594E-2</v>
      </c>
      <c r="X10" s="578">
        <v>1.324074074074074E-2</v>
      </c>
      <c r="Y10" s="596"/>
      <c r="Z10" s="596"/>
      <c r="AA10" s="596"/>
      <c r="AB10" s="596"/>
      <c r="AC10" s="596"/>
      <c r="AD10" s="578"/>
      <c r="AE10" s="592">
        <v>2.9166666666666664E-2</v>
      </c>
      <c r="AF10" s="661">
        <v>0.97364583333333332</v>
      </c>
      <c r="AG10" s="591">
        <v>2.0150462962962964E-2</v>
      </c>
      <c r="AH10" s="591"/>
      <c r="AI10" s="591">
        <v>2.0173611111111111E-2</v>
      </c>
      <c r="AJ10" s="598">
        <v>2.9317129629629634E-2</v>
      </c>
      <c r="AK10" s="598"/>
      <c r="AL10" s="598"/>
      <c r="AM10" s="591">
        <v>2.0381944444444446E-2</v>
      </c>
      <c r="AN10" s="591">
        <v>6.7951388888888895E-2</v>
      </c>
      <c r="AO10" s="591"/>
      <c r="AP10" s="591">
        <v>6.5694444444444444E-2</v>
      </c>
      <c r="AQ10" s="591"/>
      <c r="AR10" s="706">
        <v>1.4814814814814814E-2</v>
      </c>
      <c r="AS10" s="592"/>
      <c r="AT10" s="578"/>
      <c r="AU10" s="591">
        <v>0.30277777777777776</v>
      </c>
      <c r="AV10" s="578"/>
      <c r="AW10" s="578"/>
      <c r="AX10" s="578"/>
      <c r="AY10" s="578"/>
      <c r="AZ10" s="591">
        <v>6.9594907407407411E-2</v>
      </c>
      <c r="BA10" s="591"/>
      <c r="BB10" s="598">
        <v>2.9803240740740741E-2</v>
      </c>
      <c r="BC10" s="592">
        <v>6.4178240740740744E-2</v>
      </c>
      <c r="BD10" s="592"/>
      <c r="BE10" s="592"/>
      <c r="BF10" s="592"/>
      <c r="BG10" s="591"/>
      <c r="BH10" s="591"/>
      <c r="BI10" s="578"/>
      <c r="BJ10" s="578"/>
      <c r="BK10" s="578"/>
      <c r="BL10" s="591">
        <v>8.8425925925925911E-3</v>
      </c>
      <c r="BM10" s="591"/>
      <c r="BN10" s="592">
        <v>2.9837962962962965E-2</v>
      </c>
      <c r="BO10" s="578">
        <v>6.9259259259259257E-2</v>
      </c>
      <c r="BP10" s="578">
        <v>6.8761574074074072E-2</v>
      </c>
      <c r="BQ10" s="578"/>
      <c r="BR10" s="591">
        <v>2.8645833333333332E-2</v>
      </c>
      <c r="BS10" s="591"/>
      <c r="BT10" s="578"/>
      <c r="BU10" s="598">
        <v>3.4456018518518518E-2</v>
      </c>
      <c r="BV10" s="591">
        <v>1.3645833333333331E-2</v>
      </c>
      <c r="BW10" s="598">
        <v>1.4212962962962962E-2</v>
      </c>
      <c r="BX10" s="592">
        <v>3.096064814814815E-2</v>
      </c>
      <c r="BY10" s="578"/>
      <c r="BZ10" s="578">
        <v>1.4317129629629631E-2</v>
      </c>
      <c r="CA10" s="592">
        <v>9.3842592592592589E-2</v>
      </c>
      <c r="CB10" s="598"/>
      <c r="CC10" s="592">
        <v>1.6909722222222225E-2</v>
      </c>
      <c r="CD10" s="592"/>
    </row>
    <row r="11" spans="1:82" ht="13.5" customHeight="1" thickBot="1" x14ac:dyDescent="0.25">
      <c r="A11" s="735"/>
      <c r="B11" s="737"/>
      <c r="C11" s="739"/>
      <c r="D11" s="741"/>
      <c r="E11" s="743"/>
      <c r="F11" s="745"/>
      <c r="G11" s="723"/>
      <c r="H11" s="725"/>
      <c r="I11" s="727"/>
      <c r="J11" s="669">
        <f t="shared" ref="J11:X11" si="6">IF($I10=0,0,IF(ROUNDUP(J10/$I10,0)&gt;30,30,ROUNDUP(J10/$I10,0)))</f>
        <v>2</v>
      </c>
      <c r="K11" s="581">
        <f t="shared" si="6"/>
        <v>2</v>
      </c>
      <c r="L11" s="581">
        <f t="shared" si="6"/>
        <v>2</v>
      </c>
      <c r="M11" s="581">
        <f t="shared" si="6"/>
        <v>2</v>
      </c>
      <c r="N11" s="581">
        <f t="shared" si="6"/>
        <v>2</v>
      </c>
      <c r="O11" s="581">
        <f t="shared" si="6"/>
        <v>2</v>
      </c>
      <c r="P11" s="581">
        <f t="shared" si="6"/>
        <v>2</v>
      </c>
      <c r="Q11" s="581">
        <f t="shared" si="6"/>
        <v>2</v>
      </c>
      <c r="R11" s="581">
        <f t="shared" si="6"/>
        <v>1</v>
      </c>
      <c r="S11" s="581">
        <f t="shared" si="6"/>
        <v>2</v>
      </c>
      <c r="T11" s="581">
        <f t="shared" si="6"/>
        <v>2</v>
      </c>
      <c r="U11" s="581">
        <f t="shared" si="6"/>
        <v>2</v>
      </c>
      <c r="V11" s="581">
        <f t="shared" si="6"/>
        <v>2</v>
      </c>
      <c r="W11" s="581">
        <f t="shared" si="6"/>
        <v>2</v>
      </c>
      <c r="X11" s="581">
        <f t="shared" si="6"/>
        <v>2</v>
      </c>
      <c r="Y11" s="595"/>
      <c r="Z11" s="595"/>
      <c r="AA11" s="595"/>
      <c r="AB11" s="595"/>
      <c r="AC11" s="595"/>
      <c r="AD11" s="669"/>
      <c r="AE11" s="682">
        <f t="shared" si="4"/>
        <v>3</v>
      </c>
      <c r="AF11" s="668">
        <f t="shared" si="4"/>
        <v>30</v>
      </c>
      <c r="AG11" s="643">
        <f t="shared" si="4"/>
        <v>2</v>
      </c>
      <c r="AH11" s="643"/>
      <c r="AI11" s="643">
        <f t="shared" si="4"/>
        <v>2</v>
      </c>
      <c r="AJ11" s="599">
        <f t="shared" si="4"/>
        <v>3</v>
      </c>
      <c r="AK11" s="599"/>
      <c r="AL11" s="599"/>
      <c r="AM11" s="643">
        <f t="shared" si="4"/>
        <v>2</v>
      </c>
      <c r="AN11" s="643">
        <f t="shared" si="4"/>
        <v>6</v>
      </c>
      <c r="AO11" s="643"/>
      <c r="AP11" s="643">
        <f t="shared" ref="AP11:AR11" si="7">IF($I10=0,0,IF(ROUNDUP(AP10/$I10,0)&gt;30,30,ROUNDUP(AP10/$I10,0)))</f>
        <v>6</v>
      </c>
      <c r="AQ11" s="696"/>
      <c r="AR11" s="693">
        <f t="shared" si="7"/>
        <v>2</v>
      </c>
      <c r="AS11" s="682"/>
      <c r="AT11" s="581"/>
      <c r="AU11" s="643"/>
      <c r="AV11" s="581"/>
      <c r="AW11" s="581"/>
      <c r="AX11" s="581"/>
      <c r="AY11" s="581"/>
      <c r="AZ11" s="669">
        <f>IF($I10=0,0,IF(ROUNDUP(AZ10/$I10,0)&gt;30,30,ROUNDUP(AZ10/$I10,0)))</f>
        <v>6</v>
      </c>
      <c r="BA11" s="685"/>
      <c r="BB11" s="669">
        <f>IF($I10=0,0,IF(ROUNDUP(BB10/$I10,0)&gt;30,30,ROUNDUP(BB10/$I10,0)))</f>
        <v>3</v>
      </c>
      <c r="BC11" s="682">
        <f>IF($I10=0,0,IF(ROUNDUP(BC10/$I10,0)&gt;30,30,ROUNDUP(BC10/$I10,0)))</f>
        <v>5</v>
      </c>
      <c r="BD11" s="682"/>
      <c r="BE11" s="682"/>
      <c r="BF11" s="682"/>
      <c r="BG11" s="685"/>
      <c r="BH11" s="683"/>
      <c r="BI11" s="669"/>
      <c r="BJ11" s="669"/>
      <c r="BK11" s="669"/>
      <c r="BL11" s="683">
        <f>IF($I10=0,0,IF(ROUNDUP(BL10/$I10,0)&gt;30,30,ROUNDUP(BL10/$I10,0)))</f>
        <v>1</v>
      </c>
      <c r="BM11" s="683"/>
      <c r="BN11" s="682">
        <f>IF($I10=0,0,IF(ROUNDUP(BN10/$I10,0)&gt;30,30,ROUNDUP(BN10/$I10,0)))</f>
        <v>3</v>
      </c>
      <c r="BO11" s="669">
        <f>IF($I10=0,0,IF(ROUNDUP(BO10/$I10,0)&gt;30,30,ROUNDUP(BO10/$I10,0)))</f>
        <v>6</v>
      </c>
      <c r="BP11" s="669">
        <f>IF($I10=0,0,IF(ROUNDUP(BP10/$I10,0)&gt;30,30,ROUNDUP(BP10/$I10,0)))</f>
        <v>6</v>
      </c>
      <c r="BQ11" s="669"/>
      <c r="BR11" s="683">
        <f>IF($I10=0,0,IF(ROUNDUP(BR10/$I10,0)&gt;30,30,ROUNDUP(BR10/$I10,0)))</f>
        <v>3</v>
      </c>
      <c r="BS11" s="683"/>
      <c r="BT11" s="669"/>
      <c r="BU11" s="685">
        <f t="shared" ref="BU11:CC11" si="8">IF($I10=0,0,IF(ROUNDUP(BU10/$I10,0)&gt;30,30,ROUNDUP(BU10/$I10,0)))</f>
        <v>3</v>
      </c>
      <c r="BV11" s="683">
        <f t="shared" si="8"/>
        <v>2</v>
      </c>
      <c r="BW11" s="685">
        <f t="shared" si="8"/>
        <v>2</v>
      </c>
      <c r="BX11" s="682">
        <f t="shared" si="8"/>
        <v>3</v>
      </c>
      <c r="BY11" s="685"/>
      <c r="BZ11" s="685">
        <f t="shared" si="8"/>
        <v>2</v>
      </c>
      <c r="CA11" s="689">
        <f t="shared" si="8"/>
        <v>8</v>
      </c>
      <c r="CB11" s="685"/>
      <c r="CC11" s="689">
        <f t="shared" si="8"/>
        <v>2</v>
      </c>
      <c r="CD11" s="682"/>
    </row>
    <row r="12" spans="1:82" ht="12.75" customHeight="1" x14ac:dyDescent="0.2">
      <c r="A12" s="734">
        <v>6</v>
      </c>
      <c r="B12" s="736" t="s">
        <v>1248</v>
      </c>
      <c r="C12" s="738">
        <f>IF(D12=0,0,RANK(D12,D$2:D$27))</f>
        <v>0</v>
      </c>
      <c r="D12" s="740">
        <f>SUM(J13:CU13)</f>
        <v>0</v>
      </c>
      <c r="E12" s="742">
        <f>IF(G12="X","X",RANK(G12,G$2:G$27))</f>
        <v>2</v>
      </c>
      <c r="F12" s="744">
        <f>COUNT(J12:CU12)</f>
        <v>0</v>
      </c>
      <c r="G12" s="722">
        <f>IF(C12=1,"X",IF(C12=2,"X",IF(C12=3,"X",F12)))</f>
        <v>0</v>
      </c>
      <c r="H12" s="724">
        <f>SUM(J12:CU12)</f>
        <v>0</v>
      </c>
      <c r="I12" s="726">
        <f>MINA(J12,K12,L12,M12,N12,O12,P12,Q12,R12,S12,T12,U12,V12,W12,X12)</f>
        <v>0</v>
      </c>
      <c r="J12" s="610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8"/>
      <c r="AW12" s="578"/>
      <c r="AX12" s="578"/>
      <c r="AY12" s="578"/>
      <c r="AZ12" s="578"/>
      <c r="BA12" s="578"/>
      <c r="BB12" s="578"/>
      <c r="BC12" s="578"/>
      <c r="BD12" s="578"/>
      <c r="BE12" s="578"/>
      <c r="BF12" s="578"/>
      <c r="BG12" s="578"/>
      <c r="BH12" s="578"/>
      <c r="BI12" s="578"/>
      <c r="BJ12" s="578"/>
      <c r="BK12" s="578"/>
      <c r="BL12" s="578"/>
      <c r="BM12" s="578"/>
      <c r="BN12" s="578"/>
      <c r="BO12" s="578"/>
      <c r="BP12" s="578"/>
      <c r="BQ12" s="578"/>
      <c r="BR12" s="578"/>
      <c r="BS12" s="578"/>
      <c r="BT12" s="578"/>
      <c r="BU12" s="578"/>
      <c r="BV12" s="578"/>
      <c r="BW12" s="578"/>
      <c r="BX12" s="578"/>
      <c r="BY12" s="578"/>
      <c r="BZ12" s="578"/>
      <c r="CA12" s="578"/>
      <c r="CB12" s="578"/>
      <c r="CC12" s="578"/>
      <c r="CD12" s="578"/>
    </row>
    <row r="13" spans="1:82" ht="13.5" customHeight="1" thickBot="1" x14ac:dyDescent="0.25">
      <c r="A13" s="735"/>
      <c r="B13" s="737"/>
      <c r="C13" s="739"/>
      <c r="D13" s="741"/>
      <c r="E13" s="743"/>
      <c r="F13" s="745"/>
      <c r="G13" s="723"/>
      <c r="H13" s="725"/>
      <c r="I13" s="727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79"/>
      <c r="U13" s="581"/>
      <c r="V13" s="581"/>
      <c r="W13" s="581"/>
      <c r="X13" s="581"/>
      <c r="Y13" s="581"/>
      <c r="Z13" s="581"/>
      <c r="AA13" s="581"/>
      <c r="AB13" s="581"/>
      <c r="AC13" s="581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</row>
    <row r="14" spans="1:82" ht="12.75" customHeight="1" x14ac:dyDescent="0.2">
      <c r="A14" s="734">
        <v>7</v>
      </c>
      <c r="B14" s="736" t="s">
        <v>149</v>
      </c>
      <c r="C14" s="738">
        <f>IF(D14=0,0,RANK(D14,D$2:D$27))</f>
        <v>0</v>
      </c>
      <c r="D14" s="740">
        <f>SUM(J15:CU15)</f>
        <v>0</v>
      </c>
      <c r="E14" s="742">
        <f>IF(G14="X","X",RANK(G14,G$2:G$27))</f>
        <v>2</v>
      </c>
      <c r="F14" s="744">
        <f>COUNT(J14:CU14)</f>
        <v>0</v>
      </c>
      <c r="G14" s="722">
        <f>IF(C14=1,"X",IF(C14=2,"X",IF(C14=3,"X",F14)))</f>
        <v>0</v>
      </c>
      <c r="H14" s="724">
        <f>SUM(J14:CU14)</f>
        <v>0</v>
      </c>
      <c r="I14" s="726">
        <f>MINA(J14,K14,L14,M14,N14,O14,P14,Q14,R14,S14,T14,U14,V14,W14,X14)</f>
        <v>0</v>
      </c>
      <c r="J14" s="610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8"/>
      <c r="BD14" s="578"/>
      <c r="BE14" s="578"/>
      <c r="BF14" s="578"/>
      <c r="BG14" s="578"/>
      <c r="BH14" s="578"/>
      <c r="BI14" s="578"/>
      <c r="BJ14" s="578"/>
      <c r="BK14" s="578"/>
      <c r="BL14" s="578"/>
      <c r="BM14" s="578"/>
      <c r="BN14" s="578"/>
      <c r="BO14" s="578"/>
      <c r="BP14" s="578"/>
      <c r="BQ14" s="578"/>
      <c r="BR14" s="578"/>
      <c r="BS14" s="578"/>
      <c r="BT14" s="578"/>
      <c r="BU14" s="578"/>
      <c r="BV14" s="578"/>
      <c r="BW14" s="578"/>
      <c r="BX14" s="578"/>
      <c r="BY14" s="578"/>
      <c r="BZ14" s="578"/>
      <c r="CA14" s="578"/>
      <c r="CB14" s="578"/>
      <c r="CC14" s="578"/>
      <c r="CD14" s="578"/>
    </row>
    <row r="15" spans="1:82" ht="13.5" customHeight="1" thickBot="1" x14ac:dyDescent="0.25">
      <c r="A15" s="735"/>
      <c r="B15" s="737"/>
      <c r="C15" s="739"/>
      <c r="D15" s="741"/>
      <c r="E15" s="743"/>
      <c r="F15" s="745"/>
      <c r="G15" s="723"/>
      <c r="H15" s="725"/>
      <c r="I15" s="727"/>
      <c r="J15" s="579"/>
      <c r="K15" s="580"/>
      <c r="L15" s="580"/>
      <c r="M15" s="581"/>
      <c r="N15" s="580"/>
      <c r="O15" s="580"/>
      <c r="P15" s="580"/>
      <c r="Q15" s="581"/>
      <c r="R15" s="581"/>
      <c r="S15" s="580"/>
      <c r="T15" s="580"/>
      <c r="U15" s="581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  <c r="AT15" s="580"/>
      <c r="AU15" s="580"/>
      <c r="AV15" s="580"/>
      <c r="AW15" s="580"/>
      <c r="AX15" s="580"/>
      <c r="AY15" s="580"/>
      <c r="AZ15" s="580"/>
      <c r="BA15" s="580"/>
      <c r="BB15" s="580"/>
      <c r="BC15" s="580"/>
      <c r="BD15" s="580"/>
      <c r="BE15" s="580"/>
      <c r="BF15" s="580"/>
      <c r="BG15" s="580"/>
      <c r="BH15" s="580"/>
      <c r="BI15" s="580"/>
      <c r="BJ15" s="580"/>
      <c r="BK15" s="580"/>
      <c r="BL15" s="580"/>
      <c r="BM15" s="580"/>
      <c r="BN15" s="580"/>
      <c r="BO15" s="580"/>
      <c r="BP15" s="580"/>
      <c r="BQ15" s="580"/>
      <c r="BR15" s="580"/>
      <c r="BS15" s="580"/>
      <c r="BT15" s="580"/>
      <c r="BU15" s="580"/>
      <c r="BV15" s="580"/>
      <c r="BW15" s="580"/>
      <c r="BX15" s="580"/>
      <c r="BY15" s="580"/>
      <c r="BZ15" s="580"/>
      <c r="CA15" s="580"/>
      <c r="CB15" s="580"/>
      <c r="CC15" s="580"/>
      <c r="CD15" s="580"/>
    </row>
    <row r="16" spans="1:82" ht="12.75" customHeight="1" x14ac:dyDescent="0.2">
      <c r="A16" s="734">
        <v>8</v>
      </c>
      <c r="B16" s="736" t="s">
        <v>109</v>
      </c>
      <c r="C16" s="738">
        <f>IF(D16=0,0,RANK(D16,D$2:D$27))</f>
        <v>0</v>
      </c>
      <c r="D16" s="740">
        <f>SUM(J17:CU17)</f>
        <v>0</v>
      </c>
      <c r="E16" s="742">
        <f>IF(G16="X","X",RANK(G16,G$2:G$27))</f>
        <v>2</v>
      </c>
      <c r="F16" s="744">
        <f>COUNT(J16:CU16)</f>
        <v>0</v>
      </c>
      <c r="G16" s="722">
        <f>IF(C16=1,"X",IF(C16=2,"X",IF(C16=3,"X",F16)))</f>
        <v>0</v>
      </c>
      <c r="H16" s="724">
        <f>SUM(J16:CU16)</f>
        <v>0</v>
      </c>
      <c r="I16" s="726">
        <f>MINA(J16,K16,L16,M16,N16,O16,P16,Q16,R16,S16,T16,U16,V16,W16,X16)</f>
        <v>0</v>
      </c>
      <c r="J16" s="610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78"/>
      <c r="AX16" s="578"/>
      <c r="AY16" s="578"/>
      <c r="AZ16" s="578"/>
      <c r="BA16" s="578"/>
      <c r="BB16" s="578"/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78"/>
      <c r="BS16" s="578"/>
      <c r="BT16" s="578"/>
      <c r="BU16" s="578"/>
      <c r="BV16" s="578"/>
      <c r="BW16" s="578"/>
      <c r="BX16" s="578"/>
      <c r="BY16" s="578"/>
      <c r="BZ16" s="578"/>
      <c r="CA16" s="578"/>
      <c r="CB16" s="578"/>
      <c r="CC16" s="578"/>
      <c r="CD16" s="578"/>
    </row>
    <row r="17" spans="1:82" ht="13.5" customHeight="1" thickBot="1" x14ac:dyDescent="0.25">
      <c r="A17" s="735"/>
      <c r="B17" s="737"/>
      <c r="C17" s="739"/>
      <c r="D17" s="741"/>
      <c r="E17" s="743"/>
      <c r="F17" s="745"/>
      <c r="G17" s="723"/>
      <c r="H17" s="725"/>
      <c r="I17" s="727"/>
      <c r="J17" s="579"/>
      <c r="K17" s="580"/>
      <c r="L17" s="580"/>
      <c r="M17" s="581"/>
      <c r="N17" s="580"/>
      <c r="O17" s="580"/>
      <c r="P17" s="580"/>
      <c r="Q17" s="581"/>
      <c r="R17" s="581"/>
      <c r="S17" s="580"/>
      <c r="T17" s="580"/>
      <c r="U17" s="581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80"/>
      <c r="BB17" s="580"/>
      <c r="BC17" s="580"/>
      <c r="BD17" s="580"/>
      <c r="BE17" s="580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80"/>
      <c r="BW17" s="580"/>
      <c r="BX17" s="580"/>
      <c r="BY17" s="580"/>
      <c r="BZ17" s="580"/>
      <c r="CA17" s="580"/>
      <c r="CB17" s="580"/>
      <c r="CC17" s="580"/>
      <c r="CD17" s="580"/>
    </row>
    <row r="18" spans="1:82" ht="12.75" customHeight="1" x14ac:dyDescent="0.2">
      <c r="A18" s="734">
        <v>9</v>
      </c>
      <c r="B18" s="736" t="s">
        <v>974</v>
      </c>
      <c r="C18" s="738">
        <f>IF(D18=0,0,RANK(D18,D$2:D$27))</f>
        <v>0</v>
      </c>
      <c r="D18" s="740">
        <f>SUM(J19:CU19)</f>
        <v>0</v>
      </c>
      <c r="E18" s="742">
        <f>IF(G18="X","X",RANK(G18,G$2:G$27))</f>
        <v>2</v>
      </c>
      <c r="F18" s="744">
        <f>COUNT(J18:CU18)</f>
        <v>0</v>
      </c>
      <c r="G18" s="722">
        <f>IF(C18=1,"X",IF(C18=2,"X",IF(C18=3,"X",F18)))</f>
        <v>0</v>
      </c>
      <c r="H18" s="724">
        <f>SUM(J18:CU18)</f>
        <v>0</v>
      </c>
      <c r="I18" s="726">
        <f>MINA(J18,K18,L18,M18,N18,O18,P18,Q18,R18,S18,T18,U18,V18,W18,X18)</f>
        <v>0</v>
      </c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78"/>
      <c r="AX18" s="578"/>
      <c r="AY18" s="578"/>
      <c r="AZ18" s="578"/>
      <c r="BA18" s="578"/>
      <c r="BB18" s="578"/>
      <c r="BC18" s="578"/>
      <c r="BD18" s="578"/>
      <c r="BE18" s="578"/>
      <c r="BF18" s="578"/>
      <c r="BG18" s="578"/>
      <c r="BH18" s="578"/>
      <c r="BI18" s="578"/>
      <c r="BJ18" s="578"/>
      <c r="BK18" s="578"/>
      <c r="BL18" s="578"/>
      <c r="BM18" s="578"/>
      <c r="BN18" s="578"/>
      <c r="BO18" s="578"/>
      <c r="BP18" s="578"/>
      <c r="BQ18" s="578"/>
      <c r="BR18" s="578"/>
      <c r="BS18" s="578"/>
      <c r="BT18" s="578"/>
      <c r="BU18" s="578"/>
      <c r="BV18" s="578"/>
      <c r="BW18" s="578"/>
      <c r="BX18" s="578"/>
      <c r="BY18" s="578"/>
      <c r="BZ18" s="578"/>
      <c r="CA18" s="578"/>
      <c r="CB18" s="578"/>
      <c r="CC18" s="578"/>
      <c r="CD18" s="578"/>
    </row>
    <row r="19" spans="1:82" ht="13.5" customHeight="1" thickBot="1" x14ac:dyDescent="0.25">
      <c r="A19" s="735"/>
      <c r="B19" s="737"/>
      <c r="C19" s="739"/>
      <c r="D19" s="741"/>
      <c r="E19" s="743"/>
      <c r="F19" s="745"/>
      <c r="G19" s="723"/>
      <c r="H19" s="725"/>
      <c r="I19" s="727"/>
      <c r="J19" s="581"/>
      <c r="K19" s="581"/>
      <c r="L19" s="581"/>
      <c r="M19" s="581"/>
      <c r="N19" s="581"/>
      <c r="O19" s="581"/>
      <c r="P19" s="669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0"/>
      <c r="BB19" s="580"/>
      <c r="BC19" s="580"/>
      <c r="BD19" s="580"/>
      <c r="BE19" s="580"/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0"/>
      <c r="BW19" s="580"/>
      <c r="BX19" s="580"/>
      <c r="BY19" s="580"/>
      <c r="BZ19" s="580"/>
      <c r="CA19" s="580"/>
      <c r="CB19" s="580"/>
      <c r="CC19" s="580"/>
      <c r="CD19" s="580"/>
    </row>
    <row r="20" spans="1:82" ht="12.75" customHeight="1" x14ac:dyDescent="0.2">
      <c r="A20" s="734">
        <v>10</v>
      </c>
      <c r="B20" s="736" t="s">
        <v>504</v>
      </c>
      <c r="C20" s="738">
        <f>IF(D20=0,0,RANK(D20,D$2:D$27))</f>
        <v>2</v>
      </c>
      <c r="D20" s="740">
        <f>SUM(J21:CU21)</f>
        <v>21</v>
      </c>
      <c r="E20" s="742" t="str">
        <f>IF(G20="X","X",RANK(G20,G$2:G$27))</f>
        <v>X</v>
      </c>
      <c r="F20" s="744">
        <f>COUNT(J20:CU20)</f>
        <v>8</v>
      </c>
      <c r="G20" s="722" t="str">
        <f>IF(C20=1,"X",IF(C20=2,"X",IF(C20=3,"X",F20)))</f>
        <v>X</v>
      </c>
      <c r="H20" s="724">
        <f>SUM(J20:CU20)</f>
        <v>0.24880787037037039</v>
      </c>
      <c r="I20" s="726">
        <f>MINA(J20,K20,L20,M20,N20,O20,P20,Q20,R20,S20,T20,U20,V20,W20,X20)</f>
        <v>1.6921296296296299E-2</v>
      </c>
      <c r="J20" s="610">
        <v>1.7291666666666667E-2</v>
      </c>
      <c r="K20" s="578">
        <v>1.726851851851852E-2</v>
      </c>
      <c r="L20" s="578">
        <v>1.7222222222222222E-2</v>
      </c>
      <c r="M20" s="578">
        <v>1.712962962962963E-2</v>
      </c>
      <c r="N20" s="578"/>
      <c r="O20" s="578"/>
      <c r="P20" s="578"/>
      <c r="Q20" s="578"/>
      <c r="R20" s="578"/>
      <c r="S20" s="578"/>
      <c r="T20" s="578">
        <v>1.6921296296296299E-2</v>
      </c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98">
        <v>5.4988425925925927E-2</v>
      </c>
      <c r="AP20" s="578"/>
      <c r="AQ20" s="578"/>
      <c r="AR20" s="578">
        <v>1.9502314814814816E-2</v>
      </c>
      <c r="AS20" s="578"/>
      <c r="AT20" s="578"/>
      <c r="AU20" s="578"/>
      <c r="AV20" s="578"/>
      <c r="AW20" s="578"/>
      <c r="AX20" s="578"/>
      <c r="AY20" s="578"/>
      <c r="AZ20" s="578"/>
      <c r="BA20" s="578"/>
      <c r="BB20" s="578"/>
      <c r="BC20" s="578"/>
      <c r="BD20" s="578"/>
      <c r="BE20" s="578"/>
      <c r="BF20" s="578"/>
      <c r="BG20" s="578"/>
      <c r="BH20" s="591"/>
      <c r="BI20" s="591"/>
      <c r="BJ20" s="591"/>
      <c r="BK20" s="591"/>
      <c r="BL20" s="591"/>
      <c r="BM20" s="591"/>
      <c r="BN20" s="591"/>
      <c r="BO20" s="578"/>
      <c r="BP20" s="578">
        <v>8.8483796296296283E-2</v>
      </c>
      <c r="BQ20" s="578"/>
      <c r="BR20" s="591"/>
      <c r="BS20" s="591"/>
      <c r="BT20" s="591"/>
      <c r="BU20" s="578"/>
      <c r="BV20" s="578"/>
      <c r="BW20" s="598"/>
      <c r="BX20" s="578"/>
      <c r="BY20" s="598"/>
      <c r="BZ20" s="598"/>
      <c r="CA20" s="578"/>
      <c r="CB20" s="578"/>
      <c r="CC20" s="578"/>
      <c r="CD20" s="578"/>
    </row>
    <row r="21" spans="1:82" ht="13.5" customHeight="1" thickBot="1" x14ac:dyDescent="0.25">
      <c r="A21" s="735"/>
      <c r="B21" s="737"/>
      <c r="C21" s="739"/>
      <c r="D21" s="741"/>
      <c r="E21" s="743"/>
      <c r="F21" s="745"/>
      <c r="G21" s="723"/>
      <c r="H21" s="725"/>
      <c r="I21" s="727"/>
      <c r="J21" s="669">
        <f t="shared" ref="J21:M21" si="9">IF($I20=0,0,IF(ROUNDUP(J20/$I20,0)&gt;30,30,ROUNDUP(J20/$I20,0)))</f>
        <v>2</v>
      </c>
      <c r="K21" s="581">
        <f t="shared" si="9"/>
        <v>2</v>
      </c>
      <c r="L21" s="581">
        <f t="shared" si="9"/>
        <v>2</v>
      </c>
      <c r="M21" s="581">
        <f t="shared" si="9"/>
        <v>2</v>
      </c>
      <c r="N21" s="581"/>
      <c r="O21" s="581"/>
      <c r="P21" s="581"/>
      <c r="Q21" s="669"/>
      <c r="R21" s="581"/>
      <c r="S21" s="581"/>
      <c r="T21" s="581">
        <f t="shared" ref="T21" si="10">IF($I20=0,0,IF(ROUNDUP(T20/$I20,0)&gt;30,30,ROUNDUP(T20/$I20,0)))</f>
        <v>1</v>
      </c>
      <c r="U21" s="581"/>
      <c r="V21" s="581"/>
      <c r="W21" s="669"/>
      <c r="X21" s="581"/>
      <c r="Y21" s="581"/>
      <c r="Z21" s="581"/>
      <c r="AA21" s="581"/>
      <c r="AB21" s="581"/>
      <c r="AC21" s="581"/>
      <c r="AD21" s="669"/>
      <c r="AE21" s="669"/>
      <c r="AF21" s="669"/>
      <c r="AG21" s="669"/>
      <c r="AH21" s="669"/>
      <c r="AI21" s="669"/>
      <c r="AJ21" s="666"/>
      <c r="AK21" s="666"/>
      <c r="AL21" s="666"/>
      <c r="AM21" s="666"/>
      <c r="AN21" s="666"/>
      <c r="AO21" s="695">
        <f t="shared" ref="AO21" si="11">IF($I20=0,0,IF(ROUNDUP(AO20/$I20,0)&gt;30,30,ROUNDUP(AO20/$I20,0)))</f>
        <v>4</v>
      </c>
      <c r="AP21" s="666"/>
      <c r="AQ21" s="666"/>
      <c r="AR21" s="666">
        <f t="shared" ref="AR21" si="12">IF($I20=0,0,IF(ROUNDUP(AR20/$I20,0)&gt;30,30,ROUNDUP(AR20/$I20,0)))</f>
        <v>2</v>
      </c>
      <c r="AS21" s="666"/>
      <c r="AT21" s="669"/>
      <c r="AU21" s="669"/>
      <c r="AV21" s="669"/>
      <c r="AW21" s="669"/>
      <c r="AX21" s="669"/>
      <c r="AY21" s="669"/>
      <c r="AZ21" s="581"/>
      <c r="BA21" s="666"/>
      <c r="BB21" s="669"/>
      <c r="BC21" s="669"/>
      <c r="BD21" s="669"/>
      <c r="BE21" s="669"/>
      <c r="BF21" s="669"/>
      <c r="BG21" s="669"/>
      <c r="BH21" s="683"/>
      <c r="BI21" s="683"/>
      <c r="BJ21" s="683"/>
      <c r="BK21" s="683"/>
      <c r="BL21" s="683"/>
      <c r="BM21" s="683"/>
      <c r="BN21" s="683"/>
      <c r="BO21" s="669"/>
      <c r="BP21" s="669">
        <f>IF($I20=0,0,IF(ROUNDUP(BP20/$I20,0)&gt;30,30,ROUNDUP(BP20/$I20,0)))</f>
        <v>6</v>
      </c>
      <c r="BQ21" s="669"/>
      <c r="BR21" s="683"/>
      <c r="BS21" s="683"/>
      <c r="BT21" s="683"/>
      <c r="BU21" s="581"/>
      <c r="BV21" s="666"/>
      <c r="BW21" s="685"/>
      <c r="BX21" s="581"/>
      <c r="BY21" s="599"/>
      <c r="BZ21" s="599"/>
      <c r="CA21" s="581"/>
      <c r="CB21" s="666"/>
      <c r="CC21" s="666"/>
      <c r="CD21" s="685"/>
    </row>
    <row r="22" spans="1:82" ht="12.75" customHeight="1" x14ac:dyDescent="0.2">
      <c r="A22" s="734">
        <v>11</v>
      </c>
      <c r="B22" s="736" t="s">
        <v>1249</v>
      </c>
      <c r="C22" s="738">
        <f>IF(D22=0,0,RANK(D22,D$2:D$27))</f>
        <v>0</v>
      </c>
      <c r="D22" s="740">
        <f>SUM(J23:CU23)</f>
        <v>0</v>
      </c>
      <c r="E22" s="742">
        <f>IF(G22="X","X",RANK(G22,G$2:G$27))</f>
        <v>2</v>
      </c>
      <c r="F22" s="744">
        <f>COUNT(J22:CU22)</f>
        <v>0</v>
      </c>
      <c r="G22" s="722">
        <f>IF(C22=1,"X",IF(C22=2,"X",IF(C22=3,"X",F22)))</f>
        <v>0</v>
      </c>
      <c r="H22" s="724">
        <f>SUM(J22:CU22)</f>
        <v>0</v>
      </c>
      <c r="I22" s="726">
        <f>MINA(J22,K22,L22,M22,N22,O22,P22,Q22,R22,S22,T22,U22,V22,W22,X22)</f>
        <v>0</v>
      </c>
      <c r="J22" s="610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78"/>
      <c r="BB22" s="578"/>
      <c r="BC22" s="578"/>
      <c r="BD22" s="578"/>
      <c r="BE22" s="578"/>
      <c r="BF22" s="578"/>
      <c r="BG22" s="578"/>
      <c r="BH22" s="578"/>
      <c r="BI22" s="578"/>
      <c r="BJ22" s="578"/>
      <c r="BK22" s="578"/>
      <c r="BL22" s="578"/>
      <c r="BM22" s="578"/>
      <c r="BN22" s="578"/>
      <c r="BO22" s="578"/>
      <c r="BP22" s="578"/>
      <c r="BQ22" s="578"/>
      <c r="BR22" s="578"/>
      <c r="BS22" s="578"/>
      <c r="BT22" s="578"/>
      <c r="BU22" s="578"/>
      <c r="BV22" s="578"/>
      <c r="BW22" s="578"/>
      <c r="BX22" s="578"/>
      <c r="BY22" s="578"/>
      <c r="BZ22" s="578"/>
      <c r="CA22" s="578"/>
      <c r="CB22" s="578"/>
      <c r="CC22" s="578"/>
      <c r="CD22" s="578"/>
    </row>
    <row r="23" spans="1:82" ht="13.5" customHeight="1" thickBot="1" x14ac:dyDescent="0.25">
      <c r="A23" s="735"/>
      <c r="B23" s="737"/>
      <c r="C23" s="739"/>
      <c r="D23" s="741"/>
      <c r="E23" s="743"/>
      <c r="F23" s="745"/>
      <c r="G23" s="723"/>
      <c r="H23" s="725"/>
      <c r="I23" s="727"/>
      <c r="J23" s="581"/>
      <c r="K23" s="579"/>
      <c r="L23" s="581"/>
      <c r="M23" s="579"/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1"/>
      <c r="BL23" s="581"/>
      <c r="BM23" s="581"/>
      <c r="BN23" s="581"/>
      <c r="BO23" s="581"/>
      <c r="BP23" s="581"/>
      <c r="BQ23" s="581"/>
      <c r="BR23" s="581"/>
      <c r="BS23" s="581"/>
      <c r="BT23" s="581"/>
      <c r="BU23" s="581"/>
      <c r="BV23" s="581"/>
      <c r="BW23" s="581"/>
      <c r="BX23" s="581"/>
      <c r="BY23" s="581"/>
      <c r="BZ23" s="581"/>
      <c r="CA23" s="581"/>
      <c r="CB23" s="581"/>
      <c r="CC23" s="581"/>
      <c r="CD23" s="581"/>
    </row>
    <row r="24" spans="1:82" ht="12.75" customHeight="1" x14ac:dyDescent="0.2">
      <c r="A24" s="734">
        <v>12</v>
      </c>
      <c r="B24" s="736" t="s">
        <v>771</v>
      </c>
      <c r="C24" s="738">
        <f>IF(D24=0,0,RANK(D24,D$2:D$27))</f>
        <v>3</v>
      </c>
      <c r="D24" s="740">
        <f>SUM(J25:CU25)</f>
        <v>17</v>
      </c>
      <c r="E24" s="742" t="str">
        <f>IF(G24="X","X",RANK(G24,G$2:G$27))</f>
        <v>X</v>
      </c>
      <c r="F24" s="744">
        <f>COUNT(J24:CU24)</f>
        <v>6</v>
      </c>
      <c r="G24" s="722" t="str">
        <f>IF(C24=1,"X",IF(C24=2,"X",IF(C24=3,"X",F24)))</f>
        <v>X</v>
      </c>
      <c r="H24" s="724">
        <f>SUM(J24:CU24)</f>
        <v>0.26681712962962961</v>
      </c>
      <c r="I24" s="726">
        <f>MINA(J24,K24,L24,M24,N24,O24,P24,Q24,R24,S24,T24,U24,V24,W24,X24)</f>
        <v>2.0300925925925927E-2</v>
      </c>
      <c r="J24" s="610"/>
      <c r="K24" s="610"/>
      <c r="L24" s="610"/>
      <c r="M24" s="610">
        <v>2.1585648148148145E-2</v>
      </c>
      <c r="N24" s="610">
        <v>2.0300925925925927E-2</v>
      </c>
      <c r="O24" s="610">
        <v>2.0405092592592593E-2</v>
      </c>
      <c r="P24" s="610"/>
      <c r="Q24" s="610"/>
      <c r="R24" s="610"/>
      <c r="S24" s="610"/>
      <c r="T24" s="610">
        <v>2.0960648148148148E-2</v>
      </c>
      <c r="U24" s="610"/>
      <c r="V24" s="610"/>
      <c r="W24" s="610"/>
      <c r="X24" s="610"/>
      <c r="Y24" s="670"/>
      <c r="Z24" s="670"/>
      <c r="AA24" s="670"/>
      <c r="AB24" s="670"/>
      <c r="AC24" s="670"/>
      <c r="AD24" s="578"/>
      <c r="AE24" s="578"/>
      <c r="AF24" s="578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8"/>
      <c r="AV24" s="578"/>
      <c r="AW24" s="578"/>
      <c r="AX24" s="578"/>
      <c r="AY24" s="578"/>
      <c r="AZ24" s="578"/>
      <c r="BA24" s="578"/>
      <c r="BB24" s="578"/>
      <c r="BC24" s="578"/>
      <c r="BD24" s="578"/>
      <c r="BE24" s="578"/>
      <c r="BF24" s="578">
        <v>6.458333333333334E-2</v>
      </c>
      <c r="BG24" s="578"/>
      <c r="BH24" s="591"/>
      <c r="BI24" s="591"/>
      <c r="BJ24" s="591"/>
      <c r="BK24" s="591"/>
      <c r="BL24" s="591"/>
      <c r="BM24" s="591"/>
      <c r="BN24" s="591"/>
      <c r="BO24" s="591"/>
      <c r="BP24" s="578">
        <v>0.11898148148148148</v>
      </c>
      <c r="BQ24" s="578"/>
      <c r="BR24" s="578"/>
      <c r="BS24" s="578"/>
      <c r="BT24" s="578"/>
      <c r="BU24" s="578"/>
      <c r="BV24" s="578"/>
      <c r="BW24" s="578"/>
      <c r="BX24" s="578"/>
      <c r="BY24" s="578"/>
      <c r="BZ24" s="578"/>
      <c r="CA24" s="578"/>
      <c r="CB24" s="578"/>
      <c r="CC24" s="578"/>
      <c r="CD24" s="578"/>
    </row>
    <row r="25" spans="1:82" ht="13.5" customHeight="1" thickBot="1" x14ac:dyDescent="0.25">
      <c r="A25" s="735"/>
      <c r="B25" s="737"/>
      <c r="C25" s="739"/>
      <c r="D25" s="741"/>
      <c r="E25" s="743"/>
      <c r="F25" s="745"/>
      <c r="G25" s="723"/>
      <c r="H25" s="725"/>
      <c r="I25" s="727"/>
      <c r="J25" s="581"/>
      <c r="K25" s="581"/>
      <c r="L25" s="581"/>
      <c r="M25" s="581">
        <f t="shared" ref="M25:O25" si="13">IF($I24=0,0,IF(ROUNDUP(M24/$I24,0)&gt;30,30,ROUNDUP(M24/$I24,0)))</f>
        <v>2</v>
      </c>
      <c r="N25" s="581">
        <f t="shared" si="13"/>
        <v>1</v>
      </c>
      <c r="O25" s="581">
        <f t="shared" si="13"/>
        <v>2</v>
      </c>
      <c r="P25" s="581"/>
      <c r="Q25" s="581"/>
      <c r="R25" s="669"/>
      <c r="S25" s="669"/>
      <c r="T25" s="581">
        <f t="shared" ref="T25" si="14">IF($I24=0,0,IF(ROUNDUP(T24/$I24,0)&gt;30,30,ROUNDUP(T24/$I24,0)))</f>
        <v>2</v>
      </c>
      <c r="U25" s="581"/>
      <c r="V25" s="581"/>
      <c r="W25" s="581"/>
      <c r="X25" s="581"/>
      <c r="Y25" s="595"/>
      <c r="Z25" s="595"/>
      <c r="AA25" s="595"/>
      <c r="AB25" s="595"/>
      <c r="AC25" s="595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  <c r="AT25" s="581"/>
      <c r="AU25" s="581"/>
      <c r="AV25" s="581"/>
      <c r="AW25" s="581"/>
      <c r="AX25" s="581"/>
      <c r="AY25" s="581"/>
      <c r="AZ25" s="581"/>
      <c r="BA25" s="666"/>
      <c r="BB25" s="666"/>
      <c r="BC25" s="666"/>
      <c r="BD25" s="666"/>
      <c r="BE25" s="666"/>
      <c r="BF25" s="685">
        <f>IF($I24=0,0,IF(ROUNDUP(BF24/$I24,0)&gt;30,30,ROUNDUP(BF24/$I24,0)))</f>
        <v>4</v>
      </c>
      <c r="BG25" s="666"/>
      <c r="BH25" s="683"/>
      <c r="BI25" s="683"/>
      <c r="BJ25" s="683"/>
      <c r="BK25" s="683"/>
      <c r="BL25" s="683"/>
      <c r="BM25" s="683"/>
      <c r="BN25" s="683"/>
      <c r="BO25" s="683"/>
      <c r="BP25" s="669">
        <f>IF($I24=0,0,IF(ROUNDUP(BP24/$I24,0)&gt;30,30,ROUNDUP(BP24/$I24,0)))</f>
        <v>6</v>
      </c>
      <c r="BQ25" s="669"/>
      <c r="BR25" s="581"/>
      <c r="BS25" s="666"/>
      <c r="BT25" s="669"/>
      <c r="BU25" s="581"/>
      <c r="BV25" s="581"/>
      <c r="BW25" s="581"/>
      <c r="BX25" s="581"/>
      <c r="BY25" s="581"/>
      <c r="BZ25" s="581"/>
      <c r="CA25" s="581"/>
      <c r="CB25" s="581"/>
      <c r="CC25" s="581"/>
      <c r="CD25" s="581"/>
    </row>
    <row r="26" spans="1:82" ht="12.75" customHeight="1" x14ac:dyDescent="0.2">
      <c r="A26" s="734">
        <v>13</v>
      </c>
      <c r="B26" s="736" t="s">
        <v>1244</v>
      </c>
      <c r="C26" s="738">
        <f>IF(D26=0,0,RANK(D26,D$2:D$27))</f>
        <v>0</v>
      </c>
      <c r="D26" s="740">
        <f>SUM(J27:CU27)</f>
        <v>0</v>
      </c>
      <c r="E26" s="742">
        <f>IF(G26="X","X",RANK(G26,G$2:G$27))</f>
        <v>2</v>
      </c>
      <c r="F26" s="744">
        <f>COUNT(J26:CU26)</f>
        <v>0</v>
      </c>
      <c r="G26" s="722">
        <f>IF(C26=1,"X",IF(C26=2,"X",IF(C26=3,"X",F26)))</f>
        <v>0</v>
      </c>
      <c r="H26" s="724">
        <f>SUM(J26:CU26)</f>
        <v>0</v>
      </c>
      <c r="I26" s="726">
        <f>MINA(J26,K26,L26,M26,N26,O26,P26,Q26,R26,S26,T26,U26,V26,W26,X26)</f>
        <v>0</v>
      </c>
      <c r="J26" s="610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/>
      <c r="BI26" s="578"/>
      <c r="BJ26" s="578"/>
      <c r="BK26" s="578"/>
      <c r="BL26" s="578"/>
      <c r="BM26" s="578"/>
      <c r="BN26" s="578"/>
      <c r="BO26" s="578"/>
      <c r="BP26" s="578"/>
      <c r="BQ26" s="578"/>
      <c r="BR26" s="578"/>
      <c r="BS26" s="578"/>
      <c r="BT26" s="578"/>
      <c r="BU26" s="578"/>
      <c r="BV26" s="578"/>
      <c r="BW26" s="578"/>
      <c r="BX26" s="578"/>
      <c r="BY26" s="578"/>
      <c r="BZ26" s="578"/>
      <c r="CA26" s="578"/>
      <c r="CB26" s="578"/>
      <c r="CC26" s="578"/>
      <c r="CD26" s="578"/>
    </row>
    <row r="27" spans="1:82" ht="13.5" customHeight="1" thickBot="1" x14ac:dyDescent="0.25">
      <c r="A27" s="735"/>
      <c r="B27" s="737"/>
      <c r="C27" s="739"/>
      <c r="D27" s="741"/>
      <c r="E27" s="743"/>
      <c r="F27" s="745"/>
      <c r="G27" s="723"/>
      <c r="H27" s="725"/>
      <c r="I27" s="727"/>
      <c r="J27" s="581"/>
      <c r="K27" s="579"/>
      <c r="L27" s="579"/>
      <c r="M27" s="579"/>
      <c r="N27" s="579"/>
      <c r="O27" s="581"/>
      <c r="P27" s="600"/>
      <c r="Q27" s="581"/>
      <c r="R27" s="581"/>
      <c r="S27" s="581"/>
      <c r="T27" s="600"/>
      <c r="U27" s="581"/>
      <c r="V27" s="580"/>
      <c r="W27" s="581"/>
      <c r="X27" s="580"/>
      <c r="Y27" s="580"/>
      <c r="Z27" s="580"/>
      <c r="AA27" s="580"/>
      <c r="AB27" s="580"/>
      <c r="AC27" s="580"/>
      <c r="AD27" s="581"/>
      <c r="AE27" s="581"/>
      <c r="AF27" s="666"/>
      <c r="AG27" s="666"/>
      <c r="AH27" s="666"/>
      <c r="AI27" s="666"/>
      <c r="AJ27" s="669"/>
      <c r="AK27" s="669"/>
      <c r="AL27" s="669"/>
      <c r="AM27" s="669"/>
      <c r="AN27" s="669"/>
      <c r="AO27" s="669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  <c r="BA27" s="666"/>
      <c r="BB27" s="666"/>
      <c r="BC27" s="666"/>
      <c r="BD27" s="666"/>
      <c r="BE27" s="666"/>
      <c r="BF27" s="666"/>
      <c r="BG27" s="666"/>
      <c r="BH27" s="669"/>
      <c r="BI27" s="669"/>
      <c r="BJ27" s="669"/>
      <c r="BK27" s="669"/>
      <c r="BL27" s="669"/>
      <c r="BM27" s="669"/>
      <c r="BN27" s="669"/>
      <c r="BO27" s="669"/>
      <c r="BP27" s="669"/>
      <c r="BQ27" s="669"/>
      <c r="BR27" s="581"/>
      <c r="BS27" s="581"/>
      <c r="BT27" s="581"/>
      <c r="BU27" s="581"/>
      <c r="BV27" s="581"/>
      <c r="BW27" s="581"/>
      <c r="BX27" s="581"/>
      <c r="BY27" s="581"/>
      <c r="BZ27" s="581"/>
      <c r="CA27" s="581"/>
      <c r="CB27" s="581"/>
      <c r="CC27" s="581"/>
      <c r="CD27" s="581"/>
    </row>
    <row r="28" spans="1:82" ht="20.25" thickBot="1" x14ac:dyDescent="0.25">
      <c r="A28" s="631"/>
      <c r="B28" s="632"/>
      <c r="C28" s="633"/>
      <c r="D28" s="634"/>
      <c r="E28" s="635"/>
      <c r="F28" s="634"/>
      <c r="G28" s="656"/>
      <c r="H28" s="636"/>
      <c r="I28" s="637"/>
      <c r="J28" s="638"/>
      <c r="K28" s="582"/>
      <c r="L28" s="582"/>
      <c r="M28" s="638"/>
      <c r="N28" s="582"/>
      <c r="O28" s="582"/>
      <c r="P28" s="582"/>
      <c r="Q28" s="638"/>
      <c r="R28" s="638"/>
      <c r="S28" s="582"/>
      <c r="T28" s="582"/>
      <c r="U28" s="638"/>
      <c r="V28" s="582"/>
      <c r="W28" s="582"/>
      <c r="X28" s="582"/>
      <c r="Y28" s="582"/>
      <c r="Z28" s="582"/>
      <c r="AA28" s="582"/>
      <c r="AB28" s="582"/>
      <c r="AC28" s="582"/>
      <c r="AD28" s="582"/>
      <c r="AE28" s="582"/>
      <c r="AF28" s="582"/>
      <c r="AG28" s="582"/>
      <c r="AH28" s="582"/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  <c r="AS28" s="582"/>
      <c r="AT28" s="582"/>
      <c r="AU28" s="582"/>
      <c r="AV28" s="582"/>
      <c r="AW28" s="582"/>
      <c r="AX28" s="582"/>
      <c r="AY28" s="582"/>
      <c r="AZ28" s="582"/>
      <c r="BA28" s="582"/>
      <c r="BB28" s="582"/>
      <c r="BC28" s="582"/>
      <c r="BD28" s="582"/>
      <c r="BE28" s="582"/>
      <c r="BF28" s="582"/>
      <c r="BG28" s="582"/>
      <c r="BH28" s="582"/>
      <c r="BI28" s="582"/>
      <c r="BJ28" s="582"/>
      <c r="BK28" s="582"/>
      <c r="BL28" s="582"/>
      <c r="BM28" s="582"/>
      <c r="BN28" s="582"/>
      <c r="BO28" s="582"/>
      <c r="BP28" s="582"/>
      <c r="BQ28" s="582"/>
      <c r="BR28" s="582"/>
      <c r="BS28" s="582"/>
      <c r="BT28" s="582"/>
      <c r="BU28" s="582"/>
      <c r="BV28" s="582"/>
      <c r="BW28" s="582"/>
      <c r="BX28" s="582"/>
      <c r="BY28" s="582"/>
      <c r="BZ28" s="582"/>
      <c r="CA28" s="582"/>
      <c r="CB28" s="582"/>
      <c r="CC28" s="582"/>
      <c r="CD28" s="582"/>
    </row>
    <row r="29" spans="1:82" x14ac:dyDescent="0.2">
      <c r="A29" s="734">
        <v>1</v>
      </c>
      <c r="B29" s="736" t="s">
        <v>3</v>
      </c>
      <c r="C29" s="738">
        <f>IF(D29=0,0,RANK(D29,D$29:D$68))</f>
        <v>0</v>
      </c>
      <c r="D29" s="740">
        <f>SUM(J30:CU30)</f>
        <v>0</v>
      </c>
      <c r="E29" s="742">
        <f>IF(G29="X","X",RANK(G29,G$29:G$67))</f>
        <v>10</v>
      </c>
      <c r="F29" s="744">
        <f>COUNT(J29:CU29)</f>
        <v>1</v>
      </c>
      <c r="G29" s="722">
        <f>IF(C29=1,"X",IF(C29=2,"X",IF(C29=3,"X",F29)))</f>
        <v>1</v>
      </c>
      <c r="H29" s="724">
        <f>SUM(J29:CU29)</f>
        <v>0.13944444444444445</v>
      </c>
      <c r="I29" s="726">
        <f>MINA(J29,K29,L29,M29,N29,O29,P29,Q29,R29,S29,T29,U29,V29,W29,X29)</f>
        <v>0</v>
      </c>
      <c r="J29" s="610"/>
      <c r="K29" s="578"/>
      <c r="L29" s="578"/>
      <c r="M29" s="578"/>
      <c r="N29" s="578"/>
      <c r="O29" s="578"/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578"/>
      <c r="AL29" s="578"/>
      <c r="AM29" s="578"/>
      <c r="AN29" s="578"/>
      <c r="AO29" s="578"/>
      <c r="AP29" s="578"/>
      <c r="AQ29" s="578"/>
      <c r="AR29" s="578"/>
      <c r="AS29" s="578"/>
      <c r="AT29" s="578"/>
      <c r="AU29" s="578"/>
      <c r="AV29" s="578"/>
      <c r="AW29" s="578"/>
      <c r="AX29" s="578"/>
      <c r="AY29" s="578"/>
      <c r="AZ29" s="578"/>
      <c r="BA29" s="578"/>
      <c r="BB29" s="578"/>
      <c r="BC29" s="578"/>
      <c r="BD29" s="578"/>
      <c r="BE29" s="578"/>
      <c r="BF29" s="578"/>
      <c r="BG29" s="578"/>
      <c r="BH29" s="578"/>
      <c r="BI29" s="578"/>
      <c r="BJ29" s="578"/>
      <c r="BK29" s="578"/>
      <c r="BL29" s="578"/>
      <c r="BM29" s="578"/>
      <c r="BN29" s="578"/>
      <c r="BO29" s="578"/>
      <c r="BP29" s="578">
        <v>0.13944444444444445</v>
      </c>
      <c r="BQ29" s="578"/>
      <c r="BR29" s="578"/>
      <c r="BS29" s="578"/>
      <c r="BT29" s="578"/>
      <c r="BU29" s="578"/>
      <c r="BV29" s="578"/>
      <c r="BW29" s="578"/>
      <c r="BX29" s="578"/>
      <c r="BY29" s="578"/>
      <c r="BZ29" s="578"/>
      <c r="CA29" s="578"/>
      <c r="CB29" s="578"/>
      <c r="CC29" s="578"/>
      <c r="CD29" s="578"/>
    </row>
    <row r="30" spans="1:82" ht="13.5" thickBot="1" x14ac:dyDescent="0.25">
      <c r="A30" s="735"/>
      <c r="B30" s="737"/>
      <c r="C30" s="739"/>
      <c r="D30" s="741"/>
      <c r="E30" s="743"/>
      <c r="F30" s="745"/>
      <c r="G30" s="723"/>
      <c r="H30" s="725"/>
      <c r="I30" s="727"/>
      <c r="J30" s="579"/>
      <c r="K30" s="580"/>
      <c r="L30" s="580"/>
      <c r="M30" s="581"/>
      <c r="N30" s="580"/>
      <c r="O30" s="580"/>
      <c r="P30" s="580"/>
      <c r="Q30" s="581"/>
      <c r="R30" s="581"/>
      <c r="S30" s="580"/>
      <c r="T30" s="580"/>
      <c r="U30" s="581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0"/>
      <c r="BB30" s="580"/>
      <c r="BC30" s="580"/>
      <c r="BD30" s="580"/>
      <c r="BE30" s="580"/>
      <c r="BF30" s="580"/>
      <c r="BG30" s="580"/>
      <c r="BH30" s="580"/>
      <c r="BI30" s="580"/>
      <c r="BJ30" s="580"/>
      <c r="BK30" s="580"/>
      <c r="BL30" s="580"/>
      <c r="BM30" s="580"/>
      <c r="BN30" s="580"/>
      <c r="BO30" s="580"/>
      <c r="BP30" s="669">
        <f>IF($I29=0,0,IF(ROUNDUP(BP29/$I29,0)&gt;30,30,ROUNDUP(BP29/$I29,0)))</f>
        <v>0</v>
      </c>
      <c r="BQ30" s="669"/>
      <c r="BR30" s="580"/>
      <c r="BS30" s="580"/>
      <c r="BT30" s="580"/>
      <c r="BU30" s="580"/>
      <c r="BV30" s="580"/>
      <c r="BW30" s="580"/>
      <c r="BX30" s="580"/>
      <c r="BY30" s="580"/>
      <c r="BZ30" s="580"/>
      <c r="CA30" s="580"/>
      <c r="CB30" s="580"/>
      <c r="CC30" s="580"/>
      <c r="CD30" s="580"/>
    </row>
    <row r="31" spans="1:82" x14ac:dyDescent="0.2">
      <c r="A31" s="734">
        <v>2</v>
      </c>
      <c r="B31" s="736" t="s">
        <v>7</v>
      </c>
      <c r="C31" s="738">
        <f>IF(D31=0,0,RANK(D31,D$29:D$68))</f>
        <v>0</v>
      </c>
      <c r="D31" s="740">
        <f>SUM(J32:CU32)</f>
        <v>0</v>
      </c>
      <c r="E31" s="742">
        <f>IF(G31="X","X",RANK(G31,G$29:G$67))</f>
        <v>10</v>
      </c>
      <c r="F31" s="744">
        <f>COUNT(J31:CU31)</f>
        <v>1</v>
      </c>
      <c r="G31" s="722">
        <f>IF(C31=1,"X",IF(C31=2,"X",IF(C31=3,"X",F31)))</f>
        <v>1</v>
      </c>
      <c r="H31" s="724">
        <f>SUM(J31:CU31)</f>
        <v>6.7881944444444439E-2</v>
      </c>
      <c r="I31" s="726">
        <f>MINA(J31,K31,L31,M31,N31,O31,P31,Q31,R31,S31,T31,U31,V31,W31,X31)</f>
        <v>0</v>
      </c>
      <c r="J31" s="610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8"/>
      <c r="AI31" s="578"/>
      <c r="AJ31" s="578"/>
      <c r="AK31" s="578"/>
      <c r="AL31" s="578"/>
      <c r="AM31" s="578"/>
      <c r="AN31" s="578"/>
      <c r="AO31" s="578"/>
      <c r="AP31" s="578"/>
      <c r="AQ31" s="578"/>
      <c r="AR31" s="578"/>
      <c r="AS31" s="578"/>
      <c r="AT31" s="578"/>
      <c r="AU31" s="578"/>
      <c r="AV31" s="578"/>
      <c r="AW31" s="578"/>
      <c r="AX31" s="578"/>
      <c r="AY31" s="578"/>
      <c r="AZ31" s="578"/>
      <c r="BA31" s="578"/>
      <c r="BB31" s="578"/>
      <c r="BC31" s="578"/>
      <c r="BD31" s="578"/>
      <c r="BE31" s="578"/>
      <c r="BF31" s="578"/>
      <c r="BG31" s="578"/>
      <c r="BH31" s="598"/>
      <c r="BI31" s="598"/>
      <c r="BJ31" s="598"/>
      <c r="BK31" s="598"/>
      <c r="BL31" s="598"/>
      <c r="BM31" s="598"/>
      <c r="BN31" s="598"/>
      <c r="BO31" s="598"/>
      <c r="BP31" s="578">
        <v>6.7881944444444439E-2</v>
      </c>
      <c r="BQ31" s="578"/>
      <c r="BR31" s="578"/>
      <c r="BS31" s="578"/>
      <c r="BT31" s="578"/>
      <c r="BU31" s="578"/>
      <c r="BV31" s="578"/>
      <c r="BW31" s="578"/>
      <c r="BX31" s="578"/>
      <c r="BY31" s="578"/>
      <c r="BZ31" s="578"/>
      <c r="CA31" s="578"/>
      <c r="CB31" s="578"/>
      <c r="CC31" s="578"/>
      <c r="CD31" s="578"/>
    </row>
    <row r="32" spans="1:82" ht="13.5" thickBot="1" x14ac:dyDescent="0.25">
      <c r="A32" s="735"/>
      <c r="B32" s="737"/>
      <c r="C32" s="739"/>
      <c r="D32" s="741"/>
      <c r="E32" s="743"/>
      <c r="F32" s="745"/>
      <c r="G32" s="723"/>
      <c r="H32" s="725"/>
      <c r="I32" s="727"/>
      <c r="J32" s="579"/>
      <c r="K32" s="580"/>
      <c r="L32" s="580"/>
      <c r="M32" s="581"/>
      <c r="N32" s="580"/>
      <c r="O32" s="580"/>
      <c r="P32" s="580"/>
      <c r="Q32" s="581"/>
      <c r="R32" s="581"/>
      <c r="S32" s="580"/>
      <c r="T32" s="580"/>
      <c r="U32" s="581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665"/>
      <c r="BB32" s="665"/>
      <c r="BC32" s="665"/>
      <c r="BD32" s="665"/>
      <c r="BE32" s="665"/>
      <c r="BF32" s="665"/>
      <c r="BG32" s="665"/>
      <c r="BH32" s="685"/>
      <c r="BI32" s="685"/>
      <c r="BJ32" s="685"/>
      <c r="BK32" s="685"/>
      <c r="BL32" s="685"/>
      <c r="BM32" s="685"/>
      <c r="BN32" s="685"/>
      <c r="BO32" s="685"/>
      <c r="BP32" s="669">
        <f>IF($I31=0,0,IF(ROUNDUP(BP31/$I31,0)&gt;30,30,ROUNDUP(BP31/$I31,0)))</f>
        <v>0</v>
      </c>
      <c r="BQ32" s="669"/>
      <c r="BR32" s="580"/>
      <c r="BS32" s="580"/>
      <c r="BT32" s="580"/>
      <c r="BU32" s="580"/>
      <c r="BV32" s="580"/>
      <c r="BW32" s="580"/>
      <c r="BX32" s="580"/>
      <c r="BY32" s="580"/>
      <c r="BZ32" s="580"/>
      <c r="CA32" s="580"/>
      <c r="CB32" s="580"/>
      <c r="CC32" s="580"/>
      <c r="CD32" s="580"/>
    </row>
    <row r="33" spans="1:82" ht="12.75" customHeight="1" x14ac:dyDescent="0.2">
      <c r="A33" s="734">
        <v>3</v>
      </c>
      <c r="B33" s="736" t="s">
        <v>1217</v>
      </c>
      <c r="C33" s="738">
        <f>IF(D33=0,0,RANK(D33,D$29:D$68))</f>
        <v>0</v>
      </c>
      <c r="D33" s="740">
        <f>SUM(J34:CU34)</f>
        <v>0</v>
      </c>
      <c r="E33" s="742">
        <f>IF(G33="X","X",RANK(G33,G$29:G$67))</f>
        <v>10</v>
      </c>
      <c r="F33" s="744">
        <f>COUNT(J33:CU33)</f>
        <v>1</v>
      </c>
      <c r="G33" s="722">
        <f>IF(C33=1,"X",IF(C33=2,"X",IF(C33=3,"X",F33)))</f>
        <v>1</v>
      </c>
      <c r="H33" s="724">
        <f>SUM(J33:CU33)</f>
        <v>2.49537037037037E-2</v>
      </c>
      <c r="I33" s="726">
        <f>MINA(J33,K33,L33,M33,N33,O33,P33,Q33,R33,S33,T33,U33,V33,W33,X33)</f>
        <v>0</v>
      </c>
      <c r="J33" s="610"/>
      <c r="K33" s="578"/>
      <c r="L33" s="578"/>
      <c r="M33" s="578"/>
      <c r="N33" s="578"/>
      <c r="O33" s="578"/>
      <c r="P33" s="578"/>
      <c r="Q33" s="578"/>
      <c r="R33" s="578"/>
      <c r="S33" s="578"/>
      <c r="T33" s="594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8"/>
      <c r="BN33" s="578"/>
      <c r="BO33" s="578"/>
      <c r="BP33" s="578"/>
      <c r="BQ33" s="578"/>
      <c r="BR33" s="578"/>
      <c r="BS33" s="578"/>
      <c r="BT33" s="578">
        <v>2.49537037037037E-2</v>
      </c>
      <c r="BU33" s="578"/>
      <c r="BV33" s="578"/>
      <c r="BW33" s="578"/>
      <c r="BX33" s="578"/>
      <c r="BY33" s="578"/>
      <c r="BZ33" s="578"/>
      <c r="CA33" s="578"/>
      <c r="CB33" s="578"/>
      <c r="CC33" s="578"/>
      <c r="CD33" s="578"/>
    </row>
    <row r="34" spans="1:82" ht="13.5" customHeight="1" thickBot="1" x14ac:dyDescent="0.25">
      <c r="A34" s="735"/>
      <c r="B34" s="737"/>
      <c r="C34" s="739"/>
      <c r="D34" s="741"/>
      <c r="E34" s="743"/>
      <c r="F34" s="745"/>
      <c r="G34" s="723"/>
      <c r="H34" s="725"/>
      <c r="I34" s="727"/>
      <c r="J34" s="581"/>
      <c r="K34" s="581"/>
      <c r="L34" s="581"/>
      <c r="M34" s="581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  <c r="AT34" s="581"/>
      <c r="AU34" s="581"/>
      <c r="AV34" s="581"/>
      <c r="AW34" s="581"/>
      <c r="AX34" s="581"/>
      <c r="AY34" s="581"/>
      <c r="AZ34" s="581"/>
      <c r="BA34" s="581"/>
      <c r="BB34" s="581"/>
      <c r="BC34" s="581"/>
      <c r="BD34" s="581"/>
      <c r="BE34" s="581"/>
      <c r="BF34" s="581"/>
      <c r="BG34" s="581"/>
      <c r="BH34" s="581"/>
      <c r="BI34" s="581"/>
      <c r="BJ34" s="581"/>
      <c r="BK34" s="581"/>
      <c r="BL34" s="581"/>
      <c r="BM34" s="581"/>
      <c r="BN34" s="581"/>
      <c r="BO34" s="581"/>
      <c r="BP34" s="581"/>
      <c r="BQ34" s="581"/>
      <c r="BR34" s="581"/>
      <c r="BS34" s="581"/>
      <c r="BT34" s="581">
        <f>IF($I33=0,0,IF(ROUNDUP(BT33/$I33,0)&gt;30,30,ROUNDUP(BT33/$I33,0)))</f>
        <v>0</v>
      </c>
      <c r="BU34" s="581"/>
      <c r="BV34" s="581"/>
      <c r="BW34" s="581"/>
      <c r="BX34" s="581"/>
      <c r="BY34" s="581"/>
      <c r="BZ34" s="581"/>
      <c r="CA34" s="581"/>
      <c r="CB34" s="581"/>
      <c r="CC34" s="581"/>
      <c r="CD34" s="581"/>
    </row>
    <row r="35" spans="1:82" ht="13.5" customHeight="1" x14ac:dyDescent="0.2">
      <c r="A35" s="734">
        <v>4</v>
      </c>
      <c r="B35" s="736" t="s">
        <v>289</v>
      </c>
      <c r="C35" s="738">
        <f>IF(D35=0,0,RANK(D35,D$29:D$68))</f>
        <v>5</v>
      </c>
      <c r="D35" s="740">
        <f>SUM(J36:CU36)</f>
        <v>60</v>
      </c>
      <c r="E35" s="742">
        <f>IF(G35="X","X",RANK(G35,G$29:G$67))</f>
        <v>1</v>
      </c>
      <c r="F35" s="744">
        <f>COUNT(J35:CU35)</f>
        <v>23</v>
      </c>
      <c r="G35" s="722">
        <f>IF(C35=1,"X",IF(C35=2,"X",IF(C35=3,"X",F35)))</f>
        <v>23</v>
      </c>
      <c r="H35" s="724">
        <f>SUM(J35:CU35)</f>
        <v>0.67814814814814817</v>
      </c>
      <c r="I35" s="726">
        <f>MINA(J35,K35,L35,M35,N35,O35,P35,Q35,R35,S35,T35,U35,V35,W35,X35)</f>
        <v>1.5532407407407406E-2</v>
      </c>
      <c r="J35" s="610">
        <v>1.8981481481481481E-2</v>
      </c>
      <c r="K35" s="610">
        <v>1.8703703703703705E-2</v>
      </c>
      <c r="L35" s="578">
        <v>1.8819444444444448E-2</v>
      </c>
      <c r="M35" s="578">
        <v>1.6134259259259261E-2</v>
      </c>
      <c r="N35" s="578">
        <v>1.8217592592592594E-2</v>
      </c>
      <c r="O35" s="578">
        <v>1.5532407407407406E-2</v>
      </c>
      <c r="P35" s="578"/>
      <c r="Q35" s="578"/>
      <c r="R35" s="578">
        <v>1.6030092592592592E-2</v>
      </c>
      <c r="S35" s="578">
        <v>1.636574074074074E-2</v>
      </c>
      <c r="T35" s="578">
        <v>1.5914351851851853E-2</v>
      </c>
      <c r="U35" s="594">
        <v>1.5879629629629629E-2</v>
      </c>
      <c r="V35" s="578">
        <v>1.5613425925925926E-2</v>
      </c>
      <c r="W35" s="578">
        <v>1.6782407407407409E-2</v>
      </c>
      <c r="X35" s="578">
        <v>1.556712962962963E-2</v>
      </c>
      <c r="Y35" s="578"/>
      <c r="Z35" s="578"/>
      <c r="AA35" s="578"/>
      <c r="AB35" s="578"/>
      <c r="AC35" s="578"/>
      <c r="AD35" s="578"/>
      <c r="AE35" s="578"/>
      <c r="AF35" s="578"/>
      <c r="AG35" s="592">
        <v>3.0416666666666665E-2</v>
      </c>
      <c r="AH35" s="592"/>
      <c r="AI35" s="578">
        <v>2.7349537037037037E-2</v>
      </c>
      <c r="AJ35" s="578"/>
      <c r="AK35" s="578"/>
      <c r="AL35" s="578"/>
      <c r="AM35" s="578"/>
      <c r="AN35" s="598">
        <v>8.3912037037037035E-2</v>
      </c>
      <c r="AO35" s="598"/>
      <c r="AP35" s="578"/>
      <c r="AQ35" s="592">
        <v>3.4895833333333334E-2</v>
      </c>
      <c r="AR35" s="592">
        <v>1.9571759259259257E-2</v>
      </c>
      <c r="AS35" s="578"/>
      <c r="AT35" s="578"/>
      <c r="AU35" s="578"/>
      <c r="AV35" s="578"/>
      <c r="AW35" s="578"/>
      <c r="AX35" s="578"/>
      <c r="AY35" s="578"/>
      <c r="AZ35" s="578"/>
      <c r="BA35" s="592"/>
      <c r="BB35" s="578"/>
      <c r="BC35" s="598"/>
      <c r="BD35" s="598"/>
      <c r="BE35" s="598"/>
      <c r="BF35" s="598"/>
      <c r="BG35" s="598"/>
      <c r="BH35" s="598"/>
      <c r="BI35" s="596">
        <v>8.6111111111111124E-2</v>
      </c>
      <c r="BJ35" s="596"/>
      <c r="BK35" s="596"/>
      <c r="BL35" s="691">
        <v>2.0393518518518519E-2</v>
      </c>
      <c r="BM35" s="691"/>
      <c r="BN35" s="596">
        <v>3.5937500000000004E-2</v>
      </c>
      <c r="BO35" s="687"/>
      <c r="BP35" s="596">
        <v>8.7164351851851854E-2</v>
      </c>
      <c r="BQ35" s="596"/>
      <c r="BR35" s="686">
        <v>3.3854166666666664E-2</v>
      </c>
      <c r="BS35" s="686"/>
      <c r="BT35" s="595"/>
      <c r="BU35" s="595"/>
      <c r="BV35" s="595"/>
      <c r="BW35" s="595"/>
      <c r="BX35" s="595"/>
      <c r="BY35" s="595"/>
      <c r="BZ35" s="595"/>
      <c r="CA35" s="595"/>
      <c r="CB35" s="595"/>
      <c r="CC35" s="595"/>
      <c r="CD35" s="595"/>
    </row>
    <row r="36" spans="1:82" ht="13.5" customHeight="1" thickBot="1" x14ac:dyDescent="0.25">
      <c r="A36" s="735"/>
      <c r="B36" s="737"/>
      <c r="C36" s="739"/>
      <c r="D36" s="741"/>
      <c r="E36" s="743"/>
      <c r="F36" s="745"/>
      <c r="G36" s="723"/>
      <c r="H36" s="725"/>
      <c r="I36" s="727"/>
      <c r="J36" s="669">
        <f t="shared" ref="J36:O36" si="15">IF($I35=0,0,IF(ROUNDUP(J35/$I35,0)&gt;30,30,ROUNDUP(J35/$I35,0)))</f>
        <v>2</v>
      </c>
      <c r="K36" s="581">
        <f t="shared" si="15"/>
        <v>2</v>
      </c>
      <c r="L36" s="581">
        <f t="shared" si="15"/>
        <v>2</v>
      </c>
      <c r="M36" s="581">
        <f t="shared" si="15"/>
        <v>2</v>
      </c>
      <c r="N36" s="581">
        <f t="shared" si="15"/>
        <v>2</v>
      </c>
      <c r="O36" s="581">
        <f t="shared" si="15"/>
        <v>1</v>
      </c>
      <c r="P36" s="581"/>
      <c r="Q36" s="581"/>
      <c r="R36" s="581">
        <f t="shared" ref="R36:X36" si="16">IF($I35=0,0,IF(ROUNDUP(R35/$I35,0)&gt;30,30,ROUNDUP(R35/$I35,0)))</f>
        <v>2</v>
      </c>
      <c r="S36" s="581">
        <f t="shared" si="16"/>
        <v>2</v>
      </c>
      <c r="T36" s="581">
        <f t="shared" si="16"/>
        <v>2</v>
      </c>
      <c r="U36" s="581">
        <f t="shared" si="16"/>
        <v>2</v>
      </c>
      <c r="V36" s="581">
        <f t="shared" si="16"/>
        <v>2</v>
      </c>
      <c r="W36" s="581">
        <f t="shared" si="16"/>
        <v>2</v>
      </c>
      <c r="X36" s="581">
        <f t="shared" si="16"/>
        <v>2</v>
      </c>
      <c r="Y36" s="595"/>
      <c r="Z36" s="595"/>
      <c r="AA36" s="595"/>
      <c r="AB36" s="595"/>
      <c r="AC36" s="595"/>
      <c r="AD36" s="595"/>
      <c r="AE36" s="595"/>
      <c r="AF36" s="595"/>
      <c r="AG36" s="692">
        <f t="shared" ref="AG36:AI36" si="17">IF($I35=0,0,IF(ROUNDUP(AG35/$I35,0)&gt;30,30,ROUNDUP(AG35/$I35,0)))</f>
        <v>2</v>
      </c>
      <c r="AH36" s="692"/>
      <c r="AI36" s="595">
        <f t="shared" si="17"/>
        <v>2</v>
      </c>
      <c r="AJ36" s="595"/>
      <c r="AK36" s="595"/>
      <c r="AL36" s="595"/>
      <c r="AM36" s="595"/>
      <c r="AN36" s="668">
        <f t="shared" ref="AN36" si="18">IF($I35=0,0,IF(ROUNDUP(AN35/$I35,0)&gt;30,30,ROUNDUP(AN35/$I35,0)))</f>
        <v>6</v>
      </c>
      <c r="AO36" s="668"/>
      <c r="AP36" s="595"/>
      <c r="AQ36" s="692">
        <f t="shared" ref="AQ36:AR36" si="19">IF($I35=0,0,IF(ROUNDUP(AQ35/$I35,0)&gt;30,30,ROUNDUP(AQ35/$I35,0)))</f>
        <v>3</v>
      </c>
      <c r="AR36" s="692">
        <f t="shared" si="19"/>
        <v>2</v>
      </c>
      <c r="AS36" s="595"/>
      <c r="AT36" s="595"/>
      <c r="AU36" s="595"/>
      <c r="AV36" s="595"/>
      <c r="AW36" s="595"/>
      <c r="AX36" s="595"/>
      <c r="AY36" s="595"/>
      <c r="AZ36" s="595"/>
      <c r="BA36" s="593"/>
      <c r="BB36" s="595"/>
      <c r="BC36" s="685"/>
      <c r="BD36" s="685"/>
      <c r="BE36" s="685"/>
      <c r="BF36" s="685"/>
      <c r="BG36" s="685"/>
      <c r="BH36" s="685"/>
      <c r="BI36" s="669">
        <f>IF($I35=0,0,IF(ROUNDUP(BI35/$I35,0)&gt;30,30,ROUNDUP(BI35/$I35,0)))</f>
        <v>6</v>
      </c>
      <c r="BJ36" s="669"/>
      <c r="BK36" s="669"/>
      <c r="BL36" s="683">
        <f>IF($I35=0,0,IF(ROUNDUP(BL35/$I35,0)&gt;30,30,ROUNDUP(BL35/$I35,0)))</f>
        <v>2</v>
      </c>
      <c r="BM36" s="683"/>
      <c r="BN36" s="669">
        <f>IF($I35=0,0,IF(ROUNDUP(BN35/$I35,0)&gt;30,30,ROUNDUP(BN35/$I35,0)))</f>
        <v>3</v>
      </c>
      <c r="BO36" s="688"/>
      <c r="BP36" s="669">
        <f>IF($I35=0,0,IF(ROUNDUP(BP35/$I35,0)&gt;30,30,ROUNDUP(BP35/$I35,0)))</f>
        <v>6</v>
      </c>
      <c r="BQ36" s="669"/>
      <c r="BR36" s="682">
        <f>IF($I35=0,0,IF(ROUNDUP(BR35/$I35,0)&gt;30,30,ROUNDUP(BR35/$I35,0)))</f>
        <v>3</v>
      </c>
      <c r="BS36" s="707"/>
      <c r="BT36" s="595"/>
      <c r="BU36" s="595"/>
      <c r="BV36" s="595"/>
      <c r="BW36" s="595"/>
      <c r="BX36" s="595"/>
      <c r="BY36" s="595"/>
      <c r="BZ36" s="595"/>
      <c r="CA36" s="595"/>
      <c r="CB36" s="595"/>
      <c r="CC36" s="595"/>
      <c r="CD36" s="595"/>
    </row>
    <row r="37" spans="1:82" x14ac:dyDescent="0.2">
      <c r="A37" s="734">
        <v>5</v>
      </c>
      <c r="B37" s="736" t="s">
        <v>1273</v>
      </c>
      <c r="C37" s="738">
        <f>IF(D37=0,0,RANK(D37,D$29:D$68))</f>
        <v>0</v>
      </c>
      <c r="D37" s="740">
        <f>SUM(J38:CU38)</f>
        <v>0</v>
      </c>
      <c r="E37" s="742">
        <f>IF(G37="X","X",RANK(G37,G$29:G$67))</f>
        <v>10</v>
      </c>
      <c r="F37" s="744">
        <f>COUNT(J37:CU37)</f>
        <v>1</v>
      </c>
      <c r="G37" s="722">
        <f>IF(C37=1,"X",IF(C37=2,"X",IF(C37=3,"X",F37)))</f>
        <v>1</v>
      </c>
      <c r="H37" s="724">
        <f>SUM(J37:CU37)</f>
        <v>9.6539351851851848E-2</v>
      </c>
      <c r="I37" s="726">
        <f>MINA(J37,K37,L37,M37,N37,O37,P37,Q37,R37,S37,T37,U37,V37,W37,X37)</f>
        <v>0</v>
      </c>
      <c r="J37" s="610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94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8"/>
      <c r="BN37" s="578"/>
      <c r="BO37" s="578"/>
      <c r="BP37" s="578">
        <v>9.6539351851851848E-2</v>
      </c>
      <c r="BQ37" s="578"/>
      <c r="BR37" s="578"/>
      <c r="BS37" s="578"/>
      <c r="BT37" s="578"/>
      <c r="BU37" s="578"/>
      <c r="BV37" s="578"/>
      <c r="BW37" s="578"/>
      <c r="BX37" s="578"/>
      <c r="BY37" s="578"/>
      <c r="BZ37" s="578"/>
      <c r="CA37" s="578"/>
      <c r="CB37" s="578"/>
      <c r="CC37" s="578"/>
      <c r="CD37" s="578"/>
    </row>
    <row r="38" spans="1:82" ht="13.5" thickBot="1" x14ac:dyDescent="0.25">
      <c r="A38" s="735"/>
      <c r="B38" s="737"/>
      <c r="C38" s="739"/>
      <c r="D38" s="741"/>
      <c r="E38" s="743"/>
      <c r="F38" s="745"/>
      <c r="G38" s="723"/>
      <c r="H38" s="725"/>
      <c r="I38" s="727"/>
      <c r="J38" s="581"/>
      <c r="K38" s="581"/>
      <c r="L38" s="581"/>
      <c r="M38" s="581"/>
      <c r="N38" s="581"/>
      <c r="O38" s="581"/>
      <c r="P38" s="579"/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  <c r="AT38" s="581"/>
      <c r="AU38" s="581"/>
      <c r="AV38" s="581"/>
      <c r="AW38" s="581"/>
      <c r="AX38" s="581"/>
      <c r="AY38" s="581"/>
      <c r="AZ38" s="581"/>
      <c r="BA38" s="581"/>
      <c r="BB38" s="581"/>
      <c r="BC38" s="581"/>
      <c r="BD38" s="581"/>
      <c r="BE38" s="581"/>
      <c r="BF38" s="581"/>
      <c r="BG38" s="581"/>
      <c r="BH38" s="581"/>
      <c r="BI38" s="581"/>
      <c r="BJ38" s="581"/>
      <c r="BK38" s="581"/>
      <c r="BL38" s="581"/>
      <c r="BM38" s="581"/>
      <c r="BN38" s="581"/>
      <c r="BO38" s="581"/>
      <c r="BP38" s="669">
        <f>IF($I37=0,0,IF(ROUNDUP(BP37/$I37,0)&gt;30,30,ROUNDUP(BP37/$I37,0)))</f>
        <v>0</v>
      </c>
      <c r="BQ38" s="669"/>
      <c r="BR38" s="581"/>
      <c r="BS38" s="581"/>
      <c r="BT38" s="581"/>
      <c r="BU38" s="581"/>
      <c r="BV38" s="581"/>
      <c r="BW38" s="581"/>
      <c r="BX38" s="581"/>
      <c r="BY38" s="581"/>
      <c r="BZ38" s="581"/>
      <c r="CA38" s="581"/>
      <c r="CB38" s="581"/>
      <c r="CC38" s="581"/>
      <c r="CD38" s="581"/>
    </row>
    <row r="39" spans="1:82" x14ac:dyDescent="0.2">
      <c r="A39" s="734">
        <v>6</v>
      </c>
      <c r="B39" s="736" t="s">
        <v>1</v>
      </c>
      <c r="C39" s="738">
        <f>IF(D39=0,0,RANK(D39,D$29:D$68))</f>
        <v>2</v>
      </c>
      <c r="D39" s="740">
        <f>SUM(J40:CU40)</f>
        <v>99</v>
      </c>
      <c r="E39" s="742" t="str">
        <f>IF(G39="X","X",RANK(G39,G$29:G$67))</f>
        <v>X</v>
      </c>
      <c r="F39" s="744">
        <f>COUNT(J39:CU39)</f>
        <v>25</v>
      </c>
      <c r="G39" s="722" t="str">
        <f>IF(C39=1,"X",IF(C39=2,"X",IF(C39=3,"X",F39)))</f>
        <v>X</v>
      </c>
      <c r="H39" s="724">
        <f>SUM(J39:CU39)</f>
        <v>1.9532060185185187</v>
      </c>
      <c r="I39" s="726">
        <f>MINA(J39,K39,L39,M39,N39,O39,P39,Q39,R39,S39,T39,U39,V39,W39,X39)</f>
        <v>1.3668981481481482E-2</v>
      </c>
      <c r="J39" s="610">
        <v>1.4189814814814815E-2</v>
      </c>
      <c r="K39" s="578">
        <v>1.4571759259259258E-2</v>
      </c>
      <c r="L39" s="578">
        <v>1.4699074074074074E-2</v>
      </c>
      <c r="M39" s="578">
        <v>1.4444444444444446E-2</v>
      </c>
      <c r="N39" s="578">
        <v>1.3958333333333335E-2</v>
      </c>
      <c r="O39" s="578">
        <v>1.3692129629629629E-2</v>
      </c>
      <c r="P39" s="578">
        <v>1.4085648148148151E-2</v>
      </c>
      <c r="Q39" s="578">
        <v>1.3877314814814815E-2</v>
      </c>
      <c r="R39" s="578">
        <v>1.3668981481481482E-2</v>
      </c>
      <c r="S39" s="578">
        <v>1.4664351851851852E-2</v>
      </c>
      <c r="T39" s="578"/>
      <c r="U39" s="594">
        <v>1.4270833333333335E-2</v>
      </c>
      <c r="V39" s="578"/>
      <c r="W39" s="578">
        <v>1.3842592592592594E-2</v>
      </c>
      <c r="X39" s="578">
        <v>1.4432870370370372E-2</v>
      </c>
      <c r="Y39" s="578"/>
      <c r="Z39" s="578"/>
      <c r="AA39" s="578"/>
      <c r="AB39" s="578"/>
      <c r="AC39" s="578"/>
      <c r="AD39" s="578">
        <v>3.2731481481481479E-2</v>
      </c>
      <c r="AE39" s="578"/>
      <c r="AF39" s="578">
        <v>0.94103009259259263</v>
      </c>
      <c r="AG39" s="578"/>
      <c r="AH39" s="578"/>
      <c r="AI39" s="578"/>
      <c r="AJ39" s="578"/>
      <c r="AK39" s="578"/>
      <c r="AL39" s="578"/>
      <c r="AM39" s="578"/>
      <c r="AN39" s="598">
        <v>7.2962962962962966E-2</v>
      </c>
      <c r="AO39" s="598"/>
      <c r="AP39" s="578"/>
      <c r="AQ39" s="578"/>
      <c r="AR39" s="578">
        <v>1.6469907407407405E-2</v>
      </c>
      <c r="AS39" s="598">
        <v>8.3495370370370373E-2</v>
      </c>
      <c r="AT39" s="578"/>
      <c r="AU39" s="598">
        <v>0.32046296296296295</v>
      </c>
      <c r="AV39" s="578"/>
      <c r="AW39" s="578"/>
      <c r="AX39" s="578"/>
      <c r="AY39" s="578"/>
      <c r="AZ39" s="578"/>
      <c r="BA39" s="578"/>
      <c r="BB39" s="578"/>
      <c r="BC39" s="578">
        <v>5.8750000000000004E-2</v>
      </c>
      <c r="BD39" s="578"/>
      <c r="BE39" s="578"/>
      <c r="BF39" s="578"/>
      <c r="BG39" s="578"/>
      <c r="BH39" s="598"/>
      <c r="BI39" s="598"/>
      <c r="BJ39" s="598"/>
      <c r="BK39" s="598"/>
      <c r="BL39" s="598">
        <v>1.8217592592592594E-2</v>
      </c>
      <c r="BM39" s="598"/>
      <c r="BN39" s="598"/>
      <c r="BO39" s="598"/>
      <c r="BP39" s="578">
        <v>7.2129629629629641E-2</v>
      </c>
      <c r="BQ39" s="578"/>
      <c r="BR39" s="578"/>
      <c r="BS39" s="578"/>
      <c r="BT39" s="578"/>
      <c r="BU39" s="592">
        <v>3.6307870370370372E-2</v>
      </c>
      <c r="BV39" s="578">
        <v>1.4189814814814815E-2</v>
      </c>
      <c r="BW39" s="578"/>
      <c r="BX39" s="578"/>
      <c r="BY39" s="578"/>
      <c r="BZ39" s="578"/>
      <c r="CA39" s="578">
        <v>0.10206018518518518</v>
      </c>
      <c r="CB39" s="578"/>
      <c r="CC39" s="578"/>
      <c r="CD39" s="578"/>
    </row>
    <row r="40" spans="1:82" ht="13.5" thickBot="1" x14ac:dyDescent="0.25">
      <c r="A40" s="735"/>
      <c r="B40" s="737"/>
      <c r="C40" s="739"/>
      <c r="D40" s="741"/>
      <c r="E40" s="743"/>
      <c r="F40" s="745"/>
      <c r="G40" s="723"/>
      <c r="H40" s="725"/>
      <c r="I40" s="727"/>
      <c r="J40" s="669">
        <f t="shared" ref="J40:S40" si="20">IF($I39=0,0,IF(ROUNDUP(J39/$I39,0)&gt;30,30,ROUNDUP(J39/$I39,0)))</f>
        <v>2</v>
      </c>
      <c r="K40" s="581">
        <f t="shared" si="20"/>
        <v>2</v>
      </c>
      <c r="L40" s="581">
        <f t="shared" si="20"/>
        <v>2</v>
      </c>
      <c r="M40" s="581">
        <f t="shared" si="20"/>
        <v>2</v>
      </c>
      <c r="N40" s="581">
        <f t="shared" si="20"/>
        <v>2</v>
      </c>
      <c r="O40" s="581">
        <f t="shared" si="20"/>
        <v>2</v>
      </c>
      <c r="P40" s="581">
        <f t="shared" si="20"/>
        <v>2</v>
      </c>
      <c r="Q40" s="581">
        <f t="shared" si="20"/>
        <v>2</v>
      </c>
      <c r="R40" s="581">
        <f t="shared" si="20"/>
        <v>1</v>
      </c>
      <c r="S40" s="581">
        <f t="shared" si="20"/>
        <v>2</v>
      </c>
      <c r="T40" s="669"/>
      <c r="U40" s="581">
        <f t="shared" ref="U40" si="21">IF($I39=0,0,IF(ROUNDUP(U39/$I39,0)&gt;30,30,ROUNDUP(U39/$I39,0)))</f>
        <v>2</v>
      </c>
      <c r="V40" s="669"/>
      <c r="W40" s="581">
        <f t="shared" ref="W40:X40" si="22">IF($I39=0,0,IF(ROUNDUP(W39/$I39,0)&gt;30,30,ROUNDUP(W39/$I39,0)))</f>
        <v>2</v>
      </c>
      <c r="X40" s="581">
        <f t="shared" si="22"/>
        <v>2</v>
      </c>
      <c r="Y40" s="581"/>
      <c r="Z40" s="581"/>
      <c r="AA40" s="581"/>
      <c r="AB40" s="581"/>
      <c r="AC40" s="581"/>
      <c r="AD40" s="581">
        <f t="shared" ref="AD40" si="23">IF($I39=0,0,IF(ROUNDUP(AD39/$I39,0)&gt;30,30,ROUNDUP(AD39/$I39,0)))</f>
        <v>3</v>
      </c>
      <c r="AE40" s="581"/>
      <c r="AF40" s="692">
        <f t="shared" ref="AF40" si="24">IF($I39=0,0,IF(ROUNDUP(AF39/$I39,0)&gt;30,30,ROUNDUP(AF39/$I39,0)))</f>
        <v>30</v>
      </c>
      <c r="AG40" s="581"/>
      <c r="AH40" s="581"/>
      <c r="AI40" s="581"/>
      <c r="AJ40" s="581"/>
      <c r="AK40" s="581"/>
      <c r="AL40" s="581"/>
      <c r="AM40" s="581"/>
      <c r="AN40" s="599">
        <f t="shared" ref="AN40" si="25">IF($I39=0,0,IF(ROUNDUP(AN39/$I39,0)&gt;30,30,ROUNDUP(AN39/$I39,0)))</f>
        <v>6</v>
      </c>
      <c r="AO40" s="599"/>
      <c r="AP40" s="581"/>
      <c r="AQ40" s="581"/>
      <c r="AR40" s="581">
        <f t="shared" ref="AR40" si="26">IF($I39=0,0,IF(ROUNDUP(AR39/$I39,0)&gt;30,30,ROUNDUP(AR39/$I39,0)))</f>
        <v>2</v>
      </c>
      <c r="AS40" s="599">
        <f t="shared" ref="AS40" si="27">IF($I39=0,0,IF(ROUNDUP(AS39/$I39,0)&gt;30,30,ROUNDUP(AS39/$I39,0)))</f>
        <v>7</v>
      </c>
      <c r="AT40" s="581"/>
      <c r="AU40" s="695"/>
      <c r="AV40" s="666"/>
      <c r="AW40" s="666"/>
      <c r="AX40" s="666"/>
      <c r="AY40" s="666"/>
      <c r="AZ40" s="666"/>
      <c r="BA40" s="666"/>
      <c r="BB40" s="666"/>
      <c r="BC40" s="581">
        <f t="shared" ref="BC40" si="28">IF($I39=0,0,IF(ROUNDUP(BC39/$I39,0)&gt;30,30,ROUNDUP(BC39/$I39,0)))</f>
        <v>5</v>
      </c>
      <c r="BD40" s="666"/>
      <c r="BE40" s="666"/>
      <c r="BF40" s="666"/>
      <c r="BG40" s="666"/>
      <c r="BH40" s="685"/>
      <c r="BI40" s="685"/>
      <c r="BJ40" s="685"/>
      <c r="BK40" s="685"/>
      <c r="BL40" s="685">
        <f>IF($I39=0,0,IF(ROUNDUP(BL39/$I39,0)&gt;30,30,ROUNDUP(BL39/$I39,0)))</f>
        <v>2</v>
      </c>
      <c r="BM40" s="685"/>
      <c r="BN40" s="685"/>
      <c r="BO40" s="685"/>
      <c r="BP40" s="669">
        <f>IF($I39=0,0,IF(ROUNDUP(BP39/$I39,0)&gt;30,30,ROUNDUP(BP39/$I39,0)))</f>
        <v>6</v>
      </c>
      <c r="BQ40" s="669"/>
      <c r="BR40" s="581"/>
      <c r="BS40" s="666"/>
      <c r="BT40" s="669"/>
      <c r="BU40" s="593">
        <f t="shared" ref="BU40:BV40" si="29">IF($I39=0,0,IF(ROUNDUP(BU39/$I39,0)&gt;30,30,ROUNDUP(BU39/$I39,0)))</f>
        <v>3</v>
      </c>
      <c r="BV40" s="581">
        <f t="shared" si="29"/>
        <v>2</v>
      </c>
      <c r="BW40" s="581"/>
      <c r="BX40" s="581"/>
      <c r="BY40" s="581"/>
      <c r="BZ40" s="581"/>
      <c r="CA40" s="599">
        <f t="shared" ref="CA40" si="30">IF($I39=0,0,IF(ROUNDUP(CA39/$I39,0)&gt;30,30,ROUNDUP(CA39/$I39,0)))</f>
        <v>8</v>
      </c>
      <c r="CB40" s="581"/>
      <c r="CC40" s="581"/>
      <c r="CD40" s="581"/>
    </row>
    <row r="41" spans="1:82" x14ac:dyDescent="0.2">
      <c r="A41" s="734">
        <v>7</v>
      </c>
      <c r="B41" s="736" t="s">
        <v>101</v>
      </c>
      <c r="C41" s="738">
        <f>IF(D41=0,0,RANK(D41,D$29:D$68))</f>
        <v>0</v>
      </c>
      <c r="D41" s="740">
        <f>SUM(J42:CU42)</f>
        <v>0</v>
      </c>
      <c r="E41" s="742">
        <f>IF(G41="X","X",RANK(G41,G$29:G$67))</f>
        <v>15</v>
      </c>
      <c r="F41" s="744">
        <f>COUNT(J41:CU41)</f>
        <v>0</v>
      </c>
      <c r="G41" s="722">
        <f>IF(C41=1,"X",IF(C41=2,"X",IF(C41=3,"X",F41)))</f>
        <v>0</v>
      </c>
      <c r="H41" s="724">
        <f>SUM(J41:CU41)</f>
        <v>0</v>
      </c>
      <c r="I41" s="726">
        <f>MINA(J41,K41,L41,M41,N41,O41,P41,Q41,R41,S41,T41,U41,V41,W41,X41)</f>
        <v>0</v>
      </c>
      <c r="J41" s="610"/>
      <c r="K41" s="578"/>
      <c r="L41" s="578"/>
      <c r="M41" s="578"/>
      <c r="N41" s="578"/>
      <c r="O41" s="578"/>
      <c r="P41" s="578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578"/>
      <c r="AL41" s="578"/>
      <c r="AM41" s="578"/>
      <c r="AN41" s="578"/>
      <c r="AO41" s="578"/>
      <c r="AP41" s="578"/>
      <c r="AQ41" s="578"/>
      <c r="AR41" s="578"/>
      <c r="AS41" s="578"/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/>
      <c r="BF41" s="578"/>
      <c r="BG41" s="578"/>
      <c r="BH41" s="578"/>
      <c r="BI41" s="578"/>
      <c r="BJ41" s="578"/>
      <c r="BK41" s="578"/>
      <c r="BL41" s="578"/>
      <c r="BM41" s="578"/>
      <c r="BN41" s="578"/>
      <c r="BO41" s="578"/>
      <c r="BP41" s="578"/>
      <c r="BQ41" s="578"/>
      <c r="BR41" s="578"/>
      <c r="BS41" s="578"/>
      <c r="BT41" s="578"/>
      <c r="BU41" s="578"/>
      <c r="BV41" s="578"/>
      <c r="BW41" s="578"/>
      <c r="BX41" s="578"/>
      <c r="BY41" s="578"/>
      <c r="BZ41" s="578"/>
      <c r="CA41" s="578"/>
      <c r="CB41" s="578"/>
      <c r="CC41" s="578"/>
      <c r="CD41" s="578"/>
    </row>
    <row r="42" spans="1:82" ht="13.5" thickBot="1" x14ac:dyDescent="0.25">
      <c r="A42" s="735"/>
      <c r="B42" s="737"/>
      <c r="C42" s="739"/>
      <c r="D42" s="741"/>
      <c r="E42" s="743"/>
      <c r="F42" s="745"/>
      <c r="G42" s="723"/>
      <c r="H42" s="725"/>
      <c r="I42" s="727"/>
      <c r="J42" s="579"/>
      <c r="K42" s="580"/>
      <c r="L42" s="580"/>
      <c r="M42" s="581"/>
      <c r="N42" s="580"/>
      <c r="O42" s="580"/>
      <c r="P42" s="581"/>
      <c r="Q42" s="581"/>
      <c r="R42" s="581"/>
      <c r="S42" s="580"/>
      <c r="T42" s="580"/>
      <c r="U42" s="581"/>
      <c r="V42" s="580"/>
      <c r="W42" s="580"/>
      <c r="X42" s="580"/>
      <c r="Y42" s="580"/>
      <c r="Z42" s="580"/>
      <c r="AA42" s="580"/>
      <c r="AB42" s="580"/>
      <c r="AC42" s="580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  <c r="AT42" s="581"/>
      <c r="AU42" s="581"/>
      <c r="AV42" s="581"/>
      <c r="AW42" s="581"/>
      <c r="AX42" s="581"/>
      <c r="AY42" s="581"/>
      <c r="AZ42" s="581"/>
      <c r="BA42" s="581"/>
      <c r="BB42" s="581"/>
      <c r="BC42" s="581"/>
      <c r="BD42" s="581"/>
      <c r="BE42" s="581"/>
      <c r="BF42" s="581"/>
      <c r="BG42" s="581"/>
      <c r="BH42" s="581"/>
      <c r="BI42" s="581"/>
      <c r="BJ42" s="581"/>
      <c r="BK42" s="581"/>
      <c r="BL42" s="581"/>
      <c r="BM42" s="581"/>
      <c r="BN42" s="581"/>
      <c r="BO42" s="581"/>
      <c r="BP42" s="581"/>
      <c r="BQ42" s="581"/>
      <c r="BR42" s="581"/>
      <c r="BS42" s="581"/>
      <c r="BT42" s="581"/>
      <c r="BU42" s="581"/>
      <c r="BV42" s="581"/>
      <c r="BW42" s="581"/>
      <c r="BX42" s="581"/>
      <c r="BY42" s="581"/>
      <c r="BZ42" s="581"/>
      <c r="CA42" s="581"/>
      <c r="CB42" s="581"/>
      <c r="CC42" s="581"/>
      <c r="CD42" s="581"/>
    </row>
    <row r="43" spans="1:82" x14ac:dyDescent="0.2">
      <c r="A43" s="734">
        <v>8</v>
      </c>
      <c r="B43" s="746" t="s">
        <v>973</v>
      </c>
      <c r="C43" s="738">
        <f>IF(D43=0,0,RANK(D43,D$29:D$68))</f>
        <v>7</v>
      </c>
      <c r="D43" s="740">
        <f>SUM(J44:CU44)</f>
        <v>38</v>
      </c>
      <c r="E43" s="742">
        <f>IF(G43="X","X",RANK(G43,G$29:G$67))</f>
        <v>3</v>
      </c>
      <c r="F43" s="744">
        <f>COUNT(J43:CU43)</f>
        <v>14</v>
      </c>
      <c r="G43" s="722">
        <f>IF(C43=1,"X",IF(C43=2,"X",IF(C43=3,"X",F43)))</f>
        <v>14</v>
      </c>
      <c r="H43" s="724">
        <f>SUM(J43:CU43)</f>
        <v>0.41887731481481483</v>
      </c>
      <c r="I43" s="726">
        <f>MINA(J43,K43,L43,M43,N43,O43,P43,Q43,R43,S43,T43,U43,V43,W43,X43)</f>
        <v>1.3680555555555555E-2</v>
      </c>
      <c r="J43" s="578">
        <v>1.4560185185185183E-2</v>
      </c>
      <c r="K43" s="578">
        <v>1.5092592592592593E-2</v>
      </c>
      <c r="L43" s="578">
        <v>1.4432870370370372E-2</v>
      </c>
      <c r="M43" s="578">
        <v>1.4155092592592592E-2</v>
      </c>
      <c r="N43" s="578">
        <v>1.3680555555555555E-2</v>
      </c>
      <c r="O43" s="578">
        <v>1.3715277777777778E-2</v>
      </c>
      <c r="P43" s="578">
        <v>1.3958333333333335E-2</v>
      </c>
      <c r="Q43" s="578">
        <v>1.4351851851851852E-2</v>
      </c>
      <c r="R43" s="578"/>
      <c r="S43" s="578"/>
      <c r="T43" s="578">
        <v>1.4513888888888889E-2</v>
      </c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>
        <v>7.9444444444444443E-2</v>
      </c>
      <c r="AO43" s="578"/>
      <c r="AP43" s="578"/>
      <c r="AQ43" s="578"/>
      <c r="AR43" s="578">
        <v>1.6759259259259258E-2</v>
      </c>
      <c r="AS43" s="578"/>
      <c r="AT43" s="578"/>
      <c r="AU43" s="578"/>
      <c r="AV43" s="578">
        <v>3.8541666666666669E-2</v>
      </c>
      <c r="AW43" s="578"/>
      <c r="AX43" s="578"/>
      <c r="AY43" s="578"/>
      <c r="AZ43" s="578"/>
      <c r="BA43" s="578"/>
      <c r="BB43" s="578"/>
      <c r="BC43" s="578"/>
      <c r="BD43" s="578"/>
      <c r="BE43" s="578"/>
      <c r="BF43" s="578"/>
      <c r="BG43" s="578"/>
      <c r="BH43" s="591"/>
      <c r="BI43" s="591"/>
      <c r="BJ43" s="591"/>
      <c r="BK43" s="591"/>
      <c r="BL43" s="591"/>
      <c r="BM43" s="591"/>
      <c r="BN43" s="591"/>
      <c r="BO43" s="578">
        <v>7.9039351851851861E-2</v>
      </c>
      <c r="BP43" s="578">
        <v>7.6631944444444447E-2</v>
      </c>
      <c r="BQ43" s="578"/>
      <c r="BR43" s="591"/>
      <c r="BS43" s="591"/>
      <c r="BT43" s="591"/>
      <c r="BU43" s="578"/>
      <c r="BV43" s="578"/>
      <c r="BW43" s="591"/>
      <c r="BX43" s="578"/>
      <c r="BY43" s="578"/>
      <c r="BZ43" s="578"/>
      <c r="CA43" s="578"/>
      <c r="CB43" s="578"/>
      <c r="CC43" s="578"/>
      <c r="CD43" s="578"/>
    </row>
    <row r="44" spans="1:82" ht="13.5" thickBot="1" x14ac:dyDescent="0.25">
      <c r="A44" s="735"/>
      <c r="B44" s="747"/>
      <c r="C44" s="739"/>
      <c r="D44" s="741"/>
      <c r="E44" s="743"/>
      <c r="F44" s="745"/>
      <c r="G44" s="723"/>
      <c r="H44" s="725"/>
      <c r="I44" s="727"/>
      <c r="J44" s="581"/>
      <c r="K44" s="581">
        <f t="shared" ref="K44:Q44" si="31">IF($I43=0,0,IF(ROUNDUP(K43/$I43,0)&gt;30,30,ROUNDUP(K43/$I43,0)))</f>
        <v>2</v>
      </c>
      <c r="L44" s="581">
        <f t="shared" si="31"/>
        <v>2</v>
      </c>
      <c r="M44" s="581">
        <f t="shared" si="31"/>
        <v>2</v>
      </c>
      <c r="N44" s="581">
        <f t="shared" si="31"/>
        <v>1</v>
      </c>
      <c r="O44" s="581">
        <f t="shared" si="31"/>
        <v>2</v>
      </c>
      <c r="P44" s="581">
        <f t="shared" si="31"/>
        <v>2</v>
      </c>
      <c r="Q44" s="581">
        <f t="shared" si="31"/>
        <v>2</v>
      </c>
      <c r="R44" s="581"/>
      <c r="S44" s="581"/>
      <c r="T44" s="581">
        <f t="shared" ref="T44" si="32">IF($I43=0,0,IF(ROUNDUP(T43/$I43,0)&gt;30,30,ROUNDUP(T43/$I43,0)))</f>
        <v>2</v>
      </c>
      <c r="U44" s="581"/>
      <c r="V44" s="581"/>
      <c r="W44" s="669"/>
      <c r="X44" s="581"/>
      <c r="Y44" s="581"/>
      <c r="Z44" s="581"/>
      <c r="AA44" s="581"/>
      <c r="AB44" s="581"/>
      <c r="AC44" s="581"/>
      <c r="AD44" s="669"/>
      <c r="AE44" s="669"/>
      <c r="AF44" s="669"/>
      <c r="AG44" s="669"/>
      <c r="AH44" s="669"/>
      <c r="AI44" s="669"/>
      <c r="AJ44" s="666"/>
      <c r="AK44" s="666"/>
      <c r="AL44" s="666"/>
      <c r="AM44" s="666"/>
      <c r="AN44" s="666">
        <f t="shared" ref="AN44" si="33">IF($I43=0,0,IF(ROUNDUP(AN43/$I43,0)&gt;30,30,ROUNDUP(AN43/$I43,0)))</f>
        <v>6</v>
      </c>
      <c r="AO44" s="666"/>
      <c r="AP44" s="666"/>
      <c r="AQ44" s="666"/>
      <c r="AR44" s="666">
        <f t="shared" ref="AR44" si="34">IF($I43=0,0,IF(ROUNDUP(AR43/$I43,0)&gt;30,30,ROUNDUP(AR43/$I43,0)))</f>
        <v>2</v>
      </c>
      <c r="AS44" s="666"/>
      <c r="AT44" s="669"/>
      <c r="AU44" s="669"/>
      <c r="AV44" s="581">
        <f t="shared" ref="AV44" si="35">IF($I43=0,0,IF(ROUNDUP(AV43/$I43,0)&gt;30,30,ROUNDUP(AV43/$I43,0)))</f>
        <v>3</v>
      </c>
      <c r="AW44" s="669"/>
      <c r="AX44" s="669"/>
      <c r="AY44" s="669"/>
      <c r="AZ44" s="669"/>
      <c r="BA44" s="669"/>
      <c r="BB44" s="669"/>
      <c r="BC44" s="669"/>
      <c r="BD44" s="669"/>
      <c r="BE44" s="669"/>
      <c r="BF44" s="669"/>
      <c r="BG44" s="669"/>
      <c r="BH44" s="683"/>
      <c r="BI44" s="683"/>
      <c r="BJ44" s="683"/>
      <c r="BK44" s="683"/>
      <c r="BL44" s="683"/>
      <c r="BM44" s="683"/>
      <c r="BN44" s="683"/>
      <c r="BO44" s="669">
        <f>IF($I43=0,0,IF(ROUNDUP(BO43/$I43,0)&gt;30,30,ROUNDUP(BO43/$I43,0)))</f>
        <v>6</v>
      </c>
      <c r="BP44" s="669">
        <f>IF($I43=0,0,IF(ROUNDUP(BP43/$I43,0)&gt;30,30,ROUNDUP(BP43/$I43,0)))</f>
        <v>6</v>
      </c>
      <c r="BQ44" s="669"/>
      <c r="BR44" s="683"/>
      <c r="BS44" s="683"/>
      <c r="BT44" s="683"/>
      <c r="BU44" s="581"/>
      <c r="BV44" s="666"/>
      <c r="BW44" s="683"/>
      <c r="BX44" s="581"/>
      <c r="BY44" s="581"/>
      <c r="BZ44" s="581"/>
      <c r="CA44" s="581"/>
      <c r="CB44" s="666"/>
      <c r="CC44" s="666"/>
      <c r="CD44" s="685"/>
    </row>
    <row r="45" spans="1:82" x14ac:dyDescent="0.2">
      <c r="A45" s="734">
        <v>9</v>
      </c>
      <c r="B45" s="736" t="s">
        <v>866</v>
      </c>
      <c r="C45" s="738">
        <f>IF(D45=0,0,RANK(D45,D$29:D$68))</f>
        <v>0</v>
      </c>
      <c r="D45" s="740">
        <f>SUM(J46:CU46)</f>
        <v>0</v>
      </c>
      <c r="E45" s="742">
        <f>IF(G45="X","X",RANK(G45,G$29:G$67))</f>
        <v>6</v>
      </c>
      <c r="F45" s="744">
        <f>COUNT(J45:CU45)</f>
        <v>5</v>
      </c>
      <c r="G45" s="722">
        <f>IF(C45=1,"X",IF(C45=2,"X",IF(C45=3,"X",F45)))</f>
        <v>5</v>
      </c>
      <c r="H45" s="724">
        <f>SUM(J45:CU45)</f>
        <v>0.33212962962962966</v>
      </c>
      <c r="I45" s="726">
        <f>MINA(J45,K45,L45,M45,N45,O45,P45,Q45,R45,S45,T45,U45,V45,W45,X45)</f>
        <v>0</v>
      </c>
      <c r="J45" s="610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91">
        <v>6.9340277777777778E-2</v>
      </c>
      <c r="AO45" s="591"/>
      <c r="AP45" s="578"/>
      <c r="AQ45" s="578"/>
      <c r="AR45" s="578"/>
      <c r="AS45" s="578"/>
      <c r="AT45" s="578"/>
      <c r="AU45" s="578"/>
      <c r="AV45" s="578"/>
      <c r="AW45" s="578">
        <v>9.5729166666666657E-2</v>
      </c>
      <c r="AX45" s="578"/>
      <c r="AY45" s="578"/>
      <c r="AZ45" s="578"/>
      <c r="BA45" s="578"/>
      <c r="BB45" s="578"/>
      <c r="BC45" s="578"/>
      <c r="BD45" s="578"/>
      <c r="BE45" s="578"/>
      <c r="BF45" s="578"/>
      <c r="BG45" s="578"/>
      <c r="BH45" s="578"/>
      <c r="BI45" s="578"/>
      <c r="BJ45" s="578"/>
      <c r="BK45" s="578"/>
      <c r="BL45" s="578">
        <v>1.7083333333333336E-2</v>
      </c>
      <c r="BM45" s="578"/>
      <c r="BN45" s="578"/>
      <c r="BO45" s="578"/>
      <c r="BP45" s="578">
        <v>6.8738425925925925E-2</v>
      </c>
      <c r="BQ45" s="598">
        <v>8.1238425925925936E-2</v>
      </c>
      <c r="BR45" s="578"/>
      <c r="BS45" s="578"/>
      <c r="BT45" s="578"/>
      <c r="BU45" s="578"/>
      <c r="BV45" s="578"/>
      <c r="BW45" s="578"/>
      <c r="BX45" s="578"/>
      <c r="BY45" s="578"/>
      <c r="BZ45" s="578"/>
      <c r="CA45" s="578"/>
      <c r="CB45" s="578"/>
      <c r="CC45" s="578"/>
      <c r="CD45" s="578"/>
    </row>
    <row r="46" spans="1:82" ht="13.5" thickBot="1" x14ac:dyDescent="0.25">
      <c r="A46" s="735"/>
      <c r="B46" s="737"/>
      <c r="C46" s="739"/>
      <c r="D46" s="741"/>
      <c r="E46" s="743"/>
      <c r="F46" s="745"/>
      <c r="G46" s="723"/>
      <c r="H46" s="725"/>
      <c r="I46" s="727"/>
      <c r="J46" s="581"/>
      <c r="K46" s="596"/>
      <c r="L46" s="596"/>
      <c r="M46" s="595"/>
      <c r="N46" s="596"/>
      <c r="O46" s="581"/>
      <c r="P46" s="579"/>
      <c r="Q46" s="595"/>
      <c r="R46" s="595"/>
      <c r="S46" s="581"/>
      <c r="T46" s="600"/>
      <c r="U46" s="581"/>
      <c r="V46" s="596"/>
      <c r="W46" s="581"/>
      <c r="X46" s="596"/>
      <c r="Y46" s="596"/>
      <c r="Z46" s="596"/>
      <c r="AA46" s="596"/>
      <c r="AB46" s="596"/>
      <c r="AC46" s="596"/>
      <c r="AD46" s="596"/>
      <c r="AE46" s="596"/>
      <c r="AF46" s="596"/>
      <c r="AG46" s="596"/>
      <c r="AH46" s="596"/>
      <c r="AI46" s="596"/>
      <c r="AJ46" s="596"/>
      <c r="AK46" s="596"/>
      <c r="AL46" s="596"/>
      <c r="AM46" s="596"/>
      <c r="AN46" s="666">
        <f t="shared" ref="AN46" si="36">IF($I45=0,0,IF(ROUNDUP(AN45/$I45,0)&gt;30,30,ROUNDUP(AN45/$I45,0)))</f>
        <v>0</v>
      </c>
      <c r="AO46" s="691"/>
      <c r="AP46" s="596"/>
      <c r="AQ46" s="596"/>
      <c r="AR46" s="596"/>
      <c r="AS46" s="596"/>
      <c r="AT46" s="596"/>
      <c r="AU46" s="596"/>
      <c r="AV46" s="596"/>
      <c r="AW46" s="581">
        <f t="shared" ref="AW46" si="37">IF($I45=0,0,IF(ROUNDUP(AW45/$I45,0)&gt;30,30,ROUNDUP(AW45/$I45,0)))</f>
        <v>0</v>
      </c>
      <c r="AX46" s="595"/>
      <c r="AY46" s="596"/>
      <c r="AZ46" s="596"/>
      <c r="BA46" s="596"/>
      <c r="BB46" s="596"/>
      <c r="BC46" s="596"/>
      <c r="BD46" s="596"/>
      <c r="BE46" s="596"/>
      <c r="BF46" s="596"/>
      <c r="BG46" s="596"/>
      <c r="BH46" s="596"/>
      <c r="BI46" s="596"/>
      <c r="BJ46" s="596"/>
      <c r="BK46" s="596"/>
      <c r="BL46" s="669">
        <f>IF($I45=0,0,IF(ROUNDUP(BL45/$I45,0)&gt;30,30,ROUNDUP(BL45/$I45,0)))</f>
        <v>0</v>
      </c>
      <c r="BM46" s="664"/>
      <c r="BN46" s="664"/>
      <c r="BO46" s="596"/>
      <c r="BP46" s="669">
        <f>IF($I45=0,0,IF(ROUNDUP(BP45/$I45,0)&gt;30,30,ROUNDUP(BP45/$I45,0)))</f>
        <v>0</v>
      </c>
      <c r="BQ46" s="688">
        <f>IF($I45=0,0,IF(ROUNDUP(BQ45/$I45,0)&gt;30,30,ROUNDUP(BQ45/$I45,0)))</f>
        <v>0</v>
      </c>
      <c r="BR46" s="596"/>
      <c r="BS46" s="596"/>
      <c r="BT46" s="596"/>
      <c r="BU46" s="596"/>
      <c r="BV46" s="596"/>
      <c r="BW46" s="596"/>
      <c r="BX46" s="596"/>
      <c r="BY46" s="596"/>
      <c r="BZ46" s="596"/>
      <c r="CA46" s="596"/>
      <c r="CB46" s="596"/>
      <c r="CC46" s="596"/>
      <c r="CD46" s="596"/>
    </row>
    <row r="47" spans="1:82" x14ac:dyDescent="0.2">
      <c r="A47" s="734">
        <v>10</v>
      </c>
      <c r="B47" s="736" t="s">
        <v>99</v>
      </c>
      <c r="C47" s="738">
        <f>IF(D47=0,0,RANK(D47,D$29:D$68))</f>
        <v>0</v>
      </c>
      <c r="D47" s="740">
        <f>SUM(J48:CU48)</f>
        <v>0</v>
      </c>
      <c r="E47" s="742">
        <f>IF(G47="X","X",RANK(G47,G$29:G$67))</f>
        <v>9</v>
      </c>
      <c r="F47" s="744">
        <f>COUNT(J47:CU47)</f>
        <v>3</v>
      </c>
      <c r="G47" s="722">
        <f>IF(C47=1,"X",IF(C47=2,"X",IF(C47=3,"X",F47)))</f>
        <v>3</v>
      </c>
      <c r="H47" s="724">
        <f>SUM(J47:CU47)</f>
        <v>0.31861111111111118</v>
      </c>
      <c r="I47" s="726">
        <f>MINA(J47,K47,L47,M47,N47,O47,P47,Q47,R47,S47,T47,U47,V47,W47,X47)</f>
        <v>0</v>
      </c>
      <c r="J47" s="610"/>
      <c r="K47" s="578"/>
      <c r="L47" s="578"/>
      <c r="M47" s="578"/>
      <c r="N47" s="578"/>
      <c r="O47" s="578"/>
      <c r="P47" s="578"/>
      <c r="Q47" s="578"/>
      <c r="R47" s="578"/>
      <c r="S47" s="578"/>
      <c r="T47" s="578"/>
      <c r="U47" s="578"/>
      <c r="V47" s="578"/>
      <c r="W47" s="578"/>
      <c r="X47" s="578"/>
      <c r="Y47" s="578"/>
      <c r="Z47" s="578"/>
      <c r="AA47" s="578"/>
      <c r="AB47" s="578"/>
      <c r="AC47" s="578"/>
      <c r="AD47" s="578"/>
      <c r="AE47" s="578"/>
      <c r="AF47" s="578"/>
      <c r="AG47" s="578"/>
      <c r="AH47" s="578">
        <v>5.0324074074074077E-2</v>
      </c>
      <c r="AI47" s="578"/>
      <c r="AJ47" s="578"/>
      <c r="AK47" s="578"/>
      <c r="AL47" s="578"/>
      <c r="AM47" s="578"/>
      <c r="AN47" s="578"/>
      <c r="AO47" s="578"/>
      <c r="AP47" s="578"/>
      <c r="AQ47" s="578"/>
      <c r="AR47" s="578"/>
      <c r="AS47" s="578"/>
      <c r="AT47" s="578"/>
      <c r="AU47" s="578"/>
      <c r="AV47" s="578"/>
      <c r="AW47" s="578"/>
      <c r="AX47" s="578"/>
      <c r="AY47" s="578"/>
      <c r="AZ47" s="578"/>
      <c r="BA47" s="578"/>
      <c r="BB47" s="578"/>
      <c r="BC47" s="578"/>
      <c r="BD47" s="578"/>
      <c r="BE47" s="578"/>
      <c r="BF47" s="578"/>
      <c r="BG47" s="578"/>
      <c r="BH47" s="578"/>
      <c r="BI47" s="578"/>
      <c r="BJ47" s="578"/>
      <c r="BK47" s="578"/>
      <c r="BL47" s="578"/>
      <c r="BM47" s="578"/>
      <c r="BN47" s="578"/>
      <c r="BO47" s="578"/>
      <c r="BP47" s="578">
        <v>0.11084490740740742</v>
      </c>
      <c r="BQ47" s="578"/>
      <c r="BR47" s="578"/>
      <c r="BS47" s="578"/>
      <c r="BT47" s="578"/>
      <c r="BU47" s="578"/>
      <c r="BV47" s="578"/>
      <c r="BW47" s="578"/>
      <c r="BX47" s="578"/>
      <c r="BY47" s="578"/>
      <c r="BZ47" s="578"/>
      <c r="CA47" s="578">
        <v>0.15744212962962964</v>
      </c>
      <c r="CB47" s="578"/>
      <c r="CC47" s="578"/>
      <c r="CD47" s="578"/>
    </row>
    <row r="48" spans="1:82" ht="13.5" thickBot="1" x14ac:dyDescent="0.25">
      <c r="A48" s="735"/>
      <c r="B48" s="737"/>
      <c r="C48" s="739"/>
      <c r="D48" s="741"/>
      <c r="E48" s="743"/>
      <c r="F48" s="745"/>
      <c r="G48" s="723"/>
      <c r="H48" s="725"/>
      <c r="I48" s="727"/>
      <c r="J48" s="581"/>
      <c r="K48" s="580"/>
      <c r="L48" s="580"/>
      <c r="M48" s="581"/>
      <c r="N48" s="581"/>
      <c r="O48" s="581"/>
      <c r="P48" s="579"/>
      <c r="Q48" s="581"/>
      <c r="R48" s="581"/>
      <c r="S48" s="581"/>
      <c r="T48" s="579"/>
      <c r="U48" s="581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0"/>
      <c r="AG48" s="580"/>
      <c r="AH48" s="595">
        <f t="shared" ref="AH48" si="38">IF($I47=0,0,IF(ROUNDUP(AH47/$I47,0)&gt;30,30,ROUNDUP(AH47/$I47,0)))</f>
        <v>0</v>
      </c>
      <c r="AI48" s="580"/>
      <c r="AJ48" s="581"/>
      <c r="AK48" s="581"/>
      <c r="AL48" s="581"/>
      <c r="AM48" s="581"/>
      <c r="AN48" s="581"/>
      <c r="AO48" s="581"/>
      <c r="AP48" s="581"/>
      <c r="AQ48" s="581"/>
      <c r="AR48" s="580"/>
      <c r="AS48" s="580"/>
      <c r="AT48" s="580"/>
      <c r="AU48" s="580"/>
      <c r="AV48" s="580"/>
      <c r="AW48" s="580"/>
      <c r="AX48" s="580"/>
      <c r="AY48" s="580"/>
      <c r="AZ48" s="580"/>
      <c r="BA48" s="580"/>
      <c r="BB48" s="580"/>
      <c r="BC48" s="580"/>
      <c r="BD48" s="580"/>
      <c r="BE48" s="580"/>
      <c r="BF48" s="580"/>
      <c r="BG48" s="580"/>
      <c r="BH48" s="580"/>
      <c r="BI48" s="669"/>
      <c r="BJ48" s="669"/>
      <c r="BK48" s="669"/>
      <c r="BL48" s="669"/>
      <c r="BM48" s="669"/>
      <c r="BN48" s="669"/>
      <c r="BO48" s="580"/>
      <c r="BP48" s="669">
        <f>IF($I47=0,0,IF(ROUNDUP(BP47/$I47,0)&gt;30,30,ROUNDUP(BP47/$I47,0)))</f>
        <v>0</v>
      </c>
      <c r="BQ48" s="669"/>
      <c r="BR48" s="580"/>
      <c r="BS48" s="580"/>
      <c r="BT48" s="580"/>
      <c r="BU48" s="580"/>
      <c r="BV48" s="580"/>
      <c r="BW48" s="580"/>
      <c r="BX48" s="580"/>
      <c r="BY48" s="580"/>
      <c r="BZ48" s="580"/>
      <c r="CA48" s="599">
        <f t="shared" ref="BY48:CA50" si="39">IF($I47=0,0,IF(ROUNDUP(CA47/$I47,0)&gt;30,30,ROUNDUP(CA47/$I47,0)))</f>
        <v>0</v>
      </c>
      <c r="CB48" s="580"/>
      <c r="CC48" s="580"/>
      <c r="CD48" s="580"/>
    </row>
    <row r="49" spans="1:82" ht="12.75" customHeight="1" x14ac:dyDescent="0.2">
      <c r="A49" s="734">
        <v>11</v>
      </c>
      <c r="B49" s="736" t="s">
        <v>2</v>
      </c>
      <c r="C49" s="738">
        <f>IF(D49=0,0,RANK(D49,D$29:D$68))</f>
        <v>8</v>
      </c>
      <c r="D49" s="740">
        <f>SUM(J50:CU50)</f>
        <v>16</v>
      </c>
      <c r="E49" s="742">
        <f>IF(G49="X","X",RANK(G49,G$29:G$67))</f>
        <v>4</v>
      </c>
      <c r="F49" s="744">
        <f>COUNT(J49:CU49)</f>
        <v>6</v>
      </c>
      <c r="G49" s="722">
        <f>IF(C49=1,"X",IF(C49=2,"X",IF(C49=3,"X",F49)))</f>
        <v>6</v>
      </c>
      <c r="H49" s="724">
        <f>SUM(J49:CU49)</f>
        <v>0.24174768518518519</v>
      </c>
      <c r="I49" s="726">
        <f>MINA(J49,K49,L49,M49,N49,O49,P49,Q49,R49,S49,T49,U49,V49,W49,X49)</f>
        <v>1.5509259259259257E-2</v>
      </c>
      <c r="J49" s="610">
        <v>1.5509259259259257E-2</v>
      </c>
      <c r="K49" s="578"/>
      <c r="L49" s="578"/>
      <c r="M49" s="578"/>
      <c r="N49" s="578"/>
      <c r="O49" s="578"/>
      <c r="P49" s="578"/>
      <c r="Q49" s="578"/>
      <c r="R49" s="578"/>
      <c r="S49" s="578"/>
      <c r="T49" s="578"/>
      <c r="U49" s="578"/>
      <c r="V49" s="578"/>
      <c r="W49" s="578"/>
      <c r="X49" s="578">
        <v>1.5509259259259257E-2</v>
      </c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8">
        <v>2.6666666666666668E-2</v>
      </c>
      <c r="AS49" s="578"/>
      <c r="AT49" s="578"/>
      <c r="AU49" s="578"/>
      <c r="AV49" s="578"/>
      <c r="AW49" s="578"/>
      <c r="AX49" s="578"/>
      <c r="AY49" s="578"/>
      <c r="AZ49" s="578"/>
      <c r="BA49" s="578"/>
      <c r="BB49" s="578"/>
      <c r="BC49" s="578"/>
      <c r="BD49" s="578"/>
      <c r="BE49" s="578"/>
      <c r="BF49" s="578"/>
      <c r="BG49" s="578"/>
      <c r="BH49" s="578"/>
      <c r="BI49" s="578"/>
      <c r="BJ49" s="578"/>
      <c r="BK49" s="578"/>
      <c r="BL49" s="578"/>
      <c r="BM49" s="578"/>
      <c r="BN49" s="578"/>
      <c r="BO49" s="578"/>
      <c r="BP49" s="578">
        <v>8.6504629629629626E-2</v>
      </c>
      <c r="BQ49" s="578"/>
      <c r="BR49" s="578"/>
      <c r="BS49" s="578">
        <v>1.5023148148148148E-2</v>
      </c>
      <c r="BT49" s="578"/>
      <c r="BU49" s="578"/>
      <c r="BV49" s="578"/>
      <c r="BW49" s="578"/>
      <c r="BX49" s="578"/>
      <c r="BY49" s="578">
        <v>8.2534722222222232E-2</v>
      </c>
      <c r="BZ49" s="578"/>
      <c r="CA49" s="578"/>
      <c r="CB49" s="578"/>
      <c r="CC49" s="578"/>
      <c r="CD49" s="578"/>
    </row>
    <row r="50" spans="1:82" ht="13.5" customHeight="1" thickBot="1" x14ac:dyDescent="0.25">
      <c r="A50" s="735"/>
      <c r="B50" s="737"/>
      <c r="C50" s="739"/>
      <c r="D50" s="741"/>
      <c r="E50" s="743"/>
      <c r="F50" s="745"/>
      <c r="G50" s="723"/>
      <c r="H50" s="725"/>
      <c r="I50" s="727"/>
      <c r="J50" s="669">
        <f t="shared" ref="J50" si="40">IF($I49=0,0,IF(ROUNDUP(J49/$I49,0)&gt;30,30,ROUNDUP(J49/$I49,0)))</f>
        <v>1</v>
      </c>
      <c r="K50" s="581"/>
      <c r="L50" s="581"/>
      <c r="M50" s="581"/>
      <c r="N50" s="581"/>
      <c r="O50" s="600"/>
      <c r="P50" s="669"/>
      <c r="Q50" s="581"/>
      <c r="R50" s="600"/>
      <c r="S50" s="580"/>
      <c r="T50" s="581"/>
      <c r="U50" s="581"/>
      <c r="V50" s="580"/>
      <c r="W50" s="581"/>
      <c r="X50" s="580"/>
      <c r="Y50" s="580"/>
      <c r="Z50" s="580"/>
      <c r="AA50" s="580"/>
      <c r="AB50" s="580"/>
      <c r="AC50" s="580"/>
      <c r="AD50" s="669"/>
      <c r="AE50" s="581"/>
      <c r="AF50" s="666"/>
      <c r="AG50" s="666"/>
      <c r="AH50" s="666"/>
      <c r="AI50" s="666"/>
      <c r="AJ50" s="669"/>
      <c r="AK50" s="669"/>
      <c r="AL50" s="669"/>
      <c r="AM50" s="669"/>
      <c r="AN50" s="669"/>
      <c r="AO50" s="669"/>
      <c r="AP50" s="669"/>
      <c r="AQ50" s="669"/>
      <c r="AR50" s="669">
        <f t="shared" ref="AP50:BA54" si="41">IF($I49=0,0,IF(ROUNDUP(AR49/$I49,0)&gt;30,30,ROUNDUP(AR49/$I49,0)))</f>
        <v>2</v>
      </c>
      <c r="AS50" s="581"/>
      <c r="AT50" s="669"/>
      <c r="AU50" s="669"/>
      <c r="AV50" s="669"/>
      <c r="AW50" s="669"/>
      <c r="AX50" s="669"/>
      <c r="AY50" s="669"/>
      <c r="AZ50" s="669"/>
      <c r="BA50" s="669"/>
      <c r="BB50" s="669"/>
      <c r="BC50" s="669"/>
      <c r="BD50" s="669"/>
      <c r="BE50" s="669"/>
      <c r="BF50" s="669"/>
      <c r="BG50" s="669"/>
      <c r="BH50" s="580"/>
      <c r="BI50" s="665"/>
      <c r="BJ50" s="665"/>
      <c r="BK50" s="665"/>
      <c r="BL50" s="665"/>
      <c r="BM50" s="665"/>
      <c r="BN50" s="665"/>
      <c r="BO50" s="665"/>
      <c r="BP50" s="669">
        <f>IF($I49=0,0,IF(ROUNDUP(BP49/$I49,0)&gt;30,30,ROUNDUP(BP49/$I49,0)))</f>
        <v>6</v>
      </c>
      <c r="BQ50" s="669"/>
      <c r="BR50" s="669"/>
      <c r="BS50" s="599">
        <f t="shared" ref="BS50" si="42">IF($I49=0,0,IF(ROUNDUP(BS49/$I49,0)&gt;30,30,ROUNDUP(BS49/$I49,0)))</f>
        <v>1</v>
      </c>
      <c r="BT50" s="669"/>
      <c r="BU50" s="580"/>
      <c r="BV50" s="580"/>
      <c r="BW50" s="580"/>
      <c r="BX50" s="580"/>
      <c r="BY50" s="599">
        <f t="shared" si="39"/>
        <v>6</v>
      </c>
      <c r="BZ50" s="580"/>
      <c r="CA50" s="580"/>
      <c r="CB50" s="580"/>
      <c r="CC50" s="580"/>
      <c r="CD50" s="580"/>
    </row>
    <row r="51" spans="1:82" x14ac:dyDescent="0.2">
      <c r="A51" s="734">
        <v>12</v>
      </c>
      <c r="B51" s="736" t="s">
        <v>161</v>
      </c>
      <c r="C51" s="738">
        <f>IF(D51=0,0,RANK(D51,D$29:D$68))</f>
        <v>1</v>
      </c>
      <c r="D51" s="740">
        <f>SUM(J52:CU52)</f>
        <v>154</v>
      </c>
      <c r="E51" s="742" t="str">
        <f>IF(G51="X","X",RANK(G51,G$29:G$67))</f>
        <v>X</v>
      </c>
      <c r="F51" s="744">
        <f>COUNT(J51:CU51)</f>
        <v>32</v>
      </c>
      <c r="G51" s="722" t="str">
        <f>IF(C51=1,"X",IF(C51=2,"X",IF(C51=3,"X",F51)))</f>
        <v>X</v>
      </c>
      <c r="H51" s="724">
        <f>SUM(J51:CU51)</f>
        <v>2.7952430555555563</v>
      </c>
      <c r="I51" s="726">
        <f>MINA(J51,K51,L51,M51,N51,O51,P51,Q51,R51,S51,T51,U51,V51,W51,X51)</f>
        <v>1.4224537037037037E-2</v>
      </c>
      <c r="J51" s="610">
        <v>1.5347222222222222E-2</v>
      </c>
      <c r="K51" s="578">
        <v>1.5300925925925926E-2</v>
      </c>
      <c r="L51" s="578">
        <v>1.5127314814814816E-2</v>
      </c>
      <c r="M51" s="578">
        <v>1.4664351851851852E-2</v>
      </c>
      <c r="N51" s="578">
        <v>1.4525462962962964E-2</v>
      </c>
      <c r="O51" s="578">
        <v>1.4594907407407405E-2</v>
      </c>
      <c r="P51" s="578">
        <v>1.4282407407407409E-2</v>
      </c>
      <c r="Q51" s="578"/>
      <c r="R51" s="578">
        <v>1.4224537037037037E-2</v>
      </c>
      <c r="S51" s="578"/>
      <c r="T51" s="578"/>
      <c r="U51" s="578"/>
      <c r="V51" s="578"/>
      <c r="W51" s="578"/>
      <c r="X51" s="578">
        <v>1.4733796296296295E-2</v>
      </c>
      <c r="Y51" s="578"/>
      <c r="Z51" s="578"/>
      <c r="AA51" s="578"/>
      <c r="AB51" s="578"/>
      <c r="AC51" s="578"/>
      <c r="AD51" s="578">
        <v>3.3530092592592591E-2</v>
      </c>
      <c r="AE51" s="578"/>
      <c r="AF51" s="578">
        <v>0.94103009259259263</v>
      </c>
      <c r="AG51" s="578"/>
      <c r="AH51" s="578">
        <v>3.9398148148148147E-2</v>
      </c>
      <c r="AI51" s="578"/>
      <c r="AJ51" s="578"/>
      <c r="AK51" s="578">
        <v>3.3333333333333333E-2</v>
      </c>
      <c r="AL51" s="578"/>
      <c r="AM51" s="578"/>
      <c r="AN51" s="578">
        <v>7.9444444444444443E-2</v>
      </c>
      <c r="AO51" s="578"/>
      <c r="AP51" s="578">
        <v>7.9050925925925927E-2</v>
      </c>
      <c r="AQ51" s="578"/>
      <c r="AR51" s="578">
        <v>1.7349537037037038E-2</v>
      </c>
      <c r="AS51" s="578">
        <v>9.2256944444444447E-2</v>
      </c>
      <c r="AT51" s="578"/>
      <c r="AU51" s="598">
        <v>0.32046296296296295</v>
      </c>
      <c r="AV51" s="578"/>
      <c r="AW51" s="578">
        <v>0.11349537037037037</v>
      </c>
      <c r="AX51" s="578">
        <v>3.4224537037037032E-2</v>
      </c>
      <c r="AY51" s="578">
        <v>5.7604166666666672E-2</v>
      </c>
      <c r="AZ51" s="578"/>
      <c r="BA51" s="578">
        <v>5.1828703703703703E-2</v>
      </c>
      <c r="BB51" s="578"/>
      <c r="BC51" s="578">
        <v>6.5682870370370364E-2</v>
      </c>
      <c r="BD51" s="578">
        <v>6.1863425925925926E-2</v>
      </c>
      <c r="BE51" s="578">
        <v>5.3622685185185183E-2</v>
      </c>
      <c r="BF51" s="578"/>
      <c r="BG51" s="578">
        <v>7.8738425925925934E-2</v>
      </c>
      <c r="BH51" s="578">
        <v>0.13420138888888888</v>
      </c>
      <c r="BI51" s="578"/>
      <c r="BJ51" s="578">
        <v>9.2488425925925932E-2</v>
      </c>
      <c r="BK51" s="578">
        <v>7.5231481481481483E-2</v>
      </c>
      <c r="BL51" s="578"/>
      <c r="BM51" s="578"/>
      <c r="BN51" s="578">
        <v>3.4398148148148143E-2</v>
      </c>
      <c r="BO51" s="578"/>
      <c r="BP51" s="578">
        <v>7.9722222222222222E-2</v>
      </c>
      <c r="BQ51" s="578">
        <v>9.3483796296296287E-2</v>
      </c>
      <c r="BR51" s="578"/>
      <c r="BS51" s="578"/>
      <c r="BT51" s="578"/>
      <c r="BU51" s="578"/>
      <c r="BV51" s="578"/>
      <c r="BW51" s="578"/>
      <c r="BX51" s="578"/>
      <c r="BY51" s="578"/>
      <c r="BZ51" s="578"/>
      <c r="CA51" s="578"/>
      <c r="CB51" s="578"/>
      <c r="CC51" s="578"/>
      <c r="CD51" s="578"/>
    </row>
    <row r="52" spans="1:82" ht="13.5" thickBot="1" x14ac:dyDescent="0.25">
      <c r="A52" s="735"/>
      <c r="B52" s="737"/>
      <c r="C52" s="739"/>
      <c r="D52" s="741"/>
      <c r="E52" s="743"/>
      <c r="F52" s="745"/>
      <c r="G52" s="723"/>
      <c r="H52" s="725"/>
      <c r="I52" s="727"/>
      <c r="J52" s="669">
        <f t="shared" ref="J52:P52" si="43">IF($I51=0,0,IF(ROUNDUP(J51/$I51,0)&gt;30,30,ROUNDUP(J51/$I51,0)))</f>
        <v>2</v>
      </c>
      <c r="K52" s="581">
        <f t="shared" si="43"/>
        <v>2</v>
      </c>
      <c r="L52" s="581">
        <f t="shared" si="43"/>
        <v>2</v>
      </c>
      <c r="M52" s="581">
        <f t="shared" si="43"/>
        <v>2</v>
      </c>
      <c r="N52" s="581">
        <f t="shared" si="43"/>
        <v>2</v>
      </c>
      <c r="O52" s="581">
        <f t="shared" si="43"/>
        <v>2</v>
      </c>
      <c r="P52" s="581">
        <f t="shared" si="43"/>
        <v>2</v>
      </c>
      <c r="Q52" s="581"/>
      <c r="R52" s="581">
        <f t="shared" ref="R52" si="44">IF($I51=0,0,IF(ROUNDUP(R51/$I51,0)&gt;30,30,ROUNDUP(R51/$I51,0)))</f>
        <v>1</v>
      </c>
      <c r="S52" s="669"/>
      <c r="T52" s="669"/>
      <c r="U52" s="669"/>
      <c r="V52" s="581"/>
      <c r="W52" s="581"/>
      <c r="X52" s="580"/>
      <c r="Y52" s="580"/>
      <c r="Z52" s="580"/>
      <c r="AA52" s="580"/>
      <c r="AB52" s="580"/>
      <c r="AC52" s="580"/>
      <c r="AD52" s="581">
        <f t="shared" ref="AD52:AF54" si="45">IF($I51=0,0,IF(ROUNDUP(AD51/$I51,0)&gt;30,30,ROUNDUP(AD51/$I51,0)))</f>
        <v>3</v>
      </c>
      <c r="AE52" s="581"/>
      <c r="AF52" s="692">
        <f t="shared" ref="AF52" si="46">IF($I51=0,0,IF(ROUNDUP(AF51/$I51,0)&gt;30,30,ROUNDUP(AF51/$I51,0)))</f>
        <v>30</v>
      </c>
      <c r="AG52" s="581"/>
      <c r="AH52" s="595">
        <f t="shared" ref="AH52" si="47">IF($I51=0,0,IF(ROUNDUP(AH51/$I51,0)&gt;30,30,ROUNDUP(AH51/$I51,0)))</f>
        <v>3</v>
      </c>
      <c r="AI52" s="581"/>
      <c r="AJ52" s="581"/>
      <c r="AK52" s="581">
        <f t="shared" ref="AK52" si="48">IF($I51=0,0,IF(ROUNDUP(AK51/$I51,0)&gt;30,30,ROUNDUP(AK51/$I51,0)))</f>
        <v>3</v>
      </c>
      <c r="AL52" s="581"/>
      <c r="AM52" s="581"/>
      <c r="AN52" s="581">
        <f t="shared" ref="AN52" si="49">IF($I51=0,0,IF(ROUNDUP(AN51/$I51,0)&gt;30,30,ROUNDUP(AN51/$I51,0)))</f>
        <v>6</v>
      </c>
      <c r="AO52" s="581"/>
      <c r="AP52" s="599">
        <f t="shared" si="41"/>
        <v>6</v>
      </c>
      <c r="AQ52" s="599"/>
      <c r="AR52" s="581">
        <f t="shared" si="41"/>
        <v>2</v>
      </c>
      <c r="AS52" s="581">
        <f t="shared" si="41"/>
        <v>7</v>
      </c>
      <c r="AT52" s="581"/>
      <c r="AU52" s="599"/>
      <c r="AV52" s="581"/>
      <c r="AW52" s="581">
        <f t="shared" si="41"/>
        <v>8</v>
      </c>
      <c r="AX52" s="581">
        <f t="shared" si="41"/>
        <v>3</v>
      </c>
      <c r="AY52" s="581">
        <f t="shared" si="41"/>
        <v>5</v>
      </c>
      <c r="AZ52" s="581"/>
      <c r="BA52" s="581">
        <f t="shared" si="41"/>
        <v>4</v>
      </c>
      <c r="BB52" s="581"/>
      <c r="BC52" s="581">
        <f t="shared" ref="BC52" si="50">IF($I51=0,0,IF(ROUNDUP(BC51/$I51,0)&gt;30,30,ROUNDUP(BC51/$I51,0)))</f>
        <v>5</v>
      </c>
      <c r="BD52" s="669">
        <f>IF($I51=0,0,IF(ROUNDUP(BD51/$I51,0)&gt;30,30,ROUNDUP(BD51/$I51,0)))</f>
        <v>5</v>
      </c>
      <c r="BE52" s="669">
        <f>IF($I51=0,0,IF(ROUNDUP(BE51/$I51,0)&gt;30,30,ROUNDUP(BE51/$I51,0)))</f>
        <v>4</v>
      </c>
      <c r="BF52" s="669"/>
      <c r="BG52" s="669">
        <f>IF($I51=0,0,IF(ROUNDUP(BG51/$I51,0)&gt;30,30,ROUNDUP(BG51/$I51,0)))</f>
        <v>6</v>
      </c>
      <c r="BH52" s="669">
        <f>IF($I51=0,0,IF(ROUNDUP(BH51/$I51,0)&gt;30,30,ROUNDUP(BH51/$I51,0)))</f>
        <v>10</v>
      </c>
      <c r="BI52" s="669"/>
      <c r="BJ52" s="669">
        <f>IF($I51=0,0,IF(ROUNDUP(BJ51/$I51,0)&gt;30,30,ROUNDUP(BJ51/$I51,0)))</f>
        <v>7</v>
      </c>
      <c r="BK52" s="669">
        <f>IF($I51=0,0,IF(ROUNDUP(BK51/$I51,0)&gt;30,30,ROUNDUP(BK51/$I51,0)))</f>
        <v>6</v>
      </c>
      <c r="BL52" s="669"/>
      <c r="BM52" s="669"/>
      <c r="BN52" s="669">
        <f>IF($I51=0,0,IF(ROUNDUP(BN51/$I51,0)&gt;30,30,ROUNDUP(BN51/$I51,0)))</f>
        <v>3</v>
      </c>
      <c r="BO52" s="669"/>
      <c r="BP52" s="669">
        <f>IF($I51=0,0,IF(ROUNDUP(BP51/$I51,0)&gt;30,30,ROUNDUP(BP51/$I51,0)))</f>
        <v>6</v>
      </c>
      <c r="BQ52" s="669">
        <f>IF($I51=0,0,IF(ROUNDUP(BQ51/$I51,0)&gt;30,30,ROUNDUP(BQ51/$I51,0)))</f>
        <v>7</v>
      </c>
      <c r="BR52" s="669"/>
      <c r="BS52" s="669"/>
      <c r="BT52" s="669"/>
      <c r="BU52" s="669"/>
      <c r="BV52" s="669"/>
      <c r="BW52" s="669"/>
      <c r="BX52" s="685"/>
      <c r="BY52" s="581"/>
      <c r="BZ52" s="685"/>
      <c r="CA52" s="685"/>
      <c r="CB52" s="685"/>
      <c r="CC52" s="685"/>
      <c r="CD52" s="685"/>
    </row>
    <row r="53" spans="1:82" ht="12.75" customHeight="1" x14ac:dyDescent="0.2">
      <c r="A53" s="734">
        <v>13</v>
      </c>
      <c r="B53" s="736" t="s">
        <v>853</v>
      </c>
      <c r="C53" s="738">
        <f>IF(D53=0,0,RANK(D53,D$29:D$68))</f>
        <v>3</v>
      </c>
      <c r="D53" s="740">
        <f>SUM(J54:CU54)</f>
        <v>92</v>
      </c>
      <c r="E53" s="742" t="str">
        <f>IF(G53="X","X",RANK(G53,G$29:G$67))</f>
        <v>X</v>
      </c>
      <c r="F53" s="744">
        <f>COUNT(J53:CU53)</f>
        <v>25</v>
      </c>
      <c r="G53" s="722" t="str">
        <f>IF(C53=1,"X",IF(C53=2,"X",IF(C53=3,"X",F53)))</f>
        <v>X</v>
      </c>
      <c r="H53" s="724">
        <f>SUM(J53:CU53)</f>
        <v>1.5040740740740739</v>
      </c>
      <c r="I53" s="726">
        <f>MINA(J53,K53,L53,M53,N53,O53,P53,Q53,R53,S53,T53,U53,V53,W53,X53)</f>
        <v>1.2164351851851852E-2</v>
      </c>
      <c r="J53" s="610">
        <v>1.2870370370370372E-2</v>
      </c>
      <c r="K53" s="610">
        <v>1.2812499999999999E-2</v>
      </c>
      <c r="L53" s="578">
        <v>1.298611111111111E-2</v>
      </c>
      <c r="M53" s="578">
        <v>1.2766203703703703E-2</v>
      </c>
      <c r="N53" s="578">
        <v>1.2349537037037039E-2</v>
      </c>
      <c r="O53" s="578">
        <v>1.230324074074074E-2</v>
      </c>
      <c r="P53" s="578">
        <v>1.2488425925925925E-2</v>
      </c>
      <c r="Q53" s="578">
        <v>1.2256944444444444E-2</v>
      </c>
      <c r="R53" s="578">
        <v>1.2164351851851852E-2</v>
      </c>
      <c r="S53" s="578">
        <v>1.2361111111111113E-2</v>
      </c>
      <c r="T53" s="578">
        <v>1.2685185185185183E-2</v>
      </c>
      <c r="U53" s="594">
        <v>1.2546296296296297E-2</v>
      </c>
      <c r="V53" s="578">
        <v>1.252314814814815E-2</v>
      </c>
      <c r="W53" s="578">
        <v>1.2372685185185186E-2</v>
      </c>
      <c r="X53" s="578">
        <v>1.2453703703703703E-2</v>
      </c>
      <c r="Y53" s="578"/>
      <c r="Z53" s="578"/>
      <c r="AA53" s="578"/>
      <c r="AB53" s="578"/>
      <c r="AC53" s="578"/>
      <c r="AD53" s="594"/>
      <c r="AE53" s="661">
        <v>2.7407407407407408E-2</v>
      </c>
      <c r="AF53" s="661">
        <v>0.97364583333333332</v>
      </c>
      <c r="AG53" s="661"/>
      <c r="AH53" s="662">
        <v>3.2962962962962965E-2</v>
      </c>
      <c r="AI53" s="661"/>
      <c r="AJ53" s="594"/>
      <c r="AK53" s="594"/>
      <c r="AL53" s="594"/>
      <c r="AM53" s="594"/>
      <c r="AN53" s="594"/>
      <c r="AO53" s="594"/>
      <c r="AP53" s="594"/>
      <c r="AQ53" s="594"/>
      <c r="AR53" s="594">
        <v>1.4293981481481482E-2</v>
      </c>
      <c r="AS53" s="611"/>
      <c r="AT53" s="611"/>
      <c r="AU53" s="611"/>
      <c r="AV53" s="611"/>
      <c r="AW53" s="611"/>
      <c r="AX53" s="611"/>
      <c r="AY53" s="594"/>
      <c r="AZ53" s="594"/>
      <c r="BA53" s="594"/>
      <c r="BB53" s="594"/>
      <c r="BC53" s="594"/>
      <c r="BD53" s="594"/>
      <c r="BE53" s="594"/>
      <c r="BF53" s="594"/>
      <c r="BG53" s="662"/>
      <c r="BH53" s="594"/>
      <c r="BI53" s="594"/>
      <c r="BJ53" s="594"/>
      <c r="BK53" s="594">
        <v>7.1712962962962964E-2</v>
      </c>
      <c r="BL53" s="594"/>
      <c r="BM53" s="594"/>
      <c r="BN53" s="594"/>
      <c r="BO53" s="594">
        <v>6.1249999999999999E-2</v>
      </c>
      <c r="BP53" s="594">
        <v>7.6805555555555557E-2</v>
      </c>
      <c r="BQ53" s="594"/>
      <c r="BR53" s="594"/>
      <c r="BS53" s="594"/>
      <c r="BT53" s="594"/>
      <c r="BU53" s="661">
        <v>3.1898148148148148E-2</v>
      </c>
      <c r="BV53" s="661">
        <v>1.2141203703703704E-2</v>
      </c>
      <c r="BW53" s="594"/>
      <c r="BX53" s="594"/>
      <c r="BY53" s="594"/>
      <c r="BZ53" s="594"/>
      <c r="CA53" s="594"/>
      <c r="CB53" s="594">
        <v>1.4016203703703704E-2</v>
      </c>
      <c r="CC53" s="662"/>
      <c r="CD53" s="594"/>
    </row>
    <row r="54" spans="1:82" ht="13.5" customHeight="1" thickBot="1" x14ac:dyDescent="0.25">
      <c r="A54" s="735"/>
      <c r="B54" s="737"/>
      <c r="C54" s="739"/>
      <c r="D54" s="741"/>
      <c r="E54" s="743"/>
      <c r="F54" s="745"/>
      <c r="G54" s="723"/>
      <c r="H54" s="725"/>
      <c r="I54" s="727"/>
      <c r="J54" s="669">
        <f t="shared" ref="J54:T54" si="51">IF($I53=0,0,IF(ROUNDUP(J53/$I53,0)&gt;30,30,ROUNDUP(J53/$I53,0)))</f>
        <v>2</v>
      </c>
      <c r="K54" s="581">
        <f t="shared" si="51"/>
        <v>2</v>
      </c>
      <c r="L54" s="581">
        <f t="shared" si="51"/>
        <v>2</v>
      </c>
      <c r="M54" s="581">
        <f t="shared" si="51"/>
        <v>2</v>
      </c>
      <c r="N54" s="581">
        <f t="shared" si="51"/>
        <v>2</v>
      </c>
      <c r="O54" s="581">
        <f t="shared" si="51"/>
        <v>2</v>
      </c>
      <c r="P54" s="581">
        <f t="shared" si="51"/>
        <v>2</v>
      </c>
      <c r="Q54" s="581">
        <f t="shared" si="51"/>
        <v>2</v>
      </c>
      <c r="R54" s="581">
        <f t="shared" si="51"/>
        <v>1</v>
      </c>
      <c r="S54" s="581">
        <f t="shared" si="51"/>
        <v>2</v>
      </c>
      <c r="T54" s="581">
        <f t="shared" si="51"/>
        <v>2</v>
      </c>
      <c r="U54" s="581">
        <f t="shared" ref="T54:X58" si="52">IF($I53=0,0,IF(ROUNDUP(U53/$I53,0)&gt;30,30,ROUNDUP(U53/$I53,0)))</f>
        <v>2</v>
      </c>
      <c r="V54" s="581">
        <f t="shared" si="52"/>
        <v>2</v>
      </c>
      <c r="W54" s="581">
        <f t="shared" si="52"/>
        <v>2</v>
      </c>
      <c r="X54" s="581">
        <f t="shared" si="52"/>
        <v>2</v>
      </c>
      <c r="Y54" s="579"/>
      <c r="Z54" s="579"/>
      <c r="AA54" s="579"/>
      <c r="AB54" s="579"/>
      <c r="AC54" s="579"/>
      <c r="AD54" s="669"/>
      <c r="AE54" s="599">
        <f t="shared" si="45"/>
        <v>3</v>
      </c>
      <c r="AF54" s="668">
        <f t="shared" si="45"/>
        <v>30</v>
      </c>
      <c r="AG54" s="599"/>
      <c r="AH54" s="643">
        <f t="shared" ref="AH54" si="53">IF($I53=0,0,IF(ROUNDUP(AH53/$I53,0)&gt;30,30,ROUNDUP(AH53/$I53,0)))</f>
        <v>3</v>
      </c>
      <c r="AI54" s="599"/>
      <c r="AJ54" s="581"/>
      <c r="AK54" s="666"/>
      <c r="AL54" s="666"/>
      <c r="AM54" s="666"/>
      <c r="AN54" s="581"/>
      <c r="AO54" s="666"/>
      <c r="AP54" s="682"/>
      <c r="AQ54" s="682"/>
      <c r="AR54" s="682">
        <f t="shared" si="41"/>
        <v>2</v>
      </c>
      <c r="AS54" s="682"/>
      <c r="AT54" s="682"/>
      <c r="AU54" s="682"/>
      <c r="AV54" s="682"/>
      <c r="AW54" s="682"/>
      <c r="AX54" s="682"/>
      <c r="AY54" s="669"/>
      <c r="AZ54" s="669"/>
      <c r="BA54" s="669"/>
      <c r="BB54" s="669"/>
      <c r="BC54" s="669"/>
      <c r="BD54" s="669"/>
      <c r="BE54" s="669"/>
      <c r="BF54" s="669"/>
      <c r="BG54" s="669"/>
      <c r="BH54" s="581"/>
      <c r="BI54" s="581"/>
      <c r="BJ54" s="666"/>
      <c r="BK54" s="669">
        <f>IF($I53=0,0,IF(ROUNDUP(BK53/$I53,0)&gt;30,30,ROUNDUP(BK53/$I53,0)))</f>
        <v>6</v>
      </c>
      <c r="BL54" s="666"/>
      <c r="BM54" s="666"/>
      <c r="BN54" s="666"/>
      <c r="BO54" s="669">
        <f>IF($I53=0,0,IF(ROUNDUP(BO53/$I53,0)&gt;30,30,ROUNDUP(BO53/$I53,0)))</f>
        <v>6</v>
      </c>
      <c r="BP54" s="669">
        <f>IF($I53=0,0,IF(ROUNDUP(BP53/$I53,0)&gt;30,30,ROUNDUP(BP53/$I53,0)))</f>
        <v>7</v>
      </c>
      <c r="BQ54" s="669"/>
      <c r="BR54" s="581"/>
      <c r="BS54" s="666"/>
      <c r="BT54" s="669"/>
      <c r="BU54" s="599">
        <f t="shared" ref="BU54:BV54" si="54">IF($I53=0,0,IF(ROUNDUP(BU53/$I53,0)&gt;30,30,ROUNDUP(BU53/$I53,0)))</f>
        <v>3</v>
      </c>
      <c r="BV54" s="599">
        <f t="shared" si="54"/>
        <v>1</v>
      </c>
      <c r="BW54" s="581"/>
      <c r="BX54" s="581"/>
      <c r="BY54" s="581"/>
      <c r="BZ54" s="666"/>
      <c r="CA54" s="685"/>
      <c r="CB54" s="581">
        <f t="shared" ref="CB54" si="55">IF($I53=0,0,IF(ROUNDUP(CB53/$I53,0)&gt;30,30,ROUNDUP(CB53/$I53,0)))</f>
        <v>2</v>
      </c>
      <c r="CC54" s="683"/>
      <c r="CD54" s="685"/>
    </row>
    <row r="55" spans="1:82" ht="12.75" customHeight="1" x14ac:dyDescent="0.2">
      <c r="A55" s="734">
        <v>14</v>
      </c>
      <c r="B55" s="736" t="s">
        <v>1143</v>
      </c>
      <c r="C55" s="738">
        <f>IF(D55=0,0,RANK(D55,D$29:D$68))</f>
        <v>9</v>
      </c>
      <c r="D55" s="740">
        <f>SUM(J56:CU56)</f>
        <v>11</v>
      </c>
      <c r="E55" s="742">
        <f>IF(G55="X","X",RANK(G55,G$29:G$67))</f>
        <v>8</v>
      </c>
      <c r="F55" s="744">
        <f>COUNT(J55:CU55)</f>
        <v>4</v>
      </c>
      <c r="G55" s="722">
        <f>IF(C55=1,"X",IF(C55=2,"X",IF(C55=3,"X",F55)))</f>
        <v>4</v>
      </c>
      <c r="H55" s="724">
        <f>SUM(J55:CU55)</f>
        <v>0.16074074074074074</v>
      </c>
      <c r="I55" s="726">
        <f>MINA(J55,K55,L55,M55,N55,O55,P55,Q55,R55,S55,T55,U55,V55,W55,X55)</f>
        <v>1.7569444444444447E-2</v>
      </c>
      <c r="J55" s="610"/>
      <c r="K55" s="578"/>
      <c r="L55" s="578"/>
      <c r="M55" s="578"/>
      <c r="N55" s="578"/>
      <c r="O55" s="578"/>
      <c r="P55" s="578"/>
      <c r="Q55" s="578"/>
      <c r="R55" s="578"/>
      <c r="S55" s="578"/>
      <c r="T55" s="578">
        <v>2.0729166666666667E-2</v>
      </c>
      <c r="U55" s="578">
        <v>1.9166666666666669E-2</v>
      </c>
      <c r="V55" s="578"/>
      <c r="W55" s="578">
        <v>1.7569444444444447E-2</v>
      </c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8"/>
      <c r="AJ55" s="578"/>
      <c r="AK55" s="578"/>
      <c r="AL55" s="578"/>
      <c r="AM55" s="578"/>
      <c r="AN55" s="578"/>
      <c r="AO55" s="578"/>
      <c r="AP55" s="578"/>
      <c r="AQ55" s="578"/>
      <c r="AR55" s="578"/>
      <c r="AS55" s="578"/>
      <c r="AT55" s="578"/>
      <c r="AU55" s="578"/>
      <c r="AV55" s="578"/>
      <c r="AW55" s="578"/>
      <c r="AX55" s="578"/>
      <c r="AY55" s="578"/>
      <c r="AZ55" s="578"/>
      <c r="BA55" s="578"/>
      <c r="BB55" s="578"/>
      <c r="BC55" s="578"/>
      <c r="BD55" s="578"/>
      <c r="BE55" s="578"/>
      <c r="BF55" s="578"/>
      <c r="BG55" s="578"/>
      <c r="BH55" s="578"/>
      <c r="BI55" s="578"/>
      <c r="BJ55" s="578"/>
      <c r="BK55" s="578"/>
      <c r="BL55" s="578"/>
      <c r="BM55" s="578"/>
      <c r="BN55" s="578"/>
      <c r="BO55" s="578"/>
      <c r="BP55" s="578">
        <v>0.10327546296296297</v>
      </c>
      <c r="BQ55" s="578"/>
      <c r="BR55" s="578"/>
      <c r="BS55" s="578"/>
      <c r="BT55" s="578"/>
      <c r="BU55" s="578"/>
      <c r="BV55" s="578"/>
      <c r="BW55" s="578"/>
      <c r="BX55" s="578"/>
      <c r="BY55" s="578"/>
      <c r="BZ55" s="578"/>
      <c r="CA55" s="578"/>
      <c r="CB55" s="578"/>
      <c r="CC55" s="578"/>
      <c r="CD55" s="578"/>
    </row>
    <row r="56" spans="1:82" ht="13.5" customHeight="1" thickBot="1" x14ac:dyDescent="0.25">
      <c r="A56" s="735"/>
      <c r="B56" s="737"/>
      <c r="C56" s="739"/>
      <c r="D56" s="741"/>
      <c r="E56" s="743"/>
      <c r="F56" s="745"/>
      <c r="G56" s="723"/>
      <c r="H56" s="725"/>
      <c r="I56" s="727"/>
      <c r="J56" s="581"/>
      <c r="K56" s="579"/>
      <c r="L56" s="581"/>
      <c r="M56" s="579"/>
      <c r="N56" s="581"/>
      <c r="O56" s="581"/>
      <c r="P56" s="581"/>
      <c r="Q56" s="669"/>
      <c r="R56" s="581"/>
      <c r="S56" s="669"/>
      <c r="T56" s="581">
        <f t="shared" si="52"/>
        <v>2</v>
      </c>
      <c r="U56" s="581">
        <f t="shared" si="52"/>
        <v>2</v>
      </c>
      <c r="V56" s="581"/>
      <c r="W56" s="581">
        <f t="shared" ref="W56" si="56">IF($I55=0,0,IF(ROUNDUP(W55/$I55,0)&gt;30,30,ROUNDUP(W55/$I55,0)))</f>
        <v>1</v>
      </c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1"/>
      <c r="AR56" s="581"/>
      <c r="AS56" s="581"/>
      <c r="AT56" s="581"/>
      <c r="AU56" s="581"/>
      <c r="AV56" s="581"/>
      <c r="AW56" s="581"/>
      <c r="AX56" s="581"/>
      <c r="AY56" s="581"/>
      <c r="AZ56" s="581"/>
      <c r="BA56" s="581"/>
      <c r="BB56" s="581"/>
      <c r="BC56" s="581"/>
      <c r="BD56" s="581"/>
      <c r="BE56" s="581"/>
      <c r="BF56" s="581"/>
      <c r="BG56" s="581"/>
      <c r="BH56" s="581"/>
      <c r="BI56" s="581"/>
      <c r="BJ56" s="581"/>
      <c r="BK56" s="581"/>
      <c r="BL56" s="581"/>
      <c r="BM56" s="581"/>
      <c r="BN56" s="581"/>
      <c r="BO56" s="581"/>
      <c r="BP56" s="669">
        <f>IF($I55=0,0,IF(ROUNDUP(BP55/$I55,0)&gt;30,30,ROUNDUP(BP55/$I55,0)))</f>
        <v>6</v>
      </c>
      <c r="BQ56" s="669"/>
      <c r="BR56" s="581"/>
      <c r="BS56" s="581"/>
      <c r="BT56" s="581"/>
      <c r="BU56" s="581"/>
      <c r="BV56" s="581"/>
      <c r="BW56" s="581"/>
      <c r="BX56" s="581"/>
      <c r="BY56" s="581"/>
      <c r="BZ56" s="581"/>
      <c r="CA56" s="581"/>
      <c r="CB56" s="581"/>
      <c r="CC56" s="581"/>
      <c r="CD56" s="581"/>
    </row>
    <row r="57" spans="1:82" ht="12.75" customHeight="1" x14ac:dyDescent="0.2">
      <c r="A57" s="734">
        <v>15</v>
      </c>
      <c r="B57" s="736" t="s">
        <v>1251</v>
      </c>
      <c r="C57" s="738">
        <f>IF(D57=0,0,RANK(D57,D$29:D$68))</f>
        <v>10</v>
      </c>
      <c r="D57" s="740">
        <f>SUM(J58:CU58)</f>
        <v>8</v>
      </c>
      <c r="E57" s="742">
        <f>IF(G57="X","X",RANK(G57,G$29:G$67))</f>
        <v>6</v>
      </c>
      <c r="F57" s="744">
        <f>COUNT(J57:CU57)</f>
        <v>5</v>
      </c>
      <c r="G57" s="722">
        <f>IF(C57=1,"X",IF(C57=2,"X",IF(C57=3,"X",F57)))</f>
        <v>5</v>
      </c>
      <c r="H57" s="724">
        <f>SUM(J57:CU57)</f>
        <v>6.0520833333333336E-2</v>
      </c>
      <c r="I57" s="726">
        <f>MINA(J57,K57,L57,M57,N57,O57,P57,Q57,R57,S57,T57,U57,V57,W57,X57)</f>
        <v>1.1990740740740739E-2</v>
      </c>
      <c r="J57" s="610"/>
      <c r="K57" s="610"/>
      <c r="L57" s="610"/>
      <c r="M57" s="610"/>
      <c r="N57" s="610"/>
      <c r="O57" s="610"/>
      <c r="P57" s="610"/>
      <c r="Q57" s="610"/>
      <c r="R57" s="610"/>
      <c r="S57" s="610"/>
      <c r="T57" s="610"/>
      <c r="U57" s="610">
        <v>1.2372685185185186E-2</v>
      </c>
      <c r="V57" s="610"/>
      <c r="W57" s="610">
        <v>1.1990740740740739E-2</v>
      </c>
      <c r="X57" s="610">
        <v>1.2291666666666666E-2</v>
      </c>
      <c r="Y57" s="610"/>
      <c r="Z57" s="610"/>
      <c r="AA57" s="610"/>
      <c r="AB57" s="610"/>
      <c r="AC57" s="610"/>
      <c r="AD57" s="578"/>
      <c r="AE57" s="578"/>
      <c r="AF57" s="578"/>
      <c r="AG57" s="578"/>
      <c r="AH57" s="578"/>
      <c r="AI57" s="578"/>
      <c r="AJ57" s="578"/>
      <c r="AK57" s="578"/>
      <c r="AL57" s="578"/>
      <c r="AM57" s="578"/>
      <c r="AN57" s="578"/>
      <c r="AO57" s="578"/>
      <c r="AP57" s="578"/>
      <c r="AQ57" s="578"/>
      <c r="AR57" s="578">
        <v>1.4166666666666666E-2</v>
      </c>
      <c r="AS57" s="578"/>
      <c r="AT57" s="578">
        <v>9.6990740740740735E-3</v>
      </c>
      <c r="AU57" s="578"/>
      <c r="AV57" s="578"/>
      <c r="AW57" s="578"/>
      <c r="AX57" s="578"/>
      <c r="AY57" s="578"/>
      <c r="AZ57" s="578"/>
      <c r="BA57" s="578"/>
      <c r="BB57" s="578"/>
      <c r="BC57" s="578"/>
      <c r="BD57" s="578"/>
      <c r="BE57" s="578"/>
      <c r="BF57" s="578"/>
      <c r="BG57" s="578"/>
      <c r="BH57" s="578"/>
      <c r="BI57" s="578"/>
      <c r="BJ57" s="578"/>
      <c r="BK57" s="578"/>
      <c r="BL57" s="578"/>
      <c r="BM57" s="578"/>
      <c r="BN57" s="578"/>
      <c r="BO57" s="578"/>
      <c r="BP57" s="578"/>
      <c r="BQ57" s="578"/>
      <c r="BR57" s="578"/>
      <c r="BS57" s="578"/>
      <c r="BT57" s="578"/>
      <c r="BU57" s="578"/>
      <c r="BV57" s="578"/>
      <c r="BW57" s="578"/>
      <c r="BX57" s="578"/>
      <c r="BY57" s="578"/>
      <c r="BZ57" s="578"/>
      <c r="CA57" s="578"/>
      <c r="CB57" s="578"/>
      <c r="CC57" s="578"/>
      <c r="CD57" s="578"/>
    </row>
    <row r="58" spans="1:82" ht="13.5" customHeight="1" thickBot="1" x14ac:dyDescent="0.25">
      <c r="A58" s="735"/>
      <c r="B58" s="737"/>
      <c r="C58" s="739"/>
      <c r="D58" s="741"/>
      <c r="E58" s="743"/>
      <c r="F58" s="745"/>
      <c r="G58" s="723"/>
      <c r="H58" s="725"/>
      <c r="I58" s="727"/>
      <c r="J58" s="581"/>
      <c r="K58" s="581"/>
      <c r="L58" s="581"/>
      <c r="M58" s="579"/>
      <c r="N58" s="581"/>
      <c r="O58" s="579"/>
      <c r="P58" s="581"/>
      <c r="Q58" s="581"/>
      <c r="R58" s="581"/>
      <c r="S58" s="579"/>
      <c r="T58" s="579"/>
      <c r="U58" s="581">
        <f t="shared" si="52"/>
        <v>2</v>
      </c>
      <c r="V58" s="581"/>
      <c r="W58" s="581">
        <f t="shared" ref="W58:X58" si="57">IF($I57=0,0,IF(ROUNDUP(W57/$I57,0)&gt;30,30,ROUNDUP(W57/$I57,0)))</f>
        <v>1</v>
      </c>
      <c r="X58" s="581">
        <f t="shared" si="57"/>
        <v>2</v>
      </c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>
        <f t="shared" ref="AR58" si="58">IF($I57=0,0,IF(ROUNDUP(AR57/$I57,0)&gt;30,30,ROUNDUP(AR57/$I57,0)))</f>
        <v>2</v>
      </c>
      <c r="AS58" s="581"/>
      <c r="AT58" s="581">
        <f t="shared" ref="AT58" si="59">IF($I57=0,0,IF(ROUNDUP(AT57/$I57,0)&gt;30,30,ROUNDUP(AT57/$I57,0)))</f>
        <v>1</v>
      </c>
      <c r="AU58" s="581"/>
      <c r="AV58" s="581"/>
      <c r="AW58" s="581"/>
      <c r="AX58" s="581"/>
      <c r="AY58" s="581"/>
      <c r="AZ58" s="581"/>
      <c r="BA58" s="581"/>
      <c r="BB58" s="581"/>
      <c r="BC58" s="581"/>
      <c r="BD58" s="581"/>
      <c r="BE58" s="581"/>
      <c r="BF58" s="581"/>
      <c r="BG58" s="581"/>
      <c r="BH58" s="581"/>
      <c r="BI58" s="581"/>
      <c r="BJ58" s="581"/>
      <c r="BK58" s="581"/>
      <c r="BL58" s="581"/>
      <c r="BM58" s="581"/>
      <c r="BN58" s="581"/>
      <c r="BO58" s="581"/>
      <c r="BP58" s="581"/>
      <c r="BQ58" s="581"/>
      <c r="BR58" s="581"/>
      <c r="BS58" s="581"/>
      <c r="BT58" s="581"/>
      <c r="BU58" s="581"/>
      <c r="BV58" s="581"/>
      <c r="BW58" s="581"/>
      <c r="BX58" s="581"/>
      <c r="BY58" s="581"/>
      <c r="BZ58" s="581"/>
      <c r="CA58" s="581"/>
      <c r="CB58" s="581"/>
      <c r="CC58" s="581"/>
      <c r="CD58" s="581"/>
    </row>
    <row r="59" spans="1:82" x14ac:dyDescent="0.2">
      <c r="A59" s="734">
        <v>16</v>
      </c>
      <c r="B59" s="736" t="s">
        <v>1065</v>
      </c>
      <c r="C59" s="738">
        <f>IF(D59=0,0,RANK(D59,D$29:D$68))</f>
        <v>6</v>
      </c>
      <c r="D59" s="740">
        <f>SUM(J60:CU60)</f>
        <v>41</v>
      </c>
      <c r="E59" s="742">
        <f>IF(G59="X","X",RANK(G59,G$29:G$67))</f>
        <v>4</v>
      </c>
      <c r="F59" s="744">
        <f>COUNT(J59:CU59)</f>
        <v>6</v>
      </c>
      <c r="G59" s="722">
        <f>IF(C59=1,"X",IF(C59=2,"X",IF(C59=3,"X",F59)))</f>
        <v>6</v>
      </c>
      <c r="H59" s="724">
        <f>SUM(J59:CU59)</f>
        <v>0.9946990740740741</v>
      </c>
      <c r="I59" s="726">
        <f>MINA(J59,K59,L59,M59,N59,O59,P59,Q59,R59,S59,T59,U59,V59,W59,X59)</f>
        <v>1.5439814814814816E-2</v>
      </c>
      <c r="J59" s="610"/>
      <c r="K59" s="578"/>
      <c r="L59" s="578"/>
      <c r="M59" s="578"/>
      <c r="N59" s="578"/>
      <c r="O59" s="578"/>
      <c r="P59" s="578"/>
      <c r="Q59" s="578">
        <v>1.5439814814814816E-2</v>
      </c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>
        <v>0.86025462962962962</v>
      </c>
      <c r="AG59" s="578"/>
      <c r="AH59" s="578"/>
      <c r="AI59" s="578"/>
      <c r="AJ59" s="578"/>
      <c r="AK59" s="578"/>
      <c r="AL59" s="578"/>
      <c r="AM59" s="578"/>
      <c r="AN59" s="578"/>
      <c r="AO59" s="578"/>
      <c r="AP59" s="578"/>
      <c r="AQ59" s="578"/>
      <c r="AR59" s="578">
        <v>1.8807870370370371E-2</v>
      </c>
      <c r="AS59" s="578"/>
      <c r="AT59" s="578"/>
      <c r="AU59" s="578"/>
      <c r="AV59" s="578"/>
      <c r="AW59" s="578"/>
      <c r="AX59" s="578"/>
      <c r="AY59" s="578"/>
      <c r="AZ59" s="578"/>
      <c r="BA59" s="578"/>
      <c r="BB59" s="578"/>
      <c r="BC59" s="578"/>
      <c r="BD59" s="578"/>
      <c r="BE59" s="578"/>
      <c r="BF59" s="578"/>
      <c r="BG59" s="578"/>
      <c r="BH59" s="578"/>
      <c r="BI59" s="578"/>
      <c r="BJ59" s="578"/>
      <c r="BK59" s="578"/>
      <c r="BL59" s="578"/>
      <c r="BM59" s="578">
        <v>6.7372685185185188E-2</v>
      </c>
      <c r="BN59" s="578"/>
      <c r="BO59" s="578"/>
      <c r="BP59" s="578"/>
      <c r="BQ59" s="578"/>
      <c r="BR59" s="578"/>
      <c r="BS59" s="578">
        <v>1.5335648148148147E-2</v>
      </c>
      <c r="BT59" s="578"/>
      <c r="BU59" s="578"/>
      <c r="BV59" s="578"/>
      <c r="BW59" s="578"/>
      <c r="BX59" s="578"/>
      <c r="BY59" s="578"/>
      <c r="BZ59" s="578"/>
      <c r="CA59" s="578"/>
      <c r="CB59" s="578"/>
      <c r="CC59" s="578"/>
      <c r="CD59" s="578">
        <v>1.7488425925925925E-2</v>
      </c>
    </row>
    <row r="60" spans="1:82" ht="13.5" thickBot="1" x14ac:dyDescent="0.25">
      <c r="A60" s="735"/>
      <c r="B60" s="737"/>
      <c r="C60" s="739"/>
      <c r="D60" s="741"/>
      <c r="E60" s="743"/>
      <c r="F60" s="745"/>
      <c r="G60" s="723"/>
      <c r="H60" s="725"/>
      <c r="I60" s="727"/>
      <c r="J60" s="581"/>
      <c r="K60" s="581"/>
      <c r="L60" s="581"/>
      <c r="M60" s="581"/>
      <c r="N60" s="581"/>
      <c r="O60" s="580"/>
      <c r="P60" s="669"/>
      <c r="Q60" s="581">
        <f t="shared" ref="Q60" si="60">IF($I59=0,0,IF(ROUNDUP(Q59/$I59,0)&gt;30,30,ROUNDUP(Q59/$I59,0)))</f>
        <v>1</v>
      </c>
      <c r="R60" s="581"/>
      <c r="S60" s="580"/>
      <c r="T60" s="579"/>
      <c r="U60" s="669"/>
      <c r="V60" s="581"/>
      <c r="W60" s="581"/>
      <c r="X60" s="581"/>
      <c r="Y60" s="581"/>
      <c r="Z60" s="581"/>
      <c r="AA60" s="581"/>
      <c r="AB60" s="581"/>
      <c r="AC60" s="581"/>
      <c r="AD60" s="580"/>
      <c r="AE60" s="580"/>
      <c r="AF60" s="692">
        <f t="shared" ref="AF60" si="61">IF($I59=0,0,IF(ROUNDUP(AF59/$I59,0)&gt;30,30,ROUNDUP(AF59/$I59,0)))</f>
        <v>30</v>
      </c>
      <c r="AG60" s="665"/>
      <c r="AH60" s="665"/>
      <c r="AI60" s="665"/>
      <c r="AJ60" s="665"/>
      <c r="AK60" s="665"/>
      <c r="AL60" s="665"/>
      <c r="AM60" s="665"/>
      <c r="AN60" s="665"/>
      <c r="AO60" s="665"/>
      <c r="AP60" s="665"/>
      <c r="AQ60" s="665"/>
      <c r="AR60" s="581">
        <f t="shared" ref="AR60" si="62">IF($I59=0,0,IF(ROUNDUP(AR59/$I59,0)&gt;30,30,ROUNDUP(AR59/$I59,0)))</f>
        <v>2</v>
      </c>
      <c r="AS60" s="665"/>
      <c r="AT60" s="665"/>
      <c r="AU60" s="665"/>
      <c r="AV60" s="665"/>
      <c r="AW60" s="665"/>
      <c r="AX60" s="665"/>
      <c r="AY60" s="665"/>
      <c r="AZ60" s="669"/>
      <c r="BA60" s="669"/>
      <c r="BB60" s="669"/>
      <c r="BC60" s="669"/>
      <c r="BD60" s="669"/>
      <c r="BE60" s="669"/>
      <c r="BF60" s="669"/>
      <c r="BG60" s="669"/>
      <c r="BH60" s="669"/>
      <c r="BI60" s="669"/>
      <c r="BJ60" s="669"/>
      <c r="BK60" s="669"/>
      <c r="BL60" s="669"/>
      <c r="BM60" s="669">
        <f>IF($I59=0,0,IF(ROUNDUP(BM59/$I59,0)&gt;30,30,ROUNDUP(BM59/$I59,0)))</f>
        <v>5</v>
      </c>
      <c r="BN60" s="669"/>
      <c r="BO60" s="669"/>
      <c r="BP60" s="669"/>
      <c r="BQ60" s="669"/>
      <c r="BR60" s="580"/>
      <c r="BS60" s="599">
        <f t="shared" ref="BS60" si="63">IF($I59=0,0,IF(ROUNDUP(BS59/$I59,0)&gt;30,30,ROUNDUP(BS59/$I59,0)))</f>
        <v>1</v>
      </c>
      <c r="BT60" s="580"/>
      <c r="BU60" s="580"/>
      <c r="BV60" s="580"/>
      <c r="BW60" s="580"/>
      <c r="BX60" s="580"/>
      <c r="BY60" s="580"/>
      <c r="BZ60" s="580"/>
      <c r="CA60" s="580"/>
      <c r="CB60" s="580"/>
      <c r="CC60" s="580"/>
      <c r="CD60" s="581">
        <f t="shared" ref="CD60" si="64">IF($I59=0,0,IF(ROUNDUP(CD59/$I59,0)&gt;30,30,ROUNDUP(CD59/$I59,0)))</f>
        <v>2</v>
      </c>
    </row>
    <row r="61" spans="1:82" ht="12.75" customHeight="1" x14ac:dyDescent="0.2">
      <c r="A61" s="734">
        <v>17</v>
      </c>
      <c r="B61" s="736" t="s">
        <v>68</v>
      </c>
      <c r="C61" s="738">
        <f>IF(D61=0,0,RANK(D61,D$29:D$68))</f>
        <v>0</v>
      </c>
      <c r="D61" s="740">
        <f>SUM(J62:CU62)</f>
        <v>0</v>
      </c>
      <c r="E61" s="742">
        <f>IF(G61="X","X",RANK(G61,G$29:G$67))</f>
        <v>15</v>
      </c>
      <c r="F61" s="744">
        <f>COUNT(J61:CU61)</f>
        <v>0</v>
      </c>
      <c r="G61" s="722">
        <f>IF(C61=1,"X",IF(C61=2,"X",IF(C61=3,"X",F61)))</f>
        <v>0</v>
      </c>
      <c r="H61" s="724">
        <f>SUM(J61:CU61)</f>
        <v>0</v>
      </c>
      <c r="I61" s="726">
        <f>MINA(J61,K61,L61,M61,N61,O61,P61,Q61,R61,S61,T61,U61,V61,W61,X61)</f>
        <v>0</v>
      </c>
      <c r="J61" s="610"/>
      <c r="K61" s="578"/>
      <c r="L61" s="578"/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78"/>
      <c r="AW61" s="578"/>
      <c r="AX61" s="578"/>
      <c r="AY61" s="578"/>
      <c r="AZ61" s="578"/>
      <c r="BA61" s="578"/>
      <c r="BB61" s="578"/>
      <c r="BC61" s="578"/>
      <c r="BD61" s="578"/>
      <c r="BE61" s="578"/>
      <c r="BF61" s="578"/>
      <c r="BG61" s="578"/>
      <c r="BH61" s="578"/>
      <c r="BI61" s="578"/>
      <c r="BJ61" s="578"/>
      <c r="BK61" s="578"/>
      <c r="BL61" s="578"/>
      <c r="BM61" s="578"/>
      <c r="BN61" s="578"/>
      <c r="BO61" s="578"/>
      <c r="BP61" s="578"/>
      <c r="BQ61" s="578"/>
      <c r="BR61" s="578"/>
      <c r="BS61" s="578"/>
      <c r="BT61" s="578"/>
      <c r="BU61" s="578"/>
      <c r="BV61" s="578"/>
      <c r="BW61" s="578"/>
      <c r="BX61" s="578"/>
      <c r="BY61" s="578"/>
      <c r="BZ61" s="578"/>
      <c r="CA61" s="578"/>
      <c r="CB61" s="578"/>
      <c r="CC61" s="578"/>
      <c r="CD61" s="578"/>
    </row>
    <row r="62" spans="1:82" ht="13.5" customHeight="1" thickBot="1" x14ac:dyDescent="0.25">
      <c r="A62" s="735"/>
      <c r="B62" s="737"/>
      <c r="C62" s="739"/>
      <c r="D62" s="741"/>
      <c r="E62" s="743"/>
      <c r="F62" s="745"/>
      <c r="G62" s="723"/>
      <c r="H62" s="725"/>
      <c r="I62" s="727"/>
      <c r="J62" s="579"/>
      <c r="K62" s="579"/>
      <c r="L62" s="579"/>
      <c r="M62" s="581"/>
      <c r="N62" s="580"/>
      <c r="O62" s="580"/>
      <c r="P62" s="580"/>
      <c r="Q62" s="581"/>
      <c r="R62" s="581"/>
      <c r="S62" s="580"/>
      <c r="T62" s="580"/>
      <c r="U62" s="581"/>
      <c r="V62" s="580"/>
      <c r="W62" s="580"/>
      <c r="X62" s="580"/>
      <c r="Y62" s="580"/>
      <c r="Z62" s="580"/>
      <c r="AA62" s="580"/>
      <c r="AB62" s="580"/>
      <c r="AC62" s="580"/>
      <c r="AD62" s="580"/>
      <c r="AE62" s="580"/>
      <c r="AF62" s="580"/>
      <c r="AG62" s="580"/>
      <c r="AH62" s="580"/>
      <c r="AI62" s="580"/>
      <c r="AJ62" s="580"/>
      <c r="AK62" s="580"/>
      <c r="AL62" s="580"/>
      <c r="AM62" s="580"/>
      <c r="AN62" s="580"/>
      <c r="AO62" s="580"/>
      <c r="AP62" s="580"/>
      <c r="AQ62" s="580"/>
      <c r="AR62" s="580"/>
      <c r="AS62" s="580"/>
      <c r="AT62" s="580"/>
      <c r="AU62" s="580"/>
      <c r="AV62" s="580"/>
      <c r="AW62" s="580"/>
      <c r="AX62" s="580"/>
      <c r="AY62" s="580"/>
      <c r="AZ62" s="580"/>
      <c r="BA62" s="580"/>
      <c r="BB62" s="580"/>
      <c r="BC62" s="580"/>
      <c r="BD62" s="580"/>
      <c r="BE62" s="580"/>
      <c r="BF62" s="580"/>
      <c r="BG62" s="580"/>
      <c r="BH62" s="580"/>
      <c r="BI62" s="580"/>
      <c r="BJ62" s="580"/>
      <c r="BK62" s="580"/>
      <c r="BL62" s="580"/>
      <c r="BM62" s="580"/>
      <c r="BN62" s="580"/>
      <c r="BO62" s="580"/>
      <c r="BP62" s="580"/>
      <c r="BQ62" s="580"/>
      <c r="BR62" s="580"/>
      <c r="BS62" s="580"/>
      <c r="BT62" s="580"/>
      <c r="BU62" s="580"/>
      <c r="BV62" s="580"/>
      <c r="BW62" s="580"/>
      <c r="BX62" s="580"/>
      <c r="BY62" s="580"/>
      <c r="BZ62" s="580"/>
      <c r="CA62" s="580"/>
      <c r="CB62" s="580"/>
      <c r="CC62" s="580"/>
      <c r="CD62" s="580"/>
    </row>
    <row r="63" spans="1:82" ht="13.5" customHeight="1" x14ac:dyDescent="0.2">
      <c r="A63" s="734">
        <v>18</v>
      </c>
      <c r="B63" s="736" t="s">
        <v>1286</v>
      </c>
      <c r="C63" s="738">
        <f>IF(D63=0,0,RANK(D63,D$29:D$68))</f>
        <v>4</v>
      </c>
      <c r="D63" s="740">
        <f>SUM(J64:CU64)</f>
        <v>78</v>
      </c>
      <c r="E63" s="742">
        <f>IF(G63="X","X",RANK(G63,G$29:G$67))</f>
        <v>2</v>
      </c>
      <c r="F63" s="744">
        <f>COUNT(J63:CU63)</f>
        <v>20</v>
      </c>
      <c r="G63" s="722">
        <f>IF(C63=1,"X",IF(C63=2,"X",IF(C63=3,"X",F63)))</f>
        <v>20</v>
      </c>
      <c r="H63" s="724">
        <f>SUM(J63:CU63)</f>
        <v>1.4131712962962963</v>
      </c>
      <c r="I63" s="726">
        <f>MINA(J63,K63,L63,M63,N63,O63,P63,Q63,R63,S63,T63,U63,V63,W63,X63)</f>
        <v>1.1689814814814814E-2</v>
      </c>
      <c r="J63" s="610">
        <v>1.1967592592592592E-2</v>
      </c>
      <c r="K63" s="610">
        <v>1.2210648148148146E-2</v>
      </c>
      <c r="L63" s="578">
        <v>1.1956018518518517E-2</v>
      </c>
      <c r="M63" s="578">
        <v>1.2118055555555556E-2</v>
      </c>
      <c r="N63" s="670">
        <v>1.2025462962962962E-2</v>
      </c>
      <c r="O63" s="578">
        <v>1.2048611111111112E-2</v>
      </c>
      <c r="P63" s="670">
        <v>1.1689814814814814E-2</v>
      </c>
      <c r="Q63" s="578">
        <v>1.1909722222222223E-2</v>
      </c>
      <c r="R63" s="578">
        <v>1.2048611111111112E-2</v>
      </c>
      <c r="S63" s="670">
        <v>1.2187500000000002E-2</v>
      </c>
      <c r="T63" s="610">
        <v>1.2013888888888888E-2</v>
      </c>
      <c r="U63" s="610">
        <v>1.2280092592592592E-2</v>
      </c>
      <c r="V63" s="610">
        <v>1.2210648148148146E-2</v>
      </c>
      <c r="W63" s="610">
        <v>1.2106481481481482E-2</v>
      </c>
      <c r="X63" s="610">
        <v>1.1967592592592592E-2</v>
      </c>
      <c r="Y63" s="578"/>
      <c r="Z63" s="578"/>
      <c r="AA63" s="578"/>
      <c r="AB63" s="578"/>
      <c r="AC63" s="578"/>
      <c r="AD63" s="578"/>
      <c r="AE63" s="697">
        <v>2.5972222222222219E-2</v>
      </c>
      <c r="AF63" s="680">
        <v>0.97518518518518515</v>
      </c>
      <c r="AG63" s="697"/>
      <c r="AH63" s="697"/>
      <c r="AI63" s="697"/>
      <c r="AJ63" s="670"/>
      <c r="AK63" s="670"/>
      <c r="AL63" s="670"/>
      <c r="AM63" s="670"/>
      <c r="AN63" s="694">
        <v>5.9074074074074077E-2</v>
      </c>
      <c r="AO63" s="694"/>
      <c r="AP63" s="670"/>
      <c r="AQ63" s="670"/>
      <c r="AR63" s="670"/>
      <c r="AS63" s="670"/>
      <c r="AT63" s="670"/>
      <c r="AU63" s="670"/>
      <c r="AV63" s="670"/>
      <c r="AW63" s="670"/>
      <c r="AX63" s="670"/>
      <c r="AY63" s="670"/>
      <c r="AZ63" s="670"/>
      <c r="BA63" s="670"/>
      <c r="BB63" s="670"/>
      <c r="BC63" s="670"/>
      <c r="BD63" s="670"/>
      <c r="BE63" s="670"/>
      <c r="BF63" s="670"/>
      <c r="BG63" s="694"/>
      <c r="BH63" s="670"/>
      <c r="BI63" s="670"/>
      <c r="BJ63" s="670"/>
      <c r="BK63" s="670"/>
      <c r="BL63" s="670"/>
      <c r="BM63" s="670"/>
      <c r="BN63" s="670"/>
      <c r="BO63" s="594">
        <v>6.1249999999999999E-2</v>
      </c>
      <c r="BP63" s="670"/>
      <c r="BQ63" s="670"/>
      <c r="BR63" s="610"/>
      <c r="BS63" s="670"/>
      <c r="BT63" s="670"/>
      <c r="BU63" s="670"/>
      <c r="BV63" s="670"/>
      <c r="BW63" s="670"/>
      <c r="BX63" s="670"/>
      <c r="BY63" s="670"/>
      <c r="BZ63" s="670"/>
      <c r="CA63" s="670">
        <v>0.11094907407407407</v>
      </c>
      <c r="CB63" s="670"/>
      <c r="CC63" s="670"/>
      <c r="CD63" s="670"/>
    </row>
    <row r="64" spans="1:82" ht="13.5" customHeight="1" thickBot="1" x14ac:dyDescent="0.25">
      <c r="A64" s="735"/>
      <c r="B64" s="737"/>
      <c r="C64" s="739"/>
      <c r="D64" s="741"/>
      <c r="E64" s="743"/>
      <c r="F64" s="745"/>
      <c r="G64" s="723"/>
      <c r="H64" s="725"/>
      <c r="I64" s="727"/>
      <c r="J64" s="669">
        <f t="shared" ref="J64:X64" si="65">IF($I63=0,0,IF(ROUNDUP(J63/$I63,0)&gt;30,30,ROUNDUP(J63/$I63,0)))</f>
        <v>2</v>
      </c>
      <c r="K64" s="581">
        <f t="shared" si="65"/>
        <v>2</v>
      </c>
      <c r="L64" s="581">
        <f t="shared" si="65"/>
        <v>2</v>
      </c>
      <c r="M64" s="581">
        <f t="shared" si="65"/>
        <v>2</v>
      </c>
      <c r="N64" s="581">
        <f t="shared" si="65"/>
        <v>2</v>
      </c>
      <c r="O64" s="581">
        <f t="shared" si="65"/>
        <v>2</v>
      </c>
      <c r="P64" s="581">
        <f t="shared" si="65"/>
        <v>1</v>
      </c>
      <c r="Q64" s="581">
        <f t="shared" si="65"/>
        <v>2</v>
      </c>
      <c r="R64" s="581">
        <f t="shared" si="65"/>
        <v>2</v>
      </c>
      <c r="S64" s="581">
        <f t="shared" si="65"/>
        <v>2</v>
      </c>
      <c r="T64" s="581">
        <f t="shared" si="65"/>
        <v>2</v>
      </c>
      <c r="U64" s="581">
        <f t="shared" si="65"/>
        <v>2</v>
      </c>
      <c r="V64" s="581">
        <f t="shared" si="65"/>
        <v>2</v>
      </c>
      <c r="W64" s="581">
        <f t="shared" si="65"/>
        <v>2</v>
      </c>
      <c r="X64" s="581">
        <f t="shared" si="65"/>
        <v>2</v>
      </c>
      <c r="Y64" s="187"/>
      <c r="Z64" s="187"/>
      <c r="AA64" s="187"/>
      <c r="AB64" s="187"/>
      <c r="AC64" s="187"/>
      <c r="AD64" s="670"/>
      <c r="AE64" s="593">
        <f t="shared" ref="AE64:AF64" si="66">IF($I63=0,0,IF(ROUNDUP(AE63/$I63,0)&gt;30,30,ROUNDUP(AE63/$I63,0)))</f>
        <v>3</v>
      </c>
      <c r="AF64" s="668">
        <f t="shared" si="66"/>
        <v>30</v>
      </c>
      <c r="AG64" s="593"/>
      <c r="AH64" s="593"/>
      <c r="AI64" s="593"/>
      <c r="AJ64" s="581"/>
      <c r="AK64" s="187"/>
      <c r="AL64" s="187"/>
      <c r="AM64" s="187"/>
      <c r="AN64" s="705"/>
      <c r="AO64" s="705"/>
      <c r="AP64" s="684"/>
      <c r="AQ64" s="684"/>
      <c r="AR64" s="684"/>
      <c r="AS64" s="684"/>
      <c r="AT64" s="684"/>
      <c r="AU64" s="684"/>
      <c r="AV64" s="684"/>
      <c r="AW64" s="684"/>
      <c r="AX64" s="684"/>
      <c r="AY64" s="670"/>
      <c r="AZ64" s="670"/>
      <c r="BA64" s="581"/>
      <c r="BB64" s="670"/>
      <c r="BC64" s="670"/>
      <c r="BD64" s="670"/>
      <c r="BE64" s="670"/>
      <c r="BF64" s="670"/>
      <c r="BG64" s="670"/>
      <c r="BH64" s="670"/>
      <c r="BI64" s="670"/>
      <c r="BJ64" s="670"/>
      <c r="BK64" s="670"/>
      <c r="BL64" s="670"/>
      <c r="BM64" s="670"/>
      <c r="BN64" s="670"/>
      <c r="BO64" s="669">
        <f>IF($I63=0,0,IF(ROUNDUP(BO63/$I63,0)&gt;30,30,ROUNDUP(BO63/$I63,0)))</f>
        <v>6</v>
      </c>
      <c r="BP64" s="670"/>
      <c r="BQ64" s="670"/>
      <c r="BR64" s="669"/>
      <c r="BS64" s="684"/>
      <c r="BT64" s="684"/>
      <c r="BU64" s="670"/>
      <c r="BV64" s="670"/>
      <c r="BW64" s="670"/>
      <c r="BX64" s="670"/>
      <c r="BY64" s="670"/>
      <c r="BZ64" s="670"/>
      <c r="CA64" s="599">
        <f t="shared" ref="CA64" si="67">IF($I63=0,0,IF(ROUNDUP(CA63/$I63,0)&gt;30,30,ROUNDUP(CA63/$I63,0)))</f>
        <v>10</v>
      </c>
      <c r="CB64" s="670"/>
      <c r="CC64" s="670"/>
      <c r="CD64" s="670"/>
    </row>
    <row r="65" spans="1:82" ht="12.75" customHeight="1" x14ac:dyDescent="0.2">
      <c r="A65" s="734">
        <v>19</v>
      </c>
      <c r="B65" s="736" t="s">
        <v>1158</v>
      </c>
      <c r="C65" s="738">
        <f>IF(D65=0,0,RANK(D65,D$29:D$68))</f>
        <v>0</v>
      </c>
      <c r="D65" s="740">
        <f>SUM(J66:CU66)</f>
        <v>0</v>
      </c>
      <c r="E65" s="742">
        <f>IF(G65="X","X",RANK(G65,G$29:G$67))</f>
        <v>15</v>
      </c>
      <c r="F65" s="744">
        <f>COUNT(J65:CU65)</f>
        <v>0</v>
      </c>
      <c r="G65" s="722">
        <f>IF(C65=1,"X",IF(C65=2,"X",IF(C65=3,"X",F65)))</f>
        <v>0</v>
      </c>
      <c r="H65" s="724">
        <f>SUM(J65:CU65)</f>
        <v>0</v>
      </c>
      <c r="I65" s="726">
        <f>MINA(J65,K65,L65,M65,N65,O65,P65,Q65,R65,S65,T65,U65,V65,W65,X65)</f>
        <v>0</v>
      </c>
      <c r="J65" s="578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  <c r="V65" s="578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  <c r="AG65" s="610"/>
      <c r="AH65" s="610"/>
      <c r="AI65" s="610"/>
      <c r="AJ65" s="610"/>
      <c r="AK65" s="610"/>
      <c r="AL65" s="610"/>
      <c r="AM65" s="610"/>
      <c r="AN65" s="610"/>
      <c r="AO65" s="610"/>
      <c r="AP65" s="610"/>
      <c r="AQ65" s="610"/>
      <c r="AR65" s="610"/>
      <c r="AS65" s="610"/>
      <c r="AT65" s="610"/>
      <c r="AU65" s="610"/>
      <c r="AV65" s="610"/>
      <c r="AW65" s="610"/>
      <c r="AX65" s="610"/>
      <c r="AY65" s="610"/>
      <c r="AZ65" s="610"/>
      <c r="BA65" s="610"/>
      <c r="BB65" s="610"/>
      <c r="BC65" s="610"/>
      <c r="BD65" s="610"/>
      <c r="BE65" s="610"/>
      <c r="BF65" s="610"/>
      <c r="BG65" s="610"/>
      <c r="BH65" s="610"/>
      <c r="BI65" s="610"/>
      <c r="BJ65" s="610"/>
      <c r="BK65" s="610"/>
      <c r="BL65" s="610"/>
      <c r="BM65" s="610"/>
      <c r="BN65" s="610"/>
      <c r="BO65" s="610"/>
      <c r="BP65" s="610"/>
      <c r="BQ65" s="610"/>
      <c r="BR65" s="610"/>
      <c r="BS65" s="610"/>
      <c r="BT65" s="610"/>
      <c r="BU65" s="610"/>
      <c r="BV65" s="610"/>
      <c r="BW65" s="610"/>
      <c r="BX65" s="610"/>
      <c r="BY65" s="610"/>
      <c r="BZ65" s="610"/>
      <c r="CA65" s="610"/>
      <c r="CB65" s="610"/>
      <c r="CC65" s="610"/>
      <c r="CD65" s="610"/>
    </row>
    <row r="66" spans="1:82" ht="13.5" customHeight="1" thickBot="1" x14ac:dyDescent="0.25">
      <c r="A66" s="735"/>
      <c r="B66" s="737"/>
      <c r="C66" s="739"/>
      <c r="D66" s="741"/>
      <c r="E66" s="743"/>
      <c r="F66" s="745"/>
      <c r="G66" s="723"/>
      <c r="H66" s="725"/>
      <c r="I66" s="727"/>
      <c r="J66" s="581"/>
      <c r="K66" s="667"/>
      <c r="L66" s="581"/>
      <c r="M66" s="581"/>
      <c r="N66" s="581"/>
      <c r="O66" s="581"/>
      <c r="P66" s="669"/>
      <c r="Q66" s="581"/>
      <c r="R66" s="669"/>
      <c r="S66" s="581"/>
      <c r="T66" s="665"/>
      <c r="U66" s="581"/>
      <c r="V66" s="665"/>
      <c r="W66" s="665"/>
      <c r="X66" s="665"/>
      <c r="Y66" s="665"/>
      <c r="Z66" s="665"/>
      <c r="AA66" s="665"/>
      <c r="AB66" s="665"/>
      <c r="AC66" s="665"/>
      <c r="AD66" s="665"/>
      <c r="AE66" s="665"/>
      <c r="AF66" s="665"/>
      <c r="AG66" s="665"/>
      <c r="AH66" s="665"/>
      <c r="AI66" s="665"/>
      <c r="AJ66" s="581"/>
      <c r="AK66" s="666"/>
      <c r="AL66" s="666"/>
      <c r="AM66" s="666"/>
      <c r="AN66" s="666"/>
      <c r="AO66" s="666"/>
      <c r="AP66" s="665"/>
      <c r="AQ66" s="665"/>
      <c r="AR66" s="665"/>
      <c r="AS66" s="665"/>
      <c r="AT66" s="665"/>
      <c r="AU66" s="665"/>
      <c r="AV66" s="665"/>
      <c r="AW66" s="665"/>
      <c r="AX66" s="665"/>
      <c r="AY66" s="665"/>
      <c r="AZ66" s="669"/>
      <c r="BA66" s="669"/>
      <c r="BB66" s="669"/>
      <c r="BC66" s="669"/>
      <c r="BD66" s="669"/>
      <c r="BE66" s="669"/>
      <c r="BF66" s="669"/>
      <c r="BG66" s="669"/>
      <c r="BH66" s="669"/>
      <c r="BI66" s="669"/>
      <c r="BJ66" s="669"/>
      <c r="BK66" s="669"/>
      <c r="BL66" s="669"/>
      <c r="BM66" s="669"/>
      <c r="BN66" s="669"/>
      <c r="BO66" s="669"/>
      <c r="BP66" s="669"/>
      <c r="BQ66" s="669"/>
      <c r="BR66" s="669"/>
      <c r="BS66" s="669"/>
      <c r="BT66" s="669"/>
      <c r="BU66" s="665"/>
      <c r="BV66" s="665"/>
      <c r="BW66" s="665"/>
      <c r="BX66" s="665"/>
      <c r="BY66" s="665"/>
      <c r="BZ66" s="665"/>
      <c r="CA66" s="665"/>
      <c r="CB66" s="665"/>
      <c r="CC66" s="665"/>
      <c r="CD66" s="665"/>
    </row>
    <row r="67" spans="1:82" x14ac:dyDescent="0.2">
      <c r="A67" s="734">
        <v>20</v>
      </c>
      <c r="B67" s="736" t="s">
        <v>440</v>
      </c>
      <c r="C67" s="738">
        <f>IF(D67=0,0,RANK(D67,D$29:D$68))</f>
        <v>0</v>
      </c>
      <c r="D67" s="740">
        <f>SUM(J68:CU68)</f>
        <v>0</v>
      </c>
      <c r="E67" s="742">
        <f>IF(G67="X","X",RANK(G67,G$29:G$67))</f>
        <v>10</v>
      </c>
      <c r="F67" s="744">
        <f>COUNT(J67:CU67)</f>
        <v>1</v>
      </c>
      <c r="G67" s="722">
        <f>IF(C67=1,"X",IF(C67=2,"X",IF(C67=3,"X",F67)))</f>
        <v>1</v>
      </c>
      <c r="H67" s="724">
        <f>SUM(J67:CU67)</f>
        <v>3.6932870370370366E-2</v>
      </c>
      <c r="I67" s="726">
        <f>MINA(J67,K67,L67,M67,N67,O67,P67,Q67,R67,S67,T67,U67,V67,W67,X67)</f>
        <v>0</v>
      </c>
      <c r="J67" s="610"/>
      <c r="K67" s="578"/>
      <c r="L67" s="578"/>
      <c r="M67" s="578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578"/>
      <c r="AD67" s="578">
        <v>3.6932870370370366E-2</v>
      </c>
      <c r="AE67" s="578"/>
      <c r="AF67" s="578"/>
      <c r="AG67" s="578"/>
      <c r="AH67" s="578"/>
      <c r="AI67" s="578"/>
      <c r="AJ67" s="578"/>
      <c r="AK67" s="578"/>
      <c r="AL67" s="578"/>
      <c r="AM67" s="578"/>
      <c r="AN67" s="578"/>
      <c r="AO67" s="578"/>
      <c r="AP67" s="578"/>
      <c r="AQ67" s="578"/>
      <c r="AR67" s="578"/>
      <c r="AS67" s="578"/>
      <c r="AT67" s="578"/>
      <c r="AU67" s="578"/>
      <c r="AV67" s="578"/>
      <c r="AW67" s="578"/>
      <c r="AX67" s="578"/>
      <c r="AY67" s="578"/>
      <c r="AZ67" s="591"/>
      <c r="BA67" s="591"/>
      <c r="BB67" s="578"/>
      <c r="BC67" s="578"/>
      <c r="BD67" s="578"/>
      <c r="BE67" s="578"/>
      <c r="BF67" s="578"/>
      <c r="BG67" s="578"/>
      <c r="BH67" s="578"/>
      <c r="BI67" s="578"/>
      <c r="BJ67" s="578"/>
      <c r="BK67" s="578"/>
      <c r="BL67" s="578"/>
      <c r="BM67" s="578"/>
      <c r="BN67" s="578"/>
      <c r="BO67" s="578"/>
      <c r="BP67" s="578"/>
      <c r="BQ67" s="578"/>
      <c r="BR67" s="578"/>
      <c r="BS67" s="578"/>
      <c r="BT67" s="578"/>
      <c r="BU67" s="578"/>
      <c r="BV67" s="578"/>
      <c r="BW67" s="578"/>
      <c r="BX67" s="578"/>
      <c r="BY67" s="578"/>
      <c r="BZ67" s="578"/>
      <c r="CA67" s="578"/>
      <c r="CB67" s="578"/>
      <c r="CC67" s="578"/>
      <c r="CD67" s="578"/>
    </row>
    <row r="68" spans="1:82" ht="13.5" thickBot="1" x14ac:dyDescent="0.25">
      <c r="A68" s="735"/>
      <c r="B68" s="737"/>
      <c r="C68" s="739"/>
      <c r="D68" s="741"/>
      <c r="E68" s="743"/>
      <c r="F68" s="745"/>
      <c r="G68" s="723"/>
      <c r="H68" s="725"/>
      <c r="I68" s="727"/>
      <c r="J68" s="669"/>
      <c r="K68" s="669"/>
      <c r="L68" s="669"/>
      <c r="M68" s="669"/>
      <c r="N68" s="669"/>
      <c r="O68" s="581"/>
      <c r="P68" s="669"/>
      <c r="Q68" s="669"/>
      <c r="R68" s="669"/>
      <c r="S68" s="669"/>
      <c r="T68" s="669"/>
      <c r="U68" s="669"/>
      <c r="V68" s="580"/>
      <c r="W68" s="669"/>
      <c r="X68" s="580"/>
      <c r="Y68" s="580"/>
      <c r="Z68" s="580"/>
      <c r="AA68" s="580"/>
      <c r="AB68" s="580"/>
      <c r="AC68" s="580"/>
      <c r="AD68" s="581">
        <f t="shared" ref="AD68" si="68">IF($I67=0,0,IF(ROUNDUP(AD67/$I67,0)&gt;30,30,ROUNDUP(AD67/$I67,0)))</f>
        <v>0</v>
      </c>
      <c r="AE68" s="669"/>
      <c r="AF68" s="669"/>
      <c r="AG68" s="669"/>
      <c r="AH68" s="669"/>
      <c r="AI68" s="669"/>
      <c r="AJ68" s="669"/>
      <c r="AK68" s="669"/>
      <c r="AL68" s="669"/>
      <c r="AM68" s="669"/>
      <c r="AN68" s="669"/>
      <c r="AO68" s="669"/>
      <c r="AP68" s="669"/>
      <c r="AQ68" s="669"/>
      <c r="AR68" s="669"/>
      <c r="AS68" s="669"/>
      <c r="AT68" s="669"/>
      <c r="AU68" s="669"/>
      <c r="AV68" s="669"/>
      <c r="AW68" s="669"/>
      <c r="AX68" s="669"/>
      <c r="AY68" s="669"/>
      <c r="AZ68" s="669"/>
      <c r="BA68" s="669"/>
      <c r="BB68" s="581"/>
      <c r="BC68" s="666"/>
      <c r="BD68" s="666"/>
      <c r="BE68" s="666"/>
      <c r="BF68" s="666"/>
      <c r="BG68" s="666"/>
      <c r="BH68" s="669"/>
      <c r="BI68" s="669"/>
      <c r="BJ68" s="669"/>
      <c r="BK68" s="669"/>
      <c r="BL68" s="669"/>
      <c r="BM68" s="669"/>
      <c r="BN68" s="669"/>
      <c r="BO68" s="669"/>
      <c r="BP68" s="669"/>
      <c r="BQ68" s="669"/>
      <c r="BR68" s="669"/>
      <c r="BS68" s="669"/>
      <c r="BT68" s="669"/>
      <c r="BU68" s="669"/>
      <c r="BV68" s="669"/>
      <c r="BW68" s="669"/>
      <c r="BX68" s="669"/>
      <c r="BY68" s="669"/>
      <c r="BZ68" s="669"/>
      <c r="CA68" s="669"/>
      <c r="CB68" s="669"/>
      <c r="CC68" s="669"/>
      <c r="CD68" s="669"/>
    </row>
    <row r="69" spans="1:82" ht="25.5" thickBot="1" x14ac:dyDescent="0.25">
      <c r="A69" s="728" t="s">
        <v>111</v>
      </c>
      <c r="B69" s="729"/>
      <c r="C69" s="608">
        <f>SUM(J69:CU69)</f>
        <v>242</v>
      </c>
      <c r="D69" s="609" t="s">
        <v>971</v>
      </c>
      <c r="E69" s="730">
        <f>SUM(H2:H68)</f>
        <v>14.859652777777777</v>
      </c>
      <c r="F69" s="730"/>
      <c r="G69" s="731"/>
      <c r="H69" s="732" t="s">
        <v>972</v>
      </c>
      <c r="I69" s="733"/>
      <c r="J69" s="630">
        <f>+(IF(J2&gt;0,1,0))+(IF(J4&gt;0,1,0))+(IF(J6&gt;0,1,0))+(IF(J8&gt;0,1,0))+(IF(J10&gt;0,1,0))+(IF(J12&gt;0,1,0))+(IF(J14&gt;0,1,0))+(IF(J16&gt;0,1,0))+(IF(J18&gt;0,1,0))+(IF(J20&gt;0,1,0))+(IF(J22&gt;0,1,0))+(IF(J26&gt;0,1,0))+(IF(J28&gt;0,1,0))+(IF(J29&gt;0,1,0))+(IF(J31&gt;0,1,0))+(IF(J33&gt;0,1,0))+(IF(J37&gt;0,1,0))+(IF(J39&gt;0,1,0))+(IF(J41&gt;0,1,0))+(IF(J43&gt;0,1,0))+(IF(J45&gt;0,1,0))+(IF(J47&gt;0,1,0))+(IF(J49&gt;0,1,0))+(IF(J51&gt;0,1,0))+(IF(J55&gt;0,1,0))+(IF(J59&gt;0,1,0))+(IF(J61&gt;0,1,0))+(IF(J63&gt;0,1,0))+(IF(J67&gt;0,1,0))+(IF(J57&gt;0,1,0))+(IF(J65&gt;0,1,0))+(IF(J35&gt;0,1,0))+(IF(J24&gt;0,1,0))+(IF(J53&gt;0,1,0))</f>
        <v>10</v>
      </c>
      <c r="K69" s="630">
        <f t="shared" ref="K69:AC69" si="69">+(IF(K2&gt;0,1,0))+(IF(K4&gt;0,1,0))+(IF(K6&gt;0,1,0))+(IF(K8&gt;0,1,0))+(IF(K10&gt;0,1,0))+(IF(K12&gt;0,1,0))+(IF(K14&gt;0,1,0))+(IF(K16&gt;0,1,0))+(IF(K18&gt;0,1,0))+(IF(K20&gt;0,1,0))+(IF(K22&gt;0,1,0))+(IF(K26&gt;0,1,0))+(IF(K28&gt;0,1,0))+(IF(K29&gt;0,1,0))+(IF(K31&gt;0,1,0))+(IF(K33&gt;0,1,0))+(IF(K37&gt;0,1,0))+(IF(K39&gt;0,1,0))+(IF(K41&gt;0,1,0))+(IF(K43&gt;0,1,0))+(IF(K45&gt;0,1,0))+(IF(K47&gt;0,1,0))+(IF(K49&gt;0,1,0))+(IF(K51&gt;0,1,0))+(IF(K55&gt;0,1,0))+(IF(K59&gt;0,1,0))+(IF(K61&gt;0,1,0))+(IF(K63&gt;0,1,0))+(IF(K67&gt;0,1,0))+(IF(K57&gt;0,1,0))+(IF(K65&gt;0,1,0))+(IF(K35&gt;0,1,0))+(IF(K24&gt;0,1,0))+(IF(K53&gt;0,1,0))</f>
        <v>9</v>
      </c>
      <c r="L69" s="630">
        <f t="shared" si="69"/>
        <v>9</v>
      </c>
      <c r="M69" s="630">
        <f t="shared" si="69"/>
        <v>9</v>
      </c>
      <c r="N69" s="630">
        <f t="shared" si="69"/>
        <v>9</v>
      </c>
      <c r="O69" s="630">
        <f t="shared" si="69"/>
        <v>8</v>
      </c>
      <c r="P69" s="630">
        <f t="shared" si="69"/>
        <v>6</v>
      </c>
      <c r="Q69" s="630">
        <f t="shared" si="69"/>
        <v>6</v>
      </c>
      <c r="R69" s="630">
        <f t="shared" si="69"/>
        <v>6</v>
      </c>
      <c r="S69" s="630">
        <f t="shared" si="69"/>
        <v>5</v>
      </c>
      <c r="T69" s="630">
        <f t="shared" si="69"/>
        <v>8</v>
      </c>
      <c r="U69" s="630">
        <f t="shared" si="69"/>
        <v>7</v>
      </c>
      <c r="V69" s="630">
        <f t="shared" si="69"/>
        <v>4</v>
      </c>
      <c r="W69" s="630">
        <f t="shared" si="69"/>
        <v>7</v>
      </c>
      <c r="X69" s="630">
        <f t="shared" si="69"/>
        <v>8</v>
      </c>
      <c r="Y69" s="630">
        <f t="shared" si="69"/>
        <v>0</v>
      </c>
      <c r="Z69" s="630">
        <f t="shared" si="69"/>
        <v>0</v>
      </c>
      <c r="AA69" s="630">
        <f t="shared" si="69"/>
        <v>0</v>
      </c>
      <c r="AB69" s="630">
        <f t="shared" si="69"/>
        <v>0</v>
      </c>
      <c r="AC69" s="630">
        <f t="shared" si="69"/>
        <v>0</v>
      </c>
      <c r="AD69" s="630">
        <f>+(IF(AD2&gt;0,1,0))+(IF(AD4&gt;0,1,0))+(IF(AD6&gt;0,1,0))+(IF(AD8&gt;0,1,0))+(IF(AD10&gt;0,1,0))+(IF(AD12&gt;0,1,0))+(IF(AD14&gt;0,1,0))+(IF(AD16&gt;0,1,0))+(IF(AD18&gt;0,1,0))+(IF(AD20&gt;0,1,0))+(IF(AD22&gt;0,1,0))+(IF(AD26&gt;0,1,0))+(IF(AD28&gt;0,1,0))+(IF(AD29&gt;0,1,0))+(IF(AD31&gt;0,1,0))+(IF(AD33&gt;0,1,0))+(IF(AD37&gt;0,1,0))+(IF(AD39&gt;0,1,0))+(IF(AD41&gt;0,1,0))+(IF(AD43&gt;0,1,0))+(IF(AD45&gt;0,1,0))+(IF(AD47&gt;0,1,0))+(IF(AD49&gt;0,1,0))+(IF(AD51&gt;0,1,0))+(IF(AD55&gt;0,1,0))+(IF(AD59&gt;0,1,0))+(IF(AD61&gt;0,1,0))+(IF(AD63&gt;0,1,0))+(IF(AD67&gt;0,1,0))+(IF(AD57&gt;0,1,0))+(IF(AD65&gt;0,1,0))+(IF(AD35&gt;0,1,0))+(IF(AD24&gt;0,1,0))+(IF(AD53&gt;0,1,0))</f>
        <v>3</v>
      </c>
      <c r="AE69" s="630">
        <f>+(IF(AE2&gt;0,1,0))+(IF(AE4&gt;0,1,0))+(IF(AE6&gt;0,1,0))+(IF(AE8&gt;0,1,0))+(IF(AE10&gt;0,1,0))+(IF(AE12&gt;0,1,0))+(IF(AE14&gt;0,1,0))+(IF(AE16&gt;0,1,0))+(IF(AE18&gt;0,1,0))+(IF(AE20&gt;0,1,0))+(IF(AE22&gt;0,1,0))+(IF(AE26&gt;0,1,0))+(IF(AE28&gt;0,1,0))+(IF(AE29&gt;0,1,0))+(IF(AE31&gt;0,1,0))+(IF(AE33&gt;0,1,0))+(IF(AE37&gt;0,1,0))+(IF(AE39&gt;0,1,0))+(IF(AE41&gt;0,1,0))+(IF(AE43&gt;0,1,0))+(IF(AE45&gt;0,1,0))+(IF(AE47&gt;0,1,0))+(IF(AE49&gt;0,1,0))+(IF(AE51&gt;0,1,0))+(IF(AE55&gt;0,1,0))+(IF(AE59&gt;0,1,0))+(IF(AE61&gt;0,1,0))+(IF(AE63&gt;0,1,0))+(IF(AE67&gt;0,1,0))+(IF(AE57&gt;0,1,0))+(IF(AE65&gt;0,1,0))+(IF(AE35&gt;0,1,0))+(IF(AE24&gt;0,1,0))+(IF(AE53&gt;0,1,0))</f>
        <v>3</v>
      </c>
      <c r="AF69" s="630">
        <f t="shared" ref="AF69:CD69" si="70">+(IF(AF2&gt;0,1,0))+(IF(AF4&gt;0,1,0))+(IF(AF6&gt;0,1,0))+(IF(AF8&gt;0,1,0))+(IF(AF10&gt;0,1,0))+(IF(AF12&gt;0,1,0))+(IF(AF14&gt;0,1,0))+(IF(AF16&gt;0,1,0))+(IF(AF18&gt;0,1,0))+(IF(AF20&gt;0,1,0))+(IF(AF22&gt;0,1,0))+(IF(AF26&gt;0,1,0))+(IF(AF28&gt;0,1,0))+(IF(AF29&gt;0,1,0))+(IF(AF31&gt;0,1,0))+(IF(AF33&gt;0,1,0))+(IF(AF37&gt;0,1,0))+(IF(AF39&gt;0,1,0))+(IF(AF41&gt;0,1,0))+(IF(AF43&gt;0,1,0))+(IF(AF45&gt;0,1,0))+(IF(AF47&gt;0,1,0))+(IF(AF49&gt;0,1,0))+(IF(AF51&gt;0,1,0))+(IF(AF55&gt;0,1,0))+(IF(AF59&gt;0,1,0))+(IF(AF61&gt;0,1,0))+(IF(AF63&gt;0,1,0))+(IF(AF67&gt;0,1,0))+(IF(AF57&gt;0,1,0))+(IF(AF65&gt;0,1,0))+(IF(AF35&gt;0,1,0))+(IF(AF24&gt;0,1,0))+(IF(AF53&gt;0,1,0))</f>
        <v>6</v>
      </c>
      <c r="AG69" s="630">
        <f t="shared" si="70"/>
        <v>3</v>
      </c>
      <c r="AH69" s="630">
        <f t="shared" si="70"/>
        <v>3</v>
      </c>
      <c r="AI69" s="630">
        <f t="shared" si="70"/>
        <v>3</v>
      </c>
      <c r="AJ69" s="630">
        <f t="shared" si="70"/>
        <v>1</v>
      </c>
      <c r="AK69" s="630">
        <f t="shared" si="70"/>
        <v>1</v>
      </c>
      <c r="AL69" s="630">
        <f t="shared" si="70"/>
        <v>1</v>
      </c>
      <c r="AM69" s="630">
        <f t="shared" si="70"/>
        <v>1</v>
      </c>
      <c r="AN69" s="630">
        <f t="shared" si="70"/>
        <v>7</v>
      </c>
      <c r="AO69" s="630">
        <f t="shared" si="70"/>
        <v>3</v>
      </c>
      <c r="AP69" s="630">
        <f t="shared" si="70"/>
        <v>2</v>
      </c>
      <c r="AQ69" s="630">
        <f t="shared" si="70"/>
        <v>3</v>
      </c>
      <c r="AR69" s="630">
        <f t="shared" si="70"/>
        <v>11</v>
      </c>
      <c r="AS69" s="630">
        <f t="shared" si="70"/>
        <v>2</v>
      </c>
      <c r="AT69" s="630">
        <f t="shared" si="70"/>
        <v>1</v>
      </c>
      <c r="AU69" s="630">
        <f t="shared" si="70"/>
        <v>4</v>
      </c>
      <c r="AV69" s="630">
        <f t="shared" si="70"/>
        <v>1</v>
      </c>
      <c r="AW69" s="630">
        <f t="shared" si="70"/>
        <v>2</v>
      </c>
      <c r="AX69" s="630">
        <f t="shared" si="70"/>
        <v>1</v>
      </c>
      <c r="AY69" s="630">
        <f t="shared" si="70"/>
        <v>1</v>
      </c>
      <c r="AZ69" s="630">
        <f t="shared" si="70"/>
        <v>1</v>
      </c>
      <c r="BA69" s="630">
        <f t="shared" si="70"/>
        <v>1</v>
      </c>
      <c r="BB69" s="630">
        <f t="shared" si="70"/>
        <v>1</v>
      </c>
      <c r="BC69" s="630">
        <f t="shared" si="70"/>
        <v>3</v>
      </c>
      <c r="BD69" s="630">
        <f t="shared" si="70"/>
        <v>1</v>
      </c>
      <c r="BE69" s="630">
        <f t="shared" si="70"/>
        <v>1</v>
      </c>
      <c r="BF69" s="630">
        <f t="shared" si="70"/>
        <v>1</v>
      </c>
      <c r="BG69" s="630">
        <f t="shared" si="70"/>
        <v>1</v>
      </c>
      <c r="BH69" s="630">
        <f t="shared" si="70"/>
        <v>1</v>
      </c>
      <c r="BI69" s="630">
        <f t="shared" si="70"/>
        <v>2</v>
      </c>
      <c r="BJ69" s="630">
        <f t="shared" si="70"/>
        <v>1</v>
      </c>
      <c r="BK69" s="630">
        <f t="shared" si="70"/>
        <v>2</v>
      </c>
      <c r="BL69" s="630">
        <f t="shared" si="70"/>
        <v>4</v>
      </c>
      <c r="BM69" s="630">
        <f t="shared" si="70"/>
        <v>1</v>
      </c>
      <c r="BN69" s="630">
        <f t="shared" si="70"/>
        <v>4</v>
      </c>
      <c r="BO69" s="630">
        <f t="shared" si="70"/>
        <v>4</v>
      </c>
      <c r="BP69" s="630">
        <f t="shared" si="70"/>
        <v>15</v>
      </c>
      <c r="BQ69" s="630">
        <f t="shared" si="70"/>
        <v>2</v>
      </c>
      <c r="BR69" s="630">
        <f t="shared" si="70"/>
        <v>2</v>
      </c>
      <c r="BS69" s="630">
        <f t="shared" si="70"/>
        <v>2</v>
      </c>
      <c r="BT69" s="630">
        <f t="shared" si="70"/>
        <v>1</v>
      </c>
      <c r="BU69" s="630">
        <f t="shared" si="70"/>
        <v>3</v>
      </c>
      <c r="BV69" s="630">
        <f t="shared" si="70"/>
        <v>3</v>
      </c>
      <c r="BW69" s="630">
        <f t="shared" si="70"/>
        <v>1</v>
      </c>
      <c r="BX69" s="630">
        <f t="shared" si="70"/>
        <v>1</v>
      </c>
      <c r="BY69" s="630">
        <f t="shared" si="70"/>
        <v>1</v>
      </c>
      <c r="BZ69" s="630">
        <f t="shared" si="70"/>
        <v>1</v>
      </c>
      <c r="CA69" s="630">
        <f t="shared" si="70"/>
        <v>4</v>
      </c>
      <c r="CB69" s="630">
        <f t="shared" si="70"/>
        <v>1</v>
      </c>
      <c r="CC69" s="630">
        <f t="shared" si="70"/>
        <v>1</v>
      </c>
      <c r="CD69" s="630">
        <f t="shared" si="70"/>
        <v>1</v>
      </c>
    </row>
    <row r="70" spans="1:82" ht="15" x14ac:dyDescent="0.3">
      <c r="A70" s="719" t="s">
        <v>31</v>
      </c>
      <c r="B70" s="719"/>
      <c r="C70" s="719"/>
      <c r="D70" s="719"/>
      <c r="E70" s="719"/>
      <c r="F70" s="719"/>
      <c r="G70" s="7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</row>
    <row r="71" spans="1:82" ht="15" x14ac:dyDescent="0.3">
      <c r="A71" s="714" t="s">
        <v>27</v>
      </c>
      <c r="B71" s="714"/>
      <c r="C71" s="714"/>
      <c r="D71" s="714"/>
      <c r="E71" s="714"/>
      <c r="F71" s="714"/>
      <c r="G71" s="714"/>
      <c r="H71" s="259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</row>
    <row r="72" spans="1:82" ht="15" x14ac:dyDescent="0.3">
      <c r="A72" s="720" t="s">
        <v>55</v>
      </c>
      <c r="B72" s="720"/>
      <c r="C72" s="720"/>
      <c r="D72" s="720"/>
      <c r="E72" s="720"/>
      <c r="F72" s="720"/>
      <c r="G72" s="720"/>
      <c r="H72" s="259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</row>
    <row r="73" spans="1:82" ht="15" x14ac:dyDescent="0.3">
      <c r="A73" s="720" t="s">
        <v>221</v>
      </c>
      <c r="B73" s="720"/>
      <c r="C73" s="720"/>
      <c r="D73" s="720"/>
      <c r="E73" s="720"/>
      <c r="F73" s="720"/>
      <c r="G73" s="720"/>
      <c r="H73" s="259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</row>
    <row r="74" spans="1:82" ht="15" x14ac:dyDescent="0.3">
      <c r="A74" s="721" t="s">
        <v>650</v>
      </c>
      <c r="B74" s="721"/>
      <c r="C74" s="721"/>
      <c r="D74" s="721"/>
      <c r="E74" s="721"/>
      <c r="F74" s="721"/>
      <c r="G74" s="721"/>
      <c r="H74" s="1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</row>
    <row r="75" spans="1:82" ht="15" x14ac:dyDescent="0.3">
      <c r="A75" s="721" t="s">
        <v>1144</v>
      </c>
      <c r="B75" s="721"/>
      <c r="C75" s="721"/>
      <c r="D75" s="721"/>
      <c r="E75" s="721"/>
      <c r="F75" s="721"/>
      <c r="G75" s="721"/>
      <c r="H75" s="1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</row>
    <row r="76" spans="1:82" ht="15" x14ac:dyDescent="0.3">
      <c r="A76" s="714" t="s">
        <v>651</v>
      </c>
      <c r="B76" s="714"/>
      <c r="C76" s="714"/>
      <c r="D76" s="714"/>
      <c r="E76" s="714"/>
      <c r="F76" s="714"/>
      <c r="G76" s="714"/>
      <c r="H76" s="1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</row>
    <row r="77" spans="1:82" ht="15" x14ac:dyDescent="0.3">
      <c r="A77" s="2"/>
      <c r="B77" s="1"/>
      <c r="C77" s="2"/>
      <c r="D77" s="2"/>
      <c r="E77" s="2"/>
      <c r="F77" s="2"/>
      <c r="G77" s="2"/>
      <c r="H77" s="1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</row>
    <row r="78" spans="1:82" ht="15" x14ac:dyDescent="0.3">
      <c r="A78" s="715" t="s">
        <v>667</v>
      </c>
      <c r="B78" s="715"/>
      <c r="C78" s="715"/>
      <c r="D78" s="715"/>
      <c r="E78" s="715"/>
      <c r="F78" s="715"/>
      <c r="G78" s="715"/>
      <c r="H78" s="61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</row>
    <row r="79" spans="1:82" ht="15" x14ac:dyDescent="0.3">
      <c r="A79" s="716" t="s">
        <v>668</v>
      </c>
      <c r="B79" s="716"/>
      <c r="C79" s="716"/>
      <c r="D79" s="716"/>
      <c r="E79" s="716"/>
      <c r="F79" s="716"/>
      <c r="G79" s="716"/>
      <c r="H79" s="61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</row>
    <row r="80" spans="1:82" ht="15" x14ac:dyDescent="0.3">
      <c r="A80" s="717" t="s">
        <v>669</v>
      </c>
      <c r="B80" s="717"/>
      <c r="C80" s="717"/>
      <c r="D80" s="717"/>
      <c r="E80" s="717"/>
      <c r="F80" s="717"/>
      <c r="G80" s="717"/>
      <c r="H80" s="61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</row>
    <row r="81" spans="1:82" ht="15" x14ac:dyDescent="0.3">
      <c r="A81" s="718" t="s">
        <v>670</v>
      </c>
      <c r="B81" s="718"/>
      <c r="C81" s="718"/>
      <c r="D81" s="718"/>
      <c r="E81" s="718"/>
      <c r="F81" s="718"/>
      <c r="G81" s="718"/>
      <c r="H81" s="61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</row>
    <row r="82" spans="1:82" ht="16.5" x14ac:dyDescent="0.35">
      <c r="A82" s="511">
        <v>30</v>
      </c>
      <c r="B82" s="512" t="s">
        <v>671</v>
      </c>
      <c r="C82" s="512"/>
      <c r="D82" s="512"/>
      <c r="E82" s="512"/>
      <c r="F82" s="512"/>
      <c r="G82" s="512"/>
      <c r="H82" s="2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</row>
    <row r="83" spans="1:82" ht="15" x14ac:dyDescent="0.3">
      <c r="A83" s="2"/>
      <c r="B83" s="1"/>
      <c r="C83" s="2"/>
      <c r="D83" s="2"/>
      <c r="E83" s="2"/>
      <c r="F83" s="2"/>
      <c r="G83" s="2"/>
      <c r="H83" s="1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</row>
  </sheetData>
  <mergeCells count="312">
    <mergeCell ref="A1: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H22:H23"/>
    <mergeCell ref="I22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G29:G30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H31:H32"/>
    <mergeCell ref="I31:I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9:G60"/>
    <mergeCell ref="H59:H60"/>
    <mergeCell ref="I59:I60"/>
    <mergeCell ref="A61:A62"/>
    <mergeCell ref="B61:B62"/>
    <mergeCell ref="C61:C62"/>
    <mergeCell ref="D61:D62"/>
    <mergeCell ref="E61:E62"/>
    <mergeCell ref="F61:F62"/>
    <mergeCell ref="G61:G62"/>
    <mergeCell ref="A59:A60"/>
    <mergeCell ref="B59:B60"/>
    <mergeCell ref="C59:C60"/>
    <mergeCell ref="D59:D60"/>
    <mergeCell ref="E59:E60"/>
    <mergeCell ref="F59:F60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G67:G68"/>
    <mergeCell ref="H67:H68"/>
    <mergeCell ref="I67:I68"/>
    <mergeCell ref="A69:B69"/>
    <mergeCell ref="E69:G69"/>
    <mergeCell ref="H69:I69"/>
    <mergeCell ref="A67:A68"/>
    <mergeCell ref="B67:B68"/>
    <mergeCell ref="C67:C68"/>
    <mergeCell ref="D67:D68"/>
    <mergeCell ref="E67:E68"/>
    <mergeCell ref="F67:F68"/>
    <mergeCell ref="A76:G76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</mergeCells>
  <conditionalFormatting sqref="C2:C27">
    <cfRule type="cellIs" dxfId="26" priority="5" operator="between">
      <formula>1</formula>
      <formula>3</formula>
    </cfRule>
  </conditionalFormatting>
  <conditionalFormatting sqref="C29:C68">
    <cfRule type="cellIs" dxfId="25" priority="4" operator="between">
      <formula>1</formula>
      <formula>3</formula>
    </cfRule>
  </conditionalFormatting>
  <conditionalFormatting sqref="E2:E27">
    <cfRule type="cellIs" dxfId="24" priority="6" operator="between">
      <formula>1</formula>
      <formula>3</formula>
    </cfRule>
  </conditionalFormatting>
  <conditionalFormatting sqref="E29:E68">
    <cfRule type="cellIs" dxfId="23" priority="3" operator="between">
      <formula>1</formula>
      <formula>3</formula>
    </cfRule>
  </conditionalFormatting>
  <pageMargins left="0.25" right="0.25" top="0.75" bottom="0.75" header="0.3" footer="0.3"/>
  <pageSetup paperSize="8" scale="6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7547-0397-42E0-927F-E5C81E4422BC}">
  <sheetPr>
    <pageSetUpPr fitToPage="1"/>
  </sheetPr>
  <dimension ref="A1:CQ85"/>
  <sheetViews>
    <sheetView workbookViewId="0">
      <pane xSplit="8" topLeftCell="BY1" activePane="topRight" state="frozen"/>
      <selection pane="topRight" activeCell="AF39" sqref="AF39"/>
    </sheetView>
  </sheetViews>
  <sheetFormatPr defaultRowHeight="12.75" x14ac:dyDescent="0.2"/>
  <cols>
    <col min="2" max="2" width="28.7109375" bestFit="1" customWidth="1"/>
    <col min="11" max="22" width="9.140625" customWidth="1"/>
    <col min="23" max="23" width="9.28515625" customWidth="1"/>
    <col min="24" max="29" width="9.140625" customWidth="1"/>
    <col min="92" max="95" width="0" hidden="1" customWidth="1"/>
  </cols>
  <sheetData>
    <row r="1" spans="1:95" ht="43.5" thickBot="1" x14ac:dyDescent="0.25">
      <c r="A1" s="748" t="s">
        <v>0</v>
      </c>
      <c r="B1" s="749"/>
      <c r="C1" s="606" t="s">
        <v>684</v>
      </c>
      <c r="D1" s="571" t="s">
        <v>22</v>
      </c>
      <c r="E1" s="607" t="s">
        <v>683</v>
      </c>
      <c r="F1" s="572" t="s">
        <v>649</v>
      </c>
      <c r="G1" s="655"/>
      <c r="H1" s="605" t="s">
        <v>235</v>
      </c>
      <c r="I1" s="573" t="s">
        <v>234</v>
      </c>
      <c r="J1" s="657" t="s">
        <v>836</v>
      </c>
      <c r="K1" s="624" t="s">
        <v>837</v>
      </c>
      <c r="L1" s="657" t="s">
        <v>838</v>
      </c>
      <c r="M1" s="624" t="s">
        <v>839</v>
      </c>
      <c r="N1" s="657" t="s">
        <v>840</v>
      </c>
      <c r="O1" s="624" t="s">
        <v>841</v>
      </c>
      <c r="P1" s="657" t="s">
        <v>842</v>
      </c>
      <c r="Q1" s="624" t="s">
        <v>843</v>
      </c>
      <c r="R1" s="657" t="s">
        <v>844</v>
      </c>
      <c r="S1" s="624" t="s">
        <v>845</v>
      </c>
      <c r="T1" s="657" t="s">
        <v>846</v>
      </c>
      <c r="U1" s="624" t="s">
        <v>847</v>
      </c>
      <c r="V1" s="624" t="s">
        <v>848</v>
      </c>
      <c r="W1" s="624" t="s">
        <v>849</v>
      </c>
      <c r="X1" s="624" t="s">
        <v>850</v>
      </c>
      <c r="Y1" s="657" t="s">
        <v>1346</v>
      </c>
      <c r="Z1" s="624" t="s">
        <v>1347</v>
      </c>
      <c r="AA1" s="624" t="s">
        <v>1348</v>
      </c>
      <c r="AB1" s="624" t="s">
        <v>1349</v>
      </c>
      <c r="AC1" s="624" t="s">
        <v>1350</v>
      </c>
      <c r="AD1" s="624" t="s">
        <v>1472</v>
      </c>
      <c r="AE1" s="624" t="s">
        <v>674</v>
      </c>
      <c r="AF1" s="624" t="s">
        <v>1471</v>
      </c>
      <c r="AG1" s="624" t="s">
        <v>1470</v>
      </c>
      <c r="AH1" s="624" t="s">
        <v>1473</v>
      </c>
      <c r="AI1" s="624" t="s">
        <v>1465</v>
      </c>
      <c r="AJ1" s="624" t="s">
        <v>225</v>
      </c>
      <c r="AK1" s="624" t="s">
        <v>1479</v>
      </c>
      <c r="AL1" s="624" t="s">
        <v>1474</v>
      </c>
      <c r="AM1" s="624" t="s">
        <v>1475</v>
      </c>
      <c r="AN1" s="624" t="s">
        <v>1478</v>
      </c>
      <c r="AO1" s="624" t="s">
        <v>1476</v>
      </c>
      <c r="AP1" s="624" t="s">
        <v>1477</v>
      </c>
      <c r="AQ1" s="624" t="s">
        <v>1480</v>
      </c>
      <c r="AR1" s="624" t="s">
        <v>1482</v>
      </c>
      <c r="AS1" s="624" t="s">
        <v>1481</v>
      </c>
      <c r="AT1" s="624" t="s">
        <v>1509</v>
      </c>
      <c r="AU1" s="624" t="s">
        <v>143</v>
      </c>
      <c r="AV1" s="624" t="s">
        <v>1483</v>
      </c>
      <c r="AW1" s="624" t="s">
        <v>1484</v>
      </c>
      <c r="AX1" s="624" t="s">
        <v>1487</v>
      </c>
      <c r="AY1" s="624" t="s">
        <v>1488</v>
      </c>
      <c r="AZ1" s="624" t="s">
        <v>1499</v>
      </c>
      <c r="BA1" s="624" t="s">
        <v>1485</v>
      </c>
      <c r="BB1" s="624" t="s">
        <v>1098</v>
      </c>
      <c r="BC1" s="624" t="s">
        <v>1486</v>
      </c>
      <c r="BD1" s="624" t="s">
        <v>1494</v>
      </c>
      <c r="BE1" s="624" t="s">
        <v>1490</v>
      </c>
      <c r="BF1" s="624" t="s">
        <v>1500</v>
      </c>
      <c r="BG1" s="624" t="s">
        <v>1501</v>
      </c>
      <c r="BH1" s="624" t="s">
        <v>1502</v>
      </c>
      <c r="BI1" s="624" t="s">
        <v>1491</v>
      </c>
      <c r="BJ1" s="624" t="s">
        <v>1492</v>
      </c>
      <c r="BK1" s="624" t="s">
        <v>1493</v>
      </c>
      <c r="BL1" s="624" t="s">
        <v>1503</v>
      </c>
      <c r="BM1" s="624" t="s">
        <v>1504</v>
      </c>
      <c r="BN1" s="624" t="s">
        <v>1028</v>
      </c>
      <c r="BO1" s="624" t="s">
        <v>1510</v>
      </c>
      <c r="BP1" s="624" t="s">
        <v>1495</v>
      </c>
      <c r="BQ1" s="624" t="s">
        <v>1240</v>
      </c>
      <c r="BR1" s="624" t="s">
        <v>1505</v>
      </c>
      <c r="BS1" s="624" t="s">
        <v>1496</v>
      </c>
      <c r="BT1" s="624" t="s">
        <v>1497</v>
      </c>
      <c r="BU1" s="624" t="s">
        <v>1498</v>
      </c>
      <c r="BV1" s="624" t="s">
        <v>323</v>
      </c>
      <c r="BW1" s="624" t="s">
        <v>1506</v>
      </c>
      <c r="BX1" s="624" t="s">
        <v>1507</v>
      </c>
      <c r="BY1" s="624" t="s">
        <v>1508</v>
      </c>
      <c r="BZ1" s="624" t="s">
        <v>1511</v>
      </c>
      <c r="CA1" s="624" t="s">
        <v>1512</v>
      </c>
      <c r="CB1" s="624" t="s">
        <v>1522</v>
      </c>
      <c r="CC1" s="624" t="s">
        <v>1521</v>
      </c>
      <c r="CD1" s="624" t="s">
        <v>1513</v>
      </c>
      <c r="CE1" s="624" t="s">
        <v>1067</v>
      </c>
      <c r="CF1" s="624" t="s">
        <v>1514</v>
      </c>
      <c r="CG1" s="624" t="s">
        <v>1515</v>
      </c>
      <c r="CH1" s="624" t="s">
        <v>1516</v>
      </c>
      <c r="CI1" s="624" t="s">
        <v>1517</v>
      </c>
      <c r="CJ1" s="624" t="s">
        <v>674</v>
      </c>
      <c r="CK1" s="624" t="s">
        <v>1253</v>
      </c>
      <c r="CL1" s="624" t="s">
        <v>1254</v>
      </c>
      <c r="CM1" s="624" t="s">
        <v>1519</v>
      </c>
      <c r="CN1" s="624"/>
      <c r="CO1" s="624"/>
      <c r="CP1" s="624"/>
      <c r="CQ1" s="624"/>
    </row>
    <row r="2" spans="1:95" ht="12.75" hidden="1" customHeight="1" x14ac:dyDescent="0.2">
      <c r="A2" s="734">
        <v>2</v>
      </c>
      <c r="B2" s="736" t="s">
        <v>232</v>
      </c>
      <c r="C2" s="738">
        <f>IF(D2=0,0,RANK(D2,D$2:D$27))</f>
        <v>0</v>
      </c>
      <c r="D2" s="740">
        <f>SUM(J3:DH3)</f>
        <v>0</v>
      </c>
      <c r="E2" s="742">
        <f>IF(G2="X","X",RANK(G2,G$2:G$27))</f>
        <v>2</v>
      </c>
      <c r="F2" s="744">
        <f>COUNT(J2:DH2)</f>
        <v>0</v>
      </c>
      <c r="G2" s="722">
        <f>IF(C2=1,"X",IF(C2=2,"X",IF(C2=3,"X",F2)))</f>
        <v>0</v>
      </c>
      <c r="H2" s="724">
        <f>SUM(J2:DH2)</f>
        <v>0</v>
      </c>
      <c r="I2" s="726">
        <f>MINA(J2,K2,L2,M2,N2,O2,P2,Q2,R2,S2,T2,U2,V2,W2,X2)</f>
        <v>0</v>
      </c>
      <c r="J2" s="610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8"/>
      <c r="BJ2" s="578"/>
      <c r="BK2" s="578"/>
      <c r="BL2" s="578"/>
      <c r="BM2" s="578"/>
      <c r="BN2" s="578"/>
      <c r="BO2" s="578"/>
      <c r="BP2" s="578"/>
      <c r="BQ2" s="578"/>
      <c r="BR2" s="578"/>
      <c r="BS2" s="578"/>
      <c r="BT2" s="578"/>
      <c r="BU2" s="578"/>
      <c r="BV2" s="578"/>
      <c r="BW2" s="578"/>
      <c r="BX2" s="578"/>
      <c r="BY2" s="578"/>
      <c r="BZ2" s="578"/>
      <c r="CA2" s="578"/>
      <c r="CB2" s="578"/>
      <c r="CC2" s="578"/>
      <c r="CD2" s="578"/>
      <c r="CE2" s="578"/>
      <c r="CF2" s="578"/>
      <c r="CG2" s="578"/>
      <c r="CH2" s="578"/>
      <c r="CI2" s="578"/>
      <c r="CJ2" s="578"/>
      <c r="CK2" s="578"/>
      <c r="CL2" s="578"/>
      <c r="CM2" s="578"/>
      <c r="CN2" s="578"/>
      <c r="CO2" s="578"/>
      <c r="CP2" s="578"/>
      <c r="CQ2" s="578"/>
    </row>
    <row r="3" spans="1:95" ht="13.5" hidden="1" customHeight="1" thickBot="1" x14ac:dyDescent="0.25">
      <c r="A3" s="735"/>
      <c r="B3" s="737"/>
      <c r="C3" s="739"/>
      <c r="D3" s="741"/>
      <c r="E3" s="743"/>
      <c r="F3" s="745"/>
      <c r="G3" s="723"/>
      <c r="H3" s="725"/>
      <c r="I3" s="727"/>
      <c r="J3" s="581"/>
      <c r="K3" s="579"/>
      <c r="L3" s="581"/>
      <c r="M3" s="581"/>
      <c r="N3" s="581"/>
      <c r="O3" s="581"/>
      <c r="P3" s="581"/>
      <c r="Q3" s="581"/>
      <c r="R3" s="600"/>
      <c r="S3" s="579"/>
      <c r="T3" s="581"/>
      <c r="U3" s="579"/>
      <c r="V3" s="600"/>
      <c r="W3" s="581"/>
      <c r="X3" s="579"/>
      <c r="Y3" s="579"/>
      <c r="Z3" s="579"/>
      <c r="AA3" s="579"/>
      <c r="AB3" s="579"/>
      <c r="AC3" s="579"/>
      <c r="AD3" s="580"/>
      <c r="AE3" s="581"/>
      <c r="AF3" s="580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0"/>
      <c r="AR3" s="580"/>
      <c r="AS3" s="580"/>
      <c r="AT3" s="580"/>
      <c r="AU3" s="580"/>
      <c r="AV3" s="580"/>
      <c r="AW3" s="580"/>
      <c r="AX3" s="580"/>
      <c r="AY3" s="580"/>
      <c r="AZ3" s="580"/>
      <c r="BA3" s="580"/>
      <c r="BB3" s="580"/>
      <c r="BC3" s="580"/>
      <c r="BD3" s="580"/>
      <c r="BE3" s="580"/>
      <c r="BF3" s="580"/>
      <c r="BG3" s="580"/>
      <c r="BH3" s="580"/>
      <c r="BI3" s="580"/>
      <c r="BJ3" s="580"/>
      <c r="BK3" s="685"/>
      <c r="BL3" s="580"/>
      <c r="BM3" s="580"/>
      <c r="BN3" s="580"/>
      <c r="BO3" s="580"/>
      <c r="BP3" s="580"/>
      <c r="BQ3" s="580"/>
      <c r="BR3" s="580"/>
      <c r="BS3" s="580"/>
      <c r="BT3" s="580"/>
      <c r="BU3" s="580"/>
      <c r="BV3" s="580"/>
      <c r="BW3" s="580"/>
      <c r="BX3" s="580"/>
      <c r="BY3" s="580"/>
      <c r="BZ3" s="580"/>
      <c r="CA3" s="580"/>
      <c r="CB3" s="580"/>
      <c r="CC3" s="580"/>
      <c r="CD3" s="685"/>
      <c r="CE3" s="685"/>
      <c r="CF3" s="685"/>
      <c r="CG3" s="685"/>
      <c r="CH3" s="685"/>
      <c r="CI3" s="685"/>
      <c r="CJ3" s="685"/>
      <c r="CK3" s="685"/>
      <c r="CL3" s="685"/>
      <c r="CM3" s="685"/>
      <c r="CN3" s="685"/>
      <c r="CO3" s="685"/>
      <c r="CP3" s="685"/>
      <c r="CQ3" s="580"/>
    </row>
    <row r="4" spans="1:95" ht="12.75" hidden="1" customHeight="1" x14ac:dyDescent="0.2">
      <c r="A4" s="734">
        <v>3</v>
      </c>
      <c r="B4" s="736" t="s">
        <v>834</v>
      </c>
      <c r="C4" s="738">
        <f>IF(D4=0,0,RANK(D4,D$2:D$27))</f>
        <v>0</v>
      </c>
      <c r="D4" s="740">
        <f>SUM(J5:DH5)</f>
        <v>0</v>
      </c>
      <c r="E4" s="742">
        <f>IF(G4="X","X",RANK(G4,G$2:G$27))</f>
        <v>2</v>
      </c>
      <c r="F4" s="744">
        <f>COUNT(J4:DH4)</f>
        <v>0</v>
      </c>
      <c r="G4" s="722">
        <f t="shared" ref="G4" si="0">IF(C4=1,"X",IF(C4=2,"X",IF(C4=3,"X",F4)))</f>
        <v>0</v>
      </c>
      <c r="H4" s="724">
        <f>SUM(J4:DH4)</f>
        <v>0</v>
      </c>
      <c r="I4" s="726">
        <f>MINA(J4,K4,L4,M4,N4,O4,P4,Q4,R4,S4,T4,U4,V4,W4,X4)</f>
        <v>0</v>
      </c>
      <c r="J4" s="610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78"/>
      <c r="AW4" s="578"/>
      <c r="AX4" s="578"/>
      <c r="AY4" s="578"/>
      <c r="AZ4" s="578"/>
      <c r="BA4" s="578"/>
      <c r="BB4" s="578"/>
      <c r="BC4" s="578"/>
      <c r="BD4" s="578"/>
      <c r="BE4" s="578"/>
      <c r="BF4" s="578"/>
      <c r="BG4" s="578"/>
      <c r="BH4" s="578"/>
      <c r="BI4" s="578"/>
      <c r="BJ4" s="578"/>
      <c r="BK4" s="578"/>
      <c r="BL4" s="578"/>
      <c r="BM4" s="578"/>
      <c r="BN4" s="578"/>
      <c r="BO4" s="578"/>
      <c r="BP4" s="578"/>
      <c r="BQ4" s="578"/>
      <c r="BR4" s="578"/>
      <c r="BS4" s="578"/>
      <c r="BT4" s="578"/>
      <c r="BU4" s="578"/>
      <c r="BV4" s="578"/>
      <c r="BW4" s="578"/>
      <c r="BX4" s="578"/>
      <c r="BY4" s="578"/>
      <c r="BZ4" s="578"/>
      <c r="CA4" s="578"/>
      <c r="CB4" s="578"/>
      <c r="CC4" s="578"/>
      <c r="CD4" s="578"/>
      <c r="CE4" s="578"/>
      <c r="CF4" s="578"/>
      <c r="CG4" s="578"/>
      <c r="CH4" s="578"/>
      <c r="CI4" s="578"/>
      <c r="CJ4" s="578"/>
      <c r="CK4" s="578"/>
      <c r="CL4" s="578"/>
      <c r="CM4" s="578"/>
      <c r="CN4" s="578"/>
      <c r="CO4" s="578"/>
      <c r="CP4" s="578"/>
      <c r="CQ4" s="578"/>
    </row>
    <row r="5" spans="1:95" ht="13.5" hidden="1" customHeight="1" thickBot="1" x14ac:dyDescent="0.25">
      <c r="A5" s="735"/>
      <c r="B5" s="737"/>
      <c r="C5" s="739"/>
      <c r="D5" s="741"/>
      <c r="E5" s="743"/>
      <c r="F5" s="745"/>
      <c r="G5" s="723"/>
      <c r="H5" s="725"/>
      <c r="I5" s="727"/>
      <c r="J5" s="581"/>
      <c r="K5" s="581"/>
      <c r="L5" s="579"/>
      <c r="M5" s="581"/>
      <c r="N5" s="580"/>
      <c r="O5" s="581"/>
      <c r="P5" s="600"/>
      <c r="Q5" s="581"/>
      <c r="R5" s="581"/>
      <c r="S5" s="580"/>
      <c r="T5" s="581"/>
      <c r="U5" s="581"/>
      <c r="V5" s="581"/>
      <c r="W5" s="581"/>
      <c r="X5" s="581"/>
      <c r="Y5" s="579"/>
      <c r="Z5" s="579"/>
      <c r="AA5" s="579"/>
      <c r="AB5" s="579"/>
      <c r="AC5" s="579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580"/>
      <c r="AS5" s="580"/>
      <c r="AT5" s="580"/>
      <c r="AU5" s="580"/>
      <c r="AV5" s="580"/>
      <c r="AW5" s="580"/>
      <c r="AX5" s="580"/>
      <c r="AY5" s="580"/>
      <c r="AZ5" s="580"/>
      <c r="BA5" s="580"/>
      <c r="BB5" s="580"/>
      <c r="BC5" s="580"/>
      <c r="BD5" s="580"/>
      <c r="BE5" s="580"/>
      <c r="BF5" s="580"/>
      <c r="BG5" s="580"/>
      <c r="BH5" s="580"/>
      <c r="BI5" s="580"/>
      <c r="BJ5" s="580"/>
      <c r="BK5" s="580"/>
      <c r="BL5" s="580"/>
      <c r="BM5" s="580"/>
      <c r="BN5" s="580"/>
      <c r="BO5" s="580"/>
      <c r="BP5" s="580"/>
      <c r="BQ5" s="580"/>
      <c r="BR5" s="580"/>
      <c r="BS5" s="580"/>
      <c r="BT5" s="580"/>
      <c r="BU5" s="580"/>
      <c r="BV5" s="580"/>
      <c r="BW5" s="580"/>
      <c r="BX5" s="580"/>
      <c r="BY5" s="580"/>
      <c r="BZ5" s="580"/>
      <c r="CA5" s="580"/>
      <c r="CB5" s="580"/>
      <c r="CC5" s="580"/>
      <c r="CD5" s="665"/>
      <c r="CE5" s="665"/>
      <c r="CF5" s="685"/>
      <c r="CG5" s="685"/>
      <c r="CH5" s="685"/>
      <c r="CI5" s="685"/>
      <c r="CJ5" s="685"/>
      <c r="CK5" s="685"/>
      <c r="CL5" s="685"/>
      <c r="CM5" s="685"/>
      <c r="CN5" s="685"/>
      <c r="CO5" s="685"/>
      <c r="CP5" s="685"/>
      <c r="CQ5" s="580"/>
    </row>
    <row r="6" spans="1:95" ht="12.75" hidden="1" customHeight="1" x14ac:dyDescent="0.2">
      <c r="A6" s="734">
        <v>4</v>
      </c>
      <c r="B6" s="736" t="s">
        <v>1274</v>
      </c>
      <c r="C6" s="738">
        <f>IF(D6=0,0,RANK(D6,D$2:D$27))</f>
        <v>0</v>
      </c>
      <c r="D6" s="740">
        <f>SUM(J7:DH7)</f>
        <v>0</v>
      </c>
      <c r="E6" s="742">
        <f>IF(G6="X","X",RANK(G6,G$2:G$27))</f>
        <v>2</v>
      </c>
      <c r="F6" s="744">
        <f>COUNT(J6:DH6)</f>
        <v>0</v>
      </c>
      <c r="G6" s="722">
        <f t="shared" ref="G6" si="1">IF(C6=1,"X",IF(C6=2,"X",IF(C6=3,"X",F6)))</f>
        <v>0</v>
      </c>
      <c r="H6" s="724">
        <f>SUM(J6:DH6)</f>
        <v>0</v>
      </c>
      <c r="I6" s="726">
        <f>MINA(J6,K6,L6,M6,N6,O6,P6,Q6,R6,S6,T6,U6,V6,W6,X6)</f>
        <v>0</v>
      </c>
      <c r="J6" s="610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94"/>
      <c r="V6" s="578"/>
      <c r="W6" s="578"/>
      <c r="X6" s="578"/>
      <c r="Y6" s="578"/>
      <c r="Z6" s="578"/>
      <c r="AA6" s="578"/>
      <c r="AB6" s="578"/>
      <c r="AC6" s="578"/>
      <c r="AD6" s="591"/>
      <c r="AE6" s="578"/>
      <c r="AF6" s="591"/>
      <c r="AG6" s="591"/>
      <c r="AH6" s="591"/>
      <c r="AI6" s="591"/>
      <c r="AJ6" s="591"/>
      <c r="AK6" s="591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1"/>
      <c r="BF6" s="591"/>
      <c r="BG6" s="591"/>
      <c r="BH6" s="591"/>
      <c r="BI6" s="591"/>
      <c r="BJ6" s="591"/>
      <c r="BK6" s="591"/>
      <c r="BL6" s="591"/>
      <c r="BM6" s="591"/>
      <c r="BN6" s="591"/>
      <c r="BO6" s="591"/>
      <c r="BP6" s="591"/>
      <c r="BQ6" s="591"/>
      <c r="BR6" s="591"/>
      <c r="BS6" s="591"/>
      <c r="BT6" s="591"/>
      <c r="BU6" s="591"/>
      <c r="BV6" s="591"/>
      <c r="BW6" s="591"/>
      <c r="BX6" s="591"/>
      <c r="BY6" s="591"/>
      <c r="BZ6" s="591"/>
      <c r="CA6" s="591"/>
      <c r="CB6" s="591"/>
      <c r="CC6" s="591"/>
      <c r="CD6" s="591"/>
      <c r="CE6" s="591"/>
      <c r="CF6" s="591"/>
      <c r="CG6" s="591"/>
      <c r="CH6" s="591"/>
      <c r="CI6" s="591"/>
      <c r="CJ6" s="591"/>
      <c r="CK6" s="591"/>
      <c r="CL6" s="591"/>
      <c r="CM6" s="591"/>
      <c r="CN6" s="591"/>
      <c r="CO6" s="591"/>
      <c r="CP6" s="591"/>
      <c r="CQ6" s="591"/>
    </row>
    <row r="7" spans="1:95" ht="13.5" hidden="1" customHeight="1" thickBot="1" x14ac:dyDescent="0.25">
      <c r="A7" s="735"/>
      <c r="B7" s="737"/>
      <c r="C7" s="739"/>
      <c r="D7" s="741"/>
      <c r="E7" s="743"/>
      <c r="F7" s="745"/>
      <c r="G7" s="723"/>
      <c r="H7" s="725"/>
      <c r="I7" s="727"/>
      <c r="J7" s="581"/>
      <c r="K7" s="581"/>
      <c r="L7" s="581"/>
      <c r="M7" s="581"/>
      <c r="N7" s="581"/>
      <c r="O7" s="600"/>
      <c r="P7" s="669"/>
      <c r="Q7" s="581"/>
      <c r="R7" s="581"/>
      <c r="S7" s="581"/>
      <c r="T7" s="600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581"/>
      <c r="BV7" s="581"/>
      <c r="BW7" s="581"/>
      <c r="BX7" s="581"/>
      <c r="BY7" s="581"/>
      <c r="BZ7" s="581"/>
      <c r="CA7" s="581"/>
      <c r="CB7" s="581"/>
      <c r="CC7" s="581"/>
      <c r="CD7" s="581"/>
      <c r="CE7" s="581"/>
      <c r="CF7" s="581"/>
      <c r="CG7" s="581"/>
      <c r="CH7" s="581"/>
      <c r="CI7" s="581"/>
      <c r="CJ7" s="581"/>
      <c r="CK7" s="581"/>
      <c r="CL7" s="581"/>
      <c r="CM7" s="581"/>
      <c r="CN7" s="581"/>
      <c r="CO7" s="581"/>
      <c r="CP7" s="581"/>
      <c r="CQ7" s="581"/>
    </row>
    <row r="8" spans="1:95" hidden="1" x14ac:dyDescent="0.2">
      <c r="A8" s="734">
        <v>5</v>
      </c>
      <c r="B8" s="736" t="s">
        <v>1231</v>
      </c>
      <c r="C8" s="738">
        <f>IF(D8=0,0,RANK(D8,D$2:D$27))</f>
        <v>2</v>
      </c>
      <c r="D8" s="740">
        <f>SUM(J9:DH9)</f>
        <v>58</v>
      </c>
      <c r="E8" s="742" t="str">
        <f>IF(G8="X","X",RANK(G8,G$2:G$27))</f>
        <v>X</v>
      </c>
      <c r="F8" s="744">
        <f>COUNT(J8:DH8)</f>
        <v>15</v>
      </c>
      <c r="G8" s="722" t="str">
        <f>IF(C8=1,"X",IF(C8=2,"X",IF(C8=3,"X",F8)))</f>
        <v>X</v>
      </c>
      <c r="H8" s="724">
        <f>SUM(J8:DH8)</f>
        <v>0.67126157407407405</v>
      </c>
      <c r="I8" s="726">
        <f>MINA(J8,K8,L8,M8,N8,O8,P8,Q8,R8,S8,T8,U8,V8,W8,X8)</f>
        <v>1.3738425925925926E-2</v>
      </c>
      <c r="J8" s="610"/>
      <c r="K8" s="578"/>
      <c r="L8" s="578">
        <v>1.4930555555555556E-2</v>
      </c>
      <c r="M8" s="578"/>
      <c r="N8" s="578">
        <v>1.4143518518518519E-2</v>
      </c>
      <c r="O8" s="578">
        <v>1.4259259259259261E-2</v>
      </c>
      <c r="P8" s="578">
        <v>1.3865740740740739E-2</v>
      </c>
      <c r="Q8" s="578"/>
      <c r="R8" s="578"/>
      <c r="S8" s="578"/>
      <c r="T8" s="578"/>
      <c r="U8" s="594"/>
      <c r="V8" s="578">
        <v>1.4537037037037038E-2</v>
      </c>
      <c r="W8" s="578">
        <v>1.3738425925925926E-2</v>
      </c>
      <c r="X8" s="578">
        <v>1.4212962962962962E-2</v>
      </c>
      <c r="Y8" s="578"/>
      <c r="Z8" s="578"/>
      <c r="AA8" s="578"/>
      <c r="AB8" s="578"/>
      <c r="AC8" s="578"/>
      <c r="AD8" s="591"/>
      <c r="AE8" s="578"/>
      <c r="AF8" s="591"/>
      <c r="AG8" s="591"/>
      <c r="AH8" s="591"/>
      <c r="AI8" s="591"/>
      <c r="AJ8" s="591"/>
      <c r="AK8" s="591"/>
      <c r="AL8" s="591"/>
      <c r="AM8" s="591"/>
      <c r="AN8" s="591"/>
      <c r="AO8" s="591"/>
      <c r="AP8" s="591"/>
      <c r="AQ8" s="598"/>
      <c r="AR8" s="598"/>
      <c r="AS8" s="598"/>
      <c r="AT8" s="598">
        <v>2.6261574074074076E-2</v>
      </c>
      <c r="AU8" s="591">
        <v>1.4745370370370372E-2</v>
      </c>
      <c r="AV8" s="598"/>
      <c r="AW8" s="598"/>
      <c r="AX8" s="598"/>
      <c r="AY8" s="598"/>
      <c r="AZ8" s="591">
        <v>0.30388888888888888</v>
      </c>
      <c r="BA8" s="591"/>
      <c r="BB8" s="578">
        <v>6.6932870370370365E-2</v>
      </c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8">
        <v>3.4247685185185187E-2</v>
      </c>
      <c r="BP8" s="598">
        <v>3.1180555555555555E-2</v>
      </c>
      <c r="BQ8" s="598"/>
      <c r="BR8" s="598"/>
      <c r="BS8" s="591"/>
      <c r="BT8" s="591">
        <v>8.184027777777779E-2</v>
      </c>
      <c r="BU8" s="591"/>
      <c r="BV8" s="591"/>
      <c r="BW8" s="591"/>
      <c r="BX8" s="591"/>
      <c r="BY8" s="591">
        <v>1.247685185185185E-2</v>
      </c>
      <c r="BZ8" s="591"/>
      <c r="CA8" s="591"/>
      <c r="CB8" s="591"/>
      <c r="CC8" s="591"/>
      <c r="CD8" s="591"/>
      <c r="CE8" s="591"/>
      <c r="CF8" s="578"/>
      <c r="CG8" s="578"/>
      <c r="CH8" s="578"/>
      <c r="CI8" s="578"/>
      <c r="CJ8" s="578"/>
      <c r="CK8" s="578"/>
      <c r="CL8" s="578"/>
      <c r="CM8" s="578"/>
      <c r="CN8" s="578"/>
      <c r="CO8" s="578"/>
      <c r="CP8" s="578"/>
      <c r="CQ8" s="591"/>
    </row>
    <row r="9" spans="1:95" ht="13.5" hidden="1" thickBot="1" x14ac:dyDescent="0.25">
      <c r="A9" s="735"/>
      <c r="B9" s="737"/>
      <c r="C9" s="739"/>
      <c r="D9" s="741"/>
      <c r="E9" s="743"/>
      <c r="F9" s="745"/>
      <c r="G9" s="723"/>
      <c r="H9" s="725"/>
      <c r="I9" s="727"/>
      <c r="J9" s="581"/>
      <c r="K9" s="581"/>
      <c r="L9" s="581">
        <f t="shared" ref="J9:L11" si="2">IF($I8=0,0,IF(ROUNDUP(L8/$I8,0)&gt;30,30,ROUNDUP(L8/$I8,0)))</f>
        <v>2</v>
      </c>
      <c r="M9" s="581"/>
      <c r="N9" s="581">
        <f t="shared" ref="L9:X11" si="3">IF($I8=0,0,IF(ROUNDUP(N8/$I8,0)&gt;30,30,ROUNDUP(N8/$I8,0)))</f>
        <v>2</v>
      </c>
      <c r="O9" s="581">
        <f t="shared" si="3"/>
        <v>2</v>
      </c>
      <c r="P9" s="581">
        <f t="shared" si="3"/>
        <v>2</v>
      </c>
      <c r="Q9" s="669"/>
      <c r="R9" s="581"/>
      <c r="S9" s="669"/>
      <c r="T9" s="600"/>
      <c r="U9" s="669"/>
      <c r="V9" s="581">
        <f t="shared" si="3"/>
        <v>2</v>
      </c>
      <c r="W9" s="581">
        <f t="shared" si="3"/>
        <v>1</v>
      </c>
      <c r="X9" s="595">
        <f t="shared" si="3"/>
        <v>2</v>
      </c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666"/>
      <c r="AJ9" s="666"/>
      <c r="AK9" s="666"/>
      <c r="AL9" s="666"/>
      <c r="AM9" s="666"/>
      <c r="AN9" s="666"/>
      <c r="AO9" s="666"/>
      <c r="AP9" s="666"/>
      <c r="AQ9" s="669"/>
      <c r="AR9" s="669"/>
      <c r="AS9" s="669"/>
      <c r="AT9" s="669">
        <f t="shared" ref="AR9:AW11" si="4">IF($I8=0,0,IF(ROUNDUP(AT8/$I8,0)&gt;30,30,ROUNDUP(AT8/$I8,0)))</f>
        <v>2</v>
      </c>
      <c r="AU9" s="669">
        <f t="shared" si="4"/>
        <v>2</v>
      </c>
      <c r="AV9" s="685"/>
      <c r="AW9" s="685"/>
      <c r="AX9" s="685"/>
      <c r="AY9" s="685"/>
      <c r="AZ9" s="683">
        <f t="shared" ref="AZ9" si="5">IF($I8=0,0,IF(ROUNDUP(AZ8/$I8,0)&gt;30,30,ROUNDUP(AZ8/$I8,0)))</f>
        <v>23</v>
      </c>
      <c r="BA9" s="581"/>
      <c r="BB9" s="669">
        <f t="shared" ref="BB9" si="6">IF($I8=0,0,IF(ROUNDUP(BB8/$I8,0)&gt;30,30,ROUNDUP(BB8/$I8,0)))</f>
        <v>5</v>
      </c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685">
        <f t="shared" ref="BO9:BP9" si="7">IF($I8=0,0,IF(ROUNDUP(BO8/$I8,0)&gt;30,30,ROUNDUP(BO8/$I8,0)))</f>
        <v>3</v>
      </c>
      <c r="BP9" s="685">
        <f t="shared" si="7"/>
        <v>3</v>
      </c>
      <c r="BQ9" s="685"/>
      <c r="BR9" s="685"/>
      <c r="BS9" s="581"/>
      <c r="BT9" s="643">
        <f t="shared" ref="BP9:BY11" si="8">IF($I8=0,0,IF(ROUNDUP(BT8/$I8,0)&gt;30,30,ROUNDUP(BT8/$I8,0)))</f>
        <v>6</v>
      </c>
      <c r="BU9" s="643"/>
      <c r="BV9" s="581"/>
      <c r="BW9" s="581"/>
      <c r="BX9" s="581"/>
      <c r="BY9" s="581">
        <f t="shared" ref="BY9" si="9">IF($I8=0,0,IF(ROUNDUP(BY8/$I8,0)&gt;30,30,ROUNDUP(BY8/$I8,0)))</f>
        <v>1</v>
      </c>
      <c r="BZ9" s="581"/>
      <c r="CA9" s="581"/>
      <c r="CB9" s="581"/>
      <c r="CC9" s="581"/>
      <c r="CD9" s="666"/>
      <c r="CE9" s="666"/>
      <c r="CF9" s="685"/>
      <c r="CG9" s="685"/>
      <c r="CH9" s="685"/>
      <c r="CI9" s="685"/>
      <c r="CJ9" s="685"/>
      <c r="CK9" s="685"/>
      <c r="CL9" s="685"/>
      <c r="CM9" s="685"/>
      <c r="CN9" s="685"/>
      <c r="CO9" s="685"/>
      <c r="CP9" s="685"/>
      <c r="CQ9" s="581"/>
    </row>
    <row r="10" spans="1:95" ht="13.5" hidden="1" customHeight="1" x14ac:dyDescent="0.2">
      <c r="A10" s="734">
        <v>6</v>
      </c>
      <c r="B10" s="736" t="s">
        <v>252</v>
      </c>
      <c r="C10" s="738">
        <f>IF(D10=0,0,RANK(D10,D$2:D$27))</f>
        <v>1</v>
      </c>
      <c r="D10" s="740">
        <f>SUM(J11:DH11)</f>
        <v>189</v>
      </c>
      <c r="E10" s="742" t="str">
        <f>IF(G10="X","X",RANK(G10,G$2:G$27))</f>
        <v>X</v>
      </c>
      <c r="F10" s="744">
        <f>COUNT(J10:DH10)</f>
        <v>41</v>
      </c>
      <c r="G10" s="722" t="str">
        <f>IF(C10=1,"X",IF(C10=2,"X",IF(C10=3,"X",F10)))</f>
        <v>X</v>
      </c>
      <c r="H10" s="724">
        <f>SUM(J10:DH10)</f>
        <v>2.6682175925925926</v>
      </c>
      <c r="I10" s="726">
        <f>MINA(J10,K10,L10,M10,N10,O10,P10,Q10,R10,S10,T10,U10,V10,W10,X10)</f>
        <v>1.3148148148148147E-2</v>
      </c>
      <c r="J10" s="596">
        <v>1.3287037037037036E-2</v>
      </c>
      <c r="K10" s="596">
        <v>1.3506944444444445E-2</v>
      </c>
      <c r="L10" s="691">
        <v>1.3321759259259261E-2</v>
      </c>
      <c r="M10" s="596">
        <v>1.3611111111111114E-2</v>
      </c>
      <c r="N10" s="596">
        <v>1.3379629629629628E-2</v>
      </c>
      <c r="O10" s="596"/>
      <c r="P10" s="578">
        <v>1.3807870370370371E-2</v>
      </c>
      <c r="Q10" s="596">
        <v>1.3449074074074073E-2</v>
      </c>
      <c r="R10" s="596">
        <v>1.3668981481481482E-2</v>
      </c>
      <c r="S10" s="596">
        <v>1.3321759259259261E-2</v>
      </c>
      <c r="T10" s="596">
        <v>1.3287037037037036E-2</v>
      </c>
      <c r="U10" s="596">
        <v>1.3148148148148147E-2</v>
      </c>
      <c r="V10" s="578">
        <v>1.3564814814814816E-2</v>
      </c>
      <c r="W10" s="578">
        <v>1.3287037037037036E-2</v>
      </c>
      <c r="X10" s="578">
        <v>1.3495370370370371E-2</v>
      </c>
      <c r="Y10" s="596"/>
      <c r="Z10" s="596"/>
      <c r="AA10" s="596"/>
      <c r="AB10" s="596"/>
      <c r="AC10" s="596"/>
      <c r="AD10" s="578"/>
      <c r="AE10" s="591"/>
      <c r="AF10" s="578"/>
      <c r="AG10" s="578"/>
      <c r="AH10" s="578">
        <v>3.0543981481481481E-2</v>
      </c>
      <c r="AI10" s="578">
        <v>0.91834490740740737</v>
      </c>
      <c r="AJ10" s="578"/>
      <c r="AK10" s="578">
        <v>3.7824074074074072E-2</v>
      </c>
      <c r="AL10" s="598"/>
      <c r="AM10" s="592"/>
      <c r="AN10" s="592"/>
      <c r="AO10" s="578">
        <v>3.0162037037037032E-2</v>
      </c>
      <c r="AP10" s="578">
        <v>2.0509259259259258E-2</v>
      </c>
      <c r="AQ10" s="591"/>
      <c r="AR10" s="591">
        <v>6.9328703703703712E-2</v>
      </c>
      <c r="AS10" s="598">
        <v>6.5532407407407414E-2</v>
      </c>
      <c r="AT10" s="598"/>
      <c r="AU10" s="591">
        <v>1.503472222222222E-2</v>
      </c>
      <c r="AV10" s="591"/>
      <c r="AW10" s="578">
        <v>0.15112268518518518</v>
      </c>
      <c r="AX10" s="578"/>
      <c r="AY10" s="578"/>
      <c r="AZ10" s="591">
        <v>0.32758101851851851</v>
      </c>
      <c r="BA10" s="591"/>
      <c r="BB10" s="578">
        <v>7.9236111111111118E-2</v>
      </c>
      <c r="BC10" s="578"/>
      <c r="BD10" s="598">
        <v>6.9745370370370374E-2</v>
      </c>
      <c r="BE10" s="591">
        <v>3.1458333333333331E-2</v>
      </c>
      <c r="BF10" s="578">
        <v>6.5312499999999996E-2</v>
      </c>
      <c r="BG10" s="578"/>
      <c r="BH10" s="578"/>
      <c r="BI10" s="578"/>
      <c r="BJ10" s="598"/>
      <c r="BK10" s="578">
        <v>3.1215277777777783E-2</v>
      </c>
      <c r="BL10" s="592">
        <v>1.4444444444444446E-2</v>
      </c>
      <c r="BM10" s="592"/>
      <c r="BN10" s="578"/>
      <c r="BO10" s="578"/>
      <c r="BP10" s="578">
        <v>2.9085648148148149E-2</v>
      </c>
      <c r="BQ10" s="591">
        <v>8.5995370370370357E-3</v>
      </c>
      <c r="BR10" s="591"/>
      <c r="BS10" s="578"/>
      <c r="BT10" s="578">
        <v>6.6840277777777776E-2</v>
      </c>
      <c r="BU10" s="578"/>
      <c r="BV10" s="591">
        <v>2.6238425925925925E-2</v>
      </c>
      <c r="BW10" s="578"/>
      <c r="BX10" s="591">
        <v>5.8298611111111114E-2</v>
      </c>
      <c r="BY10" s="598">
        <v>1.1550925925925925E-2</v>
      </c>
      <c r="BZ10" s="598"/>
      <c r="CA10" s="598"/>
      <c r="CB10" s="578"/>
      <c r="CC10" s="578">
        <v>0.1464351851851852</v>
      </c>
      <c r="CD10" s="591">
        <v>1.2951388888888887E-2</v>
      </c>
      <c r="CE10" s="591">
        <v>3.3680555555555554E-2</v>
      </c>
      <c r="CF10" s="578">
        <v>4.1423611111111112E-2</v>
      </c>
      <c r="CG10" s="591"/>
      <c r="CH10" s="591"/>
      <c r="CI10" s="578"/>
      <c r="CJ10" s="598">
        <v>8.7581018518518516E-2</v>
      </c>
      <c r="CK10" s="591"/>
      <c r="CL10" s="578"/>
      <c r="CM10" s="591"/>
      <c r="CN10" s="578"/>
      <c r="CO10" s="578"/>
      <c r="CP10" s="578"/>
      <c r="CQ10" s="578"/>
    </row>
    <row r="11" spans="1:95" ht="13.5" hidden="1" customHeight="1" thickBot="1" x14ac:dyDescent="0.25">
      <c r="A11" s="735"/>
      <c r="B11" s="737"/>
      <c r="C11" s="739"/>
      <c r="D11" s="741"/>
      <c r="E11" s="743"/>
      <c r="F11" s="745"/>
      <c r="G11" s="723"/>
      <c r="H11" s="725"/>
      <c r="I11" s="727"/>
      <c r="J11" s="581">
        <f t="shared" si="2"/>
        <v>2</v>
      </c>
      <c r="K11" s="581">
        <f t="shared" si="2"/>
        <v>2</v>
      </c>
      <c r="L11" s="581">
        <f t="shared" si="3"/>
        <v>2</v>
      </c>
      <c r="M11" s="581">
        <f t="shared" si="3"/>
        <v>2</v>
      </c>
      <c r="N11" s="581">
        <f t="shared" si="3"/>
        <v>2</v>
      </c>
      <c r="O11" s="669"/>
      <c r="P11" s="581">
        <f t="shared" si="3"/>
        <v>2</v>
      </c>
      <c r="Q11" s="581">
        <f t="shared" si="3"/>
        <v>2</v>
      </c>
      <c r="R11" s="581">
        <f t="shared" si="3"/>
        <v>2</v>
      </c>
      <c r="S11" s="581">
        <f t="shared" si="3"/>
        <v>2</v>
      </c>
      <c r="T11" s="669">
        <f t="shared" si="3"/>
        <v>2</v>
      </c>
      <c r="U11" s="669">
        <f t="shared" si="3"/>
        <v>1</v>
      </c>
      <c r="V11" s="669">
        <f t="shared" si="3"/>
        <v>2</v>
      </c>
      <c r="W11" s="669">
        <f t="shared" si="3"/>
        <v>2</v>
      </c>
      <c r="X11" s="595">
        <f t="shared" si="3"/>
        <v>2</v>
      </c>
      <c r="Y11" s="595"/>
      <c r="Z11" s="595"/>
      <c r="AA11" s="595"/>
      <c r="AB11" s="595"/>
      <c r="AC11" s="595"/>
      <c r="AD11" s="669"/>
      <c r="AE11" s="669"/>
      <c r="AF11" s="669"/>
      <c r="AG11" s="669"/>
      <c r="AH11" s="581">
        <f t="shared" ref="AH11" si="10">IF($I10=0,0,IF(ROUNDUP(AH10/$I10,0)&gt;30,30,ROUNDUP(AH10/$I10,0)))</f>
        <v>3</v>
      </c>
      <c r="AI11" s="581">
        <f t="shared" ref="AI11" si="11">IF($I10=0,0,IF(ROUNDUP(AI10/$I10,0)&gt;30,30,ROUNDUP(AI10/$I10,0)))</f>
        <v>30</v>
      </c>
      <c r="AJ11" s="666"/>
      <c r="AK11" s="581">
        <f t="shared" ref="AK11" si="12">IF($I10=0,0,IF(ROUNDUP(AK10/$I10,0)&gt;30,30,ROUNDUP(AK10/$I10,0)))</f>
        <v>3</v>
      </c>
      <c r="AL11" s="685"/>
      <c r="AM11" s="682"/>
      <c r="AN11" s="682"/>
      <c r="AO11" s="581">
        <f t="shared" ref="AO11:AP11" si="13">IF($I10=0,0,IF(ROUNDUP(AO10/$I10,0)&gt;30,30,ROUNDUP(AO10/$I10,0)))</f>
        <v>3</v>
      </c>
      <c r="AP11" s="581">
        <f t="shared" si="13"/>
        <v>2</v>
      </c>
      <c r="AQ11" s="669"/>
      <c r="AR11" s="685">
        <f t="shared" si="4"/>
        <v>6</v>
      </c>
      <c r="AS11" s="685">
        <f t="shared" si="4"/>
        <v>5</v>
      </c>
      <c r="AT11" s="685"/>
      <c r="AU11" s="685">
        <f t="shared" si="4"/>
        <v>2</v>
      </c>
      <c r="AV11" s="683"/>
      <c r="AW11" s="669">
        <f t="shared" si="4"/>
        <v>12</v>
      </c>
      <c r="AX11" s="669"/>
      <c r="AY11" s="669"/>
      <c r="AZ11" s="683">
        <f t="shared" ref="AZ11" si="14">IF($I10=0,0,IF(ROUNDUP(AZ10/$I10,0)&gt;30,30,ROUNDUP(AZ10/$I10,0)))</f>
        <v>25</v>
      </c>
      <c r="BA11" s="669"/>
      <c r="BB11" s="669">
        <f t="shared" ref="BB11" si="15">IF($I10=0,0,IF(ROUNDUP(BB10/$I10,0)&gt;30,30,ROUNDUP(BB10/$I10,0)))</f>
        <v>7</v>
      </c>
      <c r="BC11" s="669"/>
      <c r="BD11" s="685">
        <f t="shared" ref="BD11:BF11" si="16">IF($I10=0,0,IF(ROUNDUP(BD10/$I10,0)&gt;30,30,ROUNDUP(BD10/$I10,0)))</f>
        <v>6</v>
      </c>
      <c r="BE11" s="683">
        <f t="shared" si="16"/>
        <v>3</v>
      </c>
      <c r="BF11" s="669">
        <f t="shared" si="16"/>
        <v>5</v>
      </c>
      <c r="BG11" s="685"/>
      <c r="BH11" s="685"/>
      <c r="BI11" s="669"/>
      <c r="BJ11" s="685"/>
      <c r="BK11" s="685">
        <f t="shared" ref="BK11:BL11" si="17">IF($I10=0,0,IF(ROUNDUP(BK10/$I10,0)&gt;30,30,ROUNDUP(BK10/$I10,0)))</f>
        <v>3</v>
      </c>
      <c r="BL11" s="682">
        <f t="shared" si="17"/>
        <v>2</v>
      </c>
      <c r="BM11" s="682"/>
      <c r="BN11" s="685"/>
      <c r="BO11" s="685"/>
      <c r="BP11" s="685">
        <f t="shared" si="8"/>
        <v>3</v>
      </c>
      <c r="BQ11" s="683">
        <f t="shared" si="8"/>
        <v>1</v>
      </c>
      <c r="BR11" s="683"/>
      <c r="BS11" s="669"/>
      <c r="BT11" s="669">
        <f t="shared" si="8"/>
        <v>6</v>
      </c>
      <c r="BU11" s="669"/>
      <c r="BV11" s="683">
        <f t="shared" si="8"/>
        <v>2</v>
      </c>
      <c r="BW11" s="669"/>
      <c r="BX11" s="683">
        <f t="shared" si="8"/>
        <v>5</v>
      </c>
      <c r="BY11" s="599">
        <f t="shared" si="8"/>
        <v>1</v>
      </c>
      <c r="BZ11" s="695"/>
      <c r="CA11" s="695"/>
      <c r="CB11" s="685"/>
      <c r="CC11" s="685">
        <f t="shared" ref="CC11:CF11" si="18">IF($I10=0,0,IF(ROUNDUP(CC10/$I10,0)&gt;30,30,ROUNDUP(CC10/$I10,0)))</f>
        <v>12</v>
      </c>
      <c r="CD11" s="683">
        <f t="shared" si="18"/>
        <v>1</v>
      </c>
      <c r="CE11" s="685">
        <f t="shared" si="18"/>
        <v>3</v>
      </c>
      <c r="CF11" s="685">
        <f t="shared" si="18"/>
        <v>4</v>
      </c>
      <c r="CG11" s="685"/>
      <c r="CH11" s="685"/>
      <c r="CI11" s="669"/>
      <c r="CJ11" s="685">
        <f t="shared" ref="CJ11" si="19">IF($I10=0,0,IF(ROUNDUP(CJ10/$I10,0)&gt;30,30,ROUNDUP(CJ10/$I10,0)))</f>
        <v>7</v>
      </c>
      <c r="CK11" s="683"/>
      <c r="CL11" s="685"/>
      <c r="CM11" s="683"/>
      <c r="CN11" s="685"/>
      <c r="CO11" s="685"/>
      <c r="CP11" s="685"/>
      <c r="CQ11" s="669"/>
    </row>
    <row r="12" spans="1:95" ht="12.75" hidden="1" customHeight="1" x14ac:dyDescent="0.2">
      <c r="A12" s="734">
        <v>7</v>
      </c>
      <c r="B12" s="736" t="s">
        <v>1248</v>
      </c>
      <c r="C12" s="738">
        <f>IF(D12=0,0,RANK(D12,D$2:D$27))</f>
        <v>0</v>
      </c>
      <c r="D12" s="740">
        <f>SUM(J13:DH13)</f>
        <v>0</v>
      </c>
      <c r="E12" s="742">
        <f>IF(G12="X","X",RANK(G12,G$2:G$27))</f>
        <v>2</v>
      </c>
      <c r="F12" s="744">
        <f>COUNT(J12:DH12)</f>
        <v>0</v>
      </c>
      <c r="G12" s="722">
        <f>IF(C12=1,"X",IF(C12=2,"X",IF(C12=3,"X",F12)))</f>
        <v>0</v>
      </c>
      <c r="H12" s="724">
        <f>SUM(J12:DH12)</f>
        <v>0</v>
      </c>
      <c r="I12" s="726">
        <f>MINA(J12,K12,L12,M12,N12,O12,P12,Q12,R12,S12,T12,U12,V12,W12,X12)</f>
        <v>0</v>
      </c>
      <c r="J12" s="610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8"/>
      <c r="AW12" s="578"/>
      <c r="AX12" s="578"/>
      <c r="AY12" s="578"/>
      <c r="AZ12" s="578"/>
      <c r="BA12" s="578"/>
      <c r="BB12" s="578"/>
      <c r="BC12" s="578"/>
      <c r="BD12" s="578"/>
      <c r="BE12" s="578"/>
      <c r="BF12" s="578"/>
      <c r="BG12" s="578"/>
      <c r="BH12" s="578"/>
      <c r="BI12" s="578"/>
      <c r="BJ12" s="578"/>
      <c r="BK12" s="578"/>
      <c r="BL12" s="578"/>
      <c r="BM12" s="578"/>
      <c r="BN12" s="578"/>
      <c r="BO12" s="578"/>
      <c r="BP12" s="578"/>
      <c r="BQ12" s="578"/>
      <c r="BR12" s="578"/>
      <c r="BS12" s="578"/>
      <c r="BT12" s="578"/>
      <c r="BU12" s="578"/>
      <c r="BV12" s="578"/>
      <c r="BW12" s="578"/>
      <c r="BX12" s="578"/>
      <c r="BY12" s="578"/>
      <c r="BZ12" s="578"/>
      <c r="CA12" s="578"/>
      <c r="CB12" s="578"/>
      <c r="CC12" s="578"/>
      <c r="CD12" s="578"/>
      <c r="CE12" s="578"/>
      <c r="CF12" s="578"/>
      <c r="CG12" s="578"/>
      <c r="CH12" s="578"/>
      <c r="CI12" s="578"/>
      <c r="CJ12" s="578"/>
      <c r="CK12" s="578"/>
      <c r="CL12" s="578"/>
      <c r="CM12" s="578"/>
      <c r="CN12" s="578"/>
      <c r="CO12" s="578"/>
      <c r="CP12" s="578"/>
      <c r="CQ12" s="578"/>
    </row>
    <row r="13" spans="1:95" ht="13.5" hidden="1" customHeight="1" thickBot="1" x14ac:dyDescent="0.25">
      <c r="A13" s="735"/>
      <c r="B13" s="737"/>
      <c r="C13" s="739"/>
      <c r="D13" s="741"/>
      <c r="E13" s="743"/>
      <c r="F13" s="745"/>
      <c r="G13" s="723"/>
      <c r="H13" s="725"/>
      <c r="I13" s="727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79"/>
      <c r="U13" s="581"/>
      <c r="V13" s="581"/>
      <c r="W13" s="581"/>
      <c r="X13" s="581"/>
      <c r="Y13" s="581"/>
      <c r="Z13" s="581"/>
      <c r="AA13" s="581"/>
      <c r="AB13" s="581"/>
      <c r="AC13" s="581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3"/>
      <c r="AR13" s="593"/>
      <c r="AS13" s="593"/>
      <c r="AT13" s="593"/>
      <c r="AU13" s="593"/>
      <c r="AV13" s="593"/>
      <c r="AW13" s="593"/>
      <c r="AX13" s="593"/>
      <c r="AY13" s="593"/>
      <c r="AZ13" s="593"/>
      <c r="BA13" s="593"/>
      <c r="BB13" s="593"/>
      <c r="BC13" s="593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N13" s="593"/>
      <c r="CO13" s="593"/>
      <c r="CP13" s="593"/>
      <c r="CQ13" s="593"/>
    </row>
    <row r="14" spans="1:95" ht="12.75" hidden="1" customHeight="1" x14ac:dyDescent="0.2">
      <c r="A14" s="734">
        <v>8</v>
      </c>
      <c r="B14" s="736" t="s">
        <v>149</v>
      </c>
      <c r="C14" s="738">
        <f>IF(D14=0,0,RANK(D14,D$2:D$27))</f>
        <v>0</v>
      </c>
      <c r="D14" s="740">
        <f>SUM(J15:DH15)</f>
        <v>0</v>
      </c>
      <c r="E14" s="742">
        <f>IF(G14="X","X",RANK(G14,G$2:G$27))</f>
        <v>2</v>
      </c>
      <c r="F14" s="744">
        <f>COUNT(J14:DH14)</f>
        <v>0</v>
      </c>
      <c r="G14" s="722">
        <f>IF(C14=1,"X",IF(C14=2,"X",IF(C14=3,"X",F14)))</f>
        <v>0</v>
      </c>
      <c r="H14" s="724">
        <f>SUM(J14:DH14)</f>
        <v>0</v>
      </c>
      <c r="I14" s="726">
        <f>MINA(J14,K14,L14,M14,N14,O14,P14,Q14,R14,S14,T14,U14,V14,W14,X14)</f>
        <v>0</v>
      </c>
      <c r="J14" s="610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8"/>
      <c r="BD14" s="578"/>
      <c r="BE14" s="578"/>
      <c r="BF14" s="578"/>
      <c r="BG14" s="578"/>
      <c r="BH14" s="578"/>
      <c r="BI14" s="578"/>
      <c r="BJ14" s="578"/>
      <c r="BK14" s="578"/>
      <c r="BL14" s="578"/>
      <c r="BM14" s="578"/>
      <c r="BN14" s="578"/>
      <c r="BO14" s="578"/>
      <c r="BP14" s="578"/>
      <c r="BQ14" s="578"/>
      <c r="BR14" s="578"/>
      <c r="BS14" s="578"/>
      <c r="BT14" s="578"/>
      <c r="BU14" s="578"/>
      <c r="BV14" s="578"/>
      <c r="BW14" s="578"/>
      <c r="BX14" s="578"/>
      <c r="BY14" s="578"/>
      <c r="BZ14" s="578"/>
      <c r="CA14" s="578"/>
      <c r="CB14" s="578"/>
      <c r="CC14" s="578"/>
      <c r="CD14" s="578"/>
      <c r="CE14" s="578"/>
      <c r="CF14" s="578"/>
      <c r="CG14" s="578"/>
      <c r="CH14" s="578"/>
      <c r="CI14" s="578"/>
      <c r="CJ14" s="578"/>
      <c r="CK14" s="578"/>
      <c r="CL14" s="578"/>
      <c r="CM14" s="578"/>
      <c r="CN14" s="578"/>
      <c r="CO14" s="578"/>
      <c r="CP14" s="578"/>
      <c r="CQ14" s="578"/>
    </row>
    <row r="15" spans="1:95" ht="13.5" hidden="1" customHeight="1" thickBot="1" x14ac:dyDescent="0.25">
      <c r="A15" s="735"/>
      <c r="B15" s="737"/>
      <c r="C15" s="739"/>
      <c r="D15" s="741"/>
      <c r="E15" s="743"/>
      <c r="F15" s="745"/>
      <c r="G15" s="723"/>
      <c r="H15" s="725"/>
      <c r="I15" s="727"/>
      <c r="J15" s="579"/>
      <c r="K15" s="580"/>
      <c r="L15" s="580"/>
      <c r="M15" s="581"/>
      <c r="N15" s="580"/>
      <c r="O15" s="580"/>
      <c r="P15" s="580"/>
      <c r="Q15" s="581"/>
      <c r="R15" s="581"/>
      <c r="S15" s="580"/>
      <c r="T15" s="580"/>
      <c r="U15" s="581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  <c r="AT15" s="580"/>
      <c r="AU15" s="580"/>
      <c r="AV15" s="580"/>
      <c r="AW15" s="580"/>
      <c r="AX15" s="580"/>
      <c r="AY15" s="580"/>
      <c r="AZ15" s="580"/>
      <c r="BA15" s="580"/>
      <c r="BB15" s="580"/>
      <c r="BC15" s="580"/>
      <c r="BD15" s="580"/>
      <c r="BE15" s="580"/>
      <c r="BF15" s="580"/>
      <c r="BG15" s="580"/>
      <c r="BH15" s="580"/>
      <c r="BI15" s="580"/>
      <c r="BJ15" s="580"/>
      <c r="BK15" s="580"/>
      <c r="BL15" s="580"/>
      <c r="BM15" s="580"/>
      <c r="BN15" s="580"/>
      <c r="BO15" s="580"/>
      <c r="BP15" s="580"/>
      <c r="BQ15" s="580"/>
      <c r="BR15" s="580"/>
      <c r="BS15" s="580"/>
      <c r="BT15" s="580"/>
      <c r="BU15" s="580"/>
      <c r="BV15" s="580"/>
      <c r="BW15" s="580"/>
      <c r="BX15" s="580"/>
      <c r="BY15" s="580"/>
      <c r="BZ15" s="580"/>
      <c r="CA15" s="580"/>
      <c r="CB15" s="580"/>
      <c r="CC15" s="580"/>
      <c r="CD15" s="580"/>
      <c r="CE15" s="580"/>
      <c r="CF15" s="580"/>
      <c r="CG15" s="580"/>
      <c r="CH15" s="580"/>
      <c r="CI15" s="580"/>
      <c r="CJ15" s="580"/>
      <c r="CK15" s="580"/>
      <c r="CL15" s="580"/>
      <c r="CM15" s="580"/>
      <c r="CN15" s="580"/>
      <c r="CO15" s="580"/>
      <c r="CP15" s="580"/>
      <c r="CQ15" s="580"/>
    </row>
    <row r="16" spans="1:95" ht="12.75" hidden="1" customHeight="1" x14ac:dyDescent="0.2">
      <c r="A16" s="734">
        <v>9</v>
      </c>
      <c r="B16" s="736" t="s">
        <v>109</v>
      </c>
      <c r="C16" s="738">
        <f>IF(D16=0,0,RANK(D16,D$2:D$27))</f>
        <v>0</v>
      </c>
      <c r="D16" s="740">
        <f>SUM(J17:DH17)</f>
        <v>0</v>
      </c>
      <c r="E16" s="742">
        <f>IF(G16="X","X",RANK(G16,G$2:G$27))</f>
        <v>2</v>
      </c>
      <c r="F16" s="744">
        <f>COUNT(J16:DH16)</f>
        <v>0</v>
      </c>
      <c r="G16" s="722">
        <f>IF(C16=1,"X",IF(C16=2,"X",IF(C16=3,"X",F16)))</f>
        <v>0</v>
      </c>
      <c r="H16" s="724">
        <f>SUM(J16:DH16)</f>
        <v>0</v>
      </c>
      <c r="I16" s="726">
        <f>MINA(J16,K16,L16,M16,N16,O16,P16,Q16,R16,S16,T16,U16,V16,W16,X16)</f>
        <v>0</v>
      </c>
      <c r="J16" s="610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78"/>
      <c r="AX16" s="578"/>
      <c r="AY16" s="578"/>
      <c r="AZ16" s="578"/>
      <c r="BA16" s="578"/>
      <c r="BB16" s="578"/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78"/>
      <c r="BS16" s="578"/>
      <c r="BT16" s="578"/>
      <c r="BU16" s="578"/>
      <c r="BV16" s="578"/>
      <c r="BW16" s="578"/>
      <c r="BX16" s="578"/>
      <c r="BY16" s="578"/>
      <c r="BZ16" s="578"/>
      <c r="CA16" s="578"/>
      <c r="CB16" s="578"/>
      <c r="CC16" s="578"/>
      <c r="CD16" s="578"/>
      <c r="CE16" s="578"/>
      <c r="CF16" s="578"/>
      <c r="CG16" s="578"/>
      <c r="CH16" s="578"/>
      <c r="CI16" s="578"/>
      <c r="CJ16" s="578"/>
      <c r="CK16" s="578"/>
      <c r="CL16" s="578"/>
      <c r="CM16" s="578"/>
      <c r="CN16" s="578"/>
      <c r="CO16" s="578"/>
      <c r="CP16" s="578"/>
      <c r="CQ16" s="578"/>
    </row>
    <row r="17" spans="1:95" ht="13.5" hidden="1" customHeight="1" thickBot="1" x14ac:dyDescent="0.25">
      <c r="A17" s="735"/>
      <c r="B17" s="737"/>
      <c r="C17" s="739"/>
      <c r="D17" s="741"/>
      <c r="E17" s="743"/>
      <c r="F17" s="745"/>
      <c r="G17" s="723"/>
      <c r="H17" s="725"/>
      <c r="I17" s="727"/>
      <c r="J17" s="579"/>
      <c r="K17" s="580"/>
      <c r="L17" s="580"/>
      <c r="M17" s="581"/>
      <c r="N17" s="580"/>
      <c r="O17" s="580"/>
      <c r="P17" s="580"/>
      <c r="Q17" s="581"/>
      <c r="R17" s="581"/>
      <c r="S17" s="580"/>
      <c r="T17" s="580"/>
      <c r="U17" s="581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80"/>
      <c r="BB17" s="580"/>
      <c r="BC17" s="580"/>
      <c r="BD17" s="580"/>
      <c r="BE17" s="580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80"/>
      <c r="BW17" s="580"/>
      <c r="BX17" s="580"/>
      <c r="BY17" s="580"/>
      <c r="BZ17" s="580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  <c r="CK17" s="580"/>
      <c r="CL17" s="580"/>
      <c r="CM17" s="580"/>
      <c r="CN17" s="580"/>
      <c r="CO17" s="580"/>
      <c r="CP17" s="580"/>
      <c r="CQ17" s="580"/>
    </row>
    <row r="18" spans="1:95" ht="12.75" hidden="1" customHeight="1" x14ac:dyDescent="0.2">
      <c r="A18" s="734">
        <v>10</v>
      </c>
      <c r="B18" s="736" t="s">
        <v>974</v>
      </c>
      <c r="C18" s="738">
        <f>IF(D18=0,0,RANK(D18,D$2:D$27))</f>
        <v>0</v>
      </c>
      <c r="D18" s="740">
        <f>SUM(J19:DH19)</f>
        <v>0</v>
      </c>
      <c r="E18" s="742">
        <f>IF(G18="X","X",RANK(G18,G$2:G$27))</f>
        <v>2</v>
      </c>
      <c r="F18" s="744">
        <f>COUNT(J18:DH18)</f>
        <v>0</v>
      </c>
      <c r="G18" s="722">
        <f>IF(C18=1,"X",IF(C18=2,"X",IF(C18=3,"X",F18)))</f>
        <v>0</v>
      </c>
      <c r="H18" s="724">
        <f>SUM(J18:DH18)</f>
        <v>0</v>
      </c>
      <c r="I18" s="726">
        <f>MINA(J18,K18,L18,M18,N18,O18,P18,Q18,R18,S18,T18,U18,V18,W18,X18)</f>
        <v>0</v>
      </c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78"/>
      <c r="AX18" s="578"/>
      <c r="AY18" s="578"/>
      <c r="AZ18" s="578"/>
      <c r="BA18" s="578"/>
      <c r="BB18" s="578"/>
      <c r="BC18" s="578"/>
      <c r="BD18" s="578"/>
      <c r="BE18" s="578"/>
      <c r="BF18" s="578"/>
      <c r="BG18" s="578"/>
      <c r="BH18" s="578"/>
      <c r="BI18" s="578"/>
      <c r="BJ18" s="578"/>
      <c r="BK18" s="578"/>
      <c r="BL18" s="578"/>
      <c r="BM18" s="578"/>
      <c r="BN18" s="578"/>
      <c r="BO18" s="578"/>
      <c r="BP18" s="578"/>
      <c r="BQ18" s="578"/>
      <c r="BR18" s="578"/>
      <c r="BS18" s="578"/>
      <c r="BT18" s="578"/>
      <c r="BU18" s="578"/>
      <c r="BV18" s="578"/>
      <c r="BW18" s="578"/>
      <c r="BX18" s="578"/>
      <c r="BY18" s="578"/>
      <c r="BZ18" s="578"/>
      <c r="CA18" s="578"/>
      <c r="CB18" s="578"/>
      <c r="CC18" s="578"/>
      <c r="CD18" s="578"/>
      <c r="CE18" s="578"/>
      <c r="CF18" s="578"/>
      <c r="CG18" s="578"/>
      <c r="CH18" s="578"/>
      <c r="CI18" s="578"/>
      <c r="CJ18" s="578"/>
      <c r="CK18" s="578"/>
      <c r="CL18" s="578"/>
      <c r="CM18" s="578"/>
      <c r="CN18" s="578"/>
      <c r="CO18" s="578"/>
      <c r="CP18" s="578"/>
      <c r="CQ18" s="578"/>
    </row>
    <row r="19" spans="1:95" ht="13.5" hidden="1" customHeight="1" thickBot="1" x14ac:dyDescent="0.25">
      <c r="A19" s="735"/>
      <c r="B19" s="737"/>
      <c r="C19" s="739"/>
      <c r="D19" s="741"/>
      <c r="E19" s="743"/>
      <c r="F19" s="745"/>
      <c r="G19" s="723"/>
      <c r="H19" s="725"/>
      <c r="I19" s="727"/>
      <c r="J19" s="581"/>
      <c r="K19" s="581"/>
      <c r="L19" s="581"/>
      <c r="M19" s="581"/>
      <c r="N19" s="581"/>
      <c r="O19" s="581"/>
      <c r="P19" s="669"/>
      <c r="Q19" s="581"/>
      <c r="R19" s="581"/>
      <c r="S19" s="581"/>
      <c r="T19" s="581"/>
      <c r="U19" s="581"/>
      <c r="V19" s="581"/>
      <c r="W19" s="581"/>
      <c r="X19" s="581"/>
      <c r="Y19" s="581" t="s">
        <v>1489</v>
      </c>
      <c r="Z19" s="581"/>
      <c r="AA19" s="581"/>
      <c r="AB19" s="581"/>
      <c r="AC19" s="581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0"/>
      <c r="BB19" s="580"/>
      <c r="BC19" s="580"/>
      <c r="BD19" s="580"/>
      <c r="BE19" s="580"/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0"/>
      <c r="BW19" s="580"/>
      <c r="BX19" s="580"/>
      <c r="BY19" s="580"/>
      <c r="BZ19" s="580"/>
      <c r="CA19" s="580"/>
      <c r="CB19" s="580"/>
      <c r="CC19" s="580"/>
      <c r="CD19" s="580"/>
      <c r="CE19" s="580"/>
      <c r="CF19" s="580"/>
      <c r="CG19" s="580"/>
      <c r="CH19" s="580"/>
      <c r="CI19" s="580"/>
      <c r="CJ19" s="580"/>
      <c r="CK19" s="580"/>
      <c r="CL19" s="580"/>
      <c r="CM19" s="580"/>
      <c r="CN19" s="580"/>
      <c r="CO19" s="580"/>
      <c r="CP19" s="580"/>
      <c r="CQ19" s="580"/>
    </row>
    <row r="20" spans="1:95" ht="12.75" hidden="1" customHeight="1" x14ac:dyDescent="0.2">
      <c r="A20" s="734">
        <v>11</v>
      </c>
      <c r="B20" s="736" t="s">
        <v>504</v>
      </c>
      <c r="C20" s="738">
        <f>IF(D20=0,0,RANK(D20,D$2:D$27))</f>
        <v>3</v>
      </c>
      <c r="D20" s="740">
        <f>SUM(J21:DH21)</f>
        <v>57</v>
      </c>
      <c r="E20" s="742" t="str">
        <f>IF(G20="X","X",RANK(G20,G$2:G$27))</f>
        <v>X</v>
      </c>
      <c r="F20" s="744">
        <f>COUNT(J20:DH20)</f>
        <v>13</v>
      </c>
      <c r="G20" s="722" t="str">
        <f>IF(C20=1,"X",IF(C20=2,"X",IF(C20=3,"X",F20)))</f>
        <v>X</v>
      </c>
      <c r="H20" s="724">
        <f>SUM(J20:DH20)</f>
        <v>0.85916666666666652</v>
      </c>
      <c r="I20" s="726">
        <f>MINA(J20,K20,L20,M20,N20,O20,P20,Q20,R20,S20,T20,U20,V20,W20,X20)</f>
        <v>1.7175925925925924E-2</v>
      </c>
      <c r="J20" s="610"/>
      <c r="K20" s="578"/>
      <c r="L20" s="578"/>
      <c r="M20" s="578">
        <v>1.726851851851852E-2</v>
      </c>
      <c r="N20" s="578">
        <v>1.7233796296296296E-2</v>
      </c>
      <c r="O20" s="578">
        <v>1.744212962962963E-2</v>
      </c>
      <c r="P20" s="578">
        <v>1.7175925925925924E-2</v>
      </c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>
        <v>0.12299768518518518</v>
      </c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>
        <v>2.0231481481481482E-2</v>
      </c>
      <c r="AV20" s="591"/>
      <c r="AW20" s="591"/>
      <c r="AX20" s="591"/>
      <c r="AY20" s="578">
        <v>5.6006944444444449E-2</v>
      </c>
      <c r="AZ20" s="592">
        <v>0.28430555555555553</v>
      </c>
      <c r="BA20" s="591">
        <v>4.853009259259259E-2</v>
      </c>
      <c r="BB20" s="591"/>
      <c r="BC20" s="578"/>
      <c r="BD20" s="578"/>
      <c r="BE20" s="598"/>
      <c r="BF20" s="578"/>
      <c r="BG20" s="598">
        <v>3.4016203703703708E-2</v>
      </c>
      <c r="BH20" s="598"/>
      <c r="BI20" s="578"/>
      <c r="BJ20" s="578"/>
      <c r="BK20" s="578"/>
      <c r="BL20" s="578"/>
      <c r="BM20" s="578"/>
      <c r="BN20" s="578"/>
      <c r="BO20" s="578"/>
      <c r="BP20" s="578"/>
      <c r="BQ20" s="578"/>
      <c r="BR20" s="578">
        <v>8.4490740740740741E-2</v>
      </c>
      <c r="BS20" s="578"/>
      <c r="BT20" s="578"/>
      <c r="BU20" s="578"/>
      <c r="BV20" s="578"/>
      <c r="BW20" s="578"/>
      <c r="BX20" s="578"/>
      <c r="BY20" s="578"/>
      <c r="BZ20" s="578"/>
      <c r="CA20" s="578"/>
      <c r="CB20" s="578">
        <v>8.5532407407407404E-2</v>
      </c>
      <c r="CC20" s="578"/>
      <c r="CD20" s="578"/>
      <c r="CE20" s="578"/>
      <c r="CF20" s="578">
        <v>5.393518518518519E-2</v>
      </c>
      <c r="CG20" s="578"/>
      <c r="CH20" s="578"/>
      <c r="CI20" s="578"/>
      <c r="CJ20" s="578"/>
      <c r="CK20" s="578"/>
      <c r="CL20" s="578"/>
      <c r="CM20" s="578"/>
      <c r="CN20" s="578"/>
      <c r="CO20" s="578"/>
      <c r="CP20" s="578"/>
      <c r="CQ20" s="578"/>
    </row>
    <row r="21" spans="1:95" ht="13.5" hidden="1" customHeight="1" thickBot="1" x14ac:dyDescent="0.25">
      <c r="A21" s="735"/>
      <c r="B21" s="737"/>
      <c r="C21" s="739"/>
      <c r="D21" s="741"/>
      <c r="E21" s="743"/>
      <c r="F21" s="745"/>
      <c r="G21" s="723"/>
      <c r="H21" s="725"/>
      <c r="I21" s="727"/>
      <c r="J21" s="669"/>
      <c r="K21" s="581"/>
      <c r="L21" s="581"/>
      <c r="M21" s="581">
        <f t="shared" ref="M21:P21" si="20">IF($I20=0,0,IF(ROUNDUP(M20/$I20,0)&gt;30,30,ROUNDUP(M20/$I20,0)))</f>
        <v>2</v>
      </c>
      <c r="N21" s="581">
        <f t="shared" si="20"/>
        <v>2</v>
      </c>
      <c r="O21" s="581">
        <f t="shared" si="20"/>
        <v>2</v>
      </c>
      <c r="P21" s="581">
        <f t="shared" si="20"/>
        <v>1</v>
      </c>
      <c r="Q21" s="669"/>
      <c r="R21" s="581"/>
      <c r="S21" s="581"/>
      <c r="T21" s="581"/>
      <c r="U21" s="581"/>
      <c r="V21" s="581"/>
      <c r="W21" s="669"/>
      <c r="X21" s="581"/>
      <c r="Y21" s="581"/>
      <c r="Z21" s="581"/>
      <c r="AA21" s="581"/>
      <c r="AB21" s="581"/>
      <c r="AC21" s="581"/>
      <c r="AD21" s="669"/>
      <c r="AE21" s="581">
        <f t="shared" ref="AE21" si="21">IF($I20=0,0,IF(ROUNDUP(AE20/$I20,0)&gt;30,30,ROUNDUP(AE20/$I20,0)))</f>
        <v>8</v>
      </c>
      <c r="AF21" s="669"/>
      <c r="AG21" s="669"/>
      <c r="AH21" s="669"/>
      <c r="AI21" s="666"/>
      <c r="AJ21" s="666"/>
      <c r="AK21" s="666"/>
      <c r="AL21" s="666"/>
      <c r="AM21" s="666"/>
      <c r="AN21" s="666"/>
      <c r="AO21" s="669"/>
      <c r="AP21" s="669"/>
      <c r="AQ21" s="581"/>
      <c r="AR21" s="666"/>
      <c r="AS21" s="669"/>
      <c r="AT21" s="669"/>
      <c r="AU21" s="669">
        <f t="shared" ref="AU21" si="22">IF($I20=0,0,IF(ROUNDUP(AU20/$I20,0)&gt;30,30,ROUNDUP(AU20/$I20,0)))</f>
        <v>2</v>
      </c>
      <c r="AV21" s="683"/>
      <c r="AW21" s="683"/>
      <c r="AX21" s="683"/>
      <c r="AY21" s="669">
        <f t="shared" ref="AY21:AZ21" si="23">IF($I20=0,0,IF(ROUNDUP(AY20/$I20,0)&gt;30,30,ROUNDUP(AY20/$I20,0)))</f>
        <v>4</v>
      </c>
      <c r="AZ21" s="682">
        <f t="shared" si="23"/>
        <v>17</v>
      </c>
      <c r="BA21" s="683">
        <f t="shared" ref="BA21" si="24">IF($I20=0,0,IF(ROUNDUP(BA20/$I20,0)&gt;30,30,ROUNDUP(BA20/$I20,0)))</f>
        <v>3</v>
      </c>
      <c r="BB21" s="683"/>
      <c r="BC21" s="581"/>
      <c r="BD21" s="666"/>
      <c r="BE21" s="685"/>
      <c r="BF21" s="581"/>
      <c r="BG21" s="599">
        <f t="shared" ref="BG21" si="25">IF($I20=0,0,IF(ROUNDUP(BG20/$I20,0)&gt;30,30,ROUNDUP(BG20/$I20,0)))</f>
        <v>2</v>
      </c>
      <c r="BH21" s="599"/>
      <c r="BI21" s="581"/>
      <c r="BJ21" s="666"/>
      <c r="BK21" s="666"/>
      <c r="BL21" s="685"/>
      <c r="BM21" s="685"/>
      <c r="BN21" s="685"/>
      <c r="BO21" s="685"/>
      <c r="BP21" s="581"/>
      <c r="BQ21" s="581"/>
      <c r="BR21" s="581">
        <f t="shared" ref="BR21" si="26">IF($I20=0,0,IF(ROUNDUP(BR20/$I20,0)&gt;30,30,ROUNDUP(BR20/$I20,0)))</f>
        <v>5</v>
      </c>
      <c r="BS21" s="581"/>
      <c r="BT21" s="685"/>
      <c r="BU21" s="685"/>
      <c r="BV21" s="581"/>
      <c r="BW21" s="581"/>
      <c r="BX21" s="581"/>
      <c r="BY21" s="685"/>
      <c r="BZ21" s="685"/>
      <c r="CA21" s="685"/>
      <c r="CB21" s="685">
        <f t="shared" ref="CB21" si="27">IF($I20=0,0,IF(ROUNDUP(CB20/$I20,0)&gt;30,30,ROUNDUP(CB20/$I20,0)))</f>
        <v>5</v>
      </c>
      <c r="CC21" s="581"/>
      <c r="CD21" s="666"/>
      <c r="CE21" s="666"/>
      <c r="CF21" s="685">
        <f t="shared" ref="CF21" si="28">IF($I20=0,0,IF(ROUNDUP(CF20/$I20,0)&gt;30,30,ROUNDUP(CF20/$I20,0)))</f>
        <v>4</v>
      </c>
      <c r="CG21" s="685"/>
      <c r="CH21" s="685"/>
      <c r="CI21" s="685"/>
      <c r="CJ21" s="685"/>
      <c r="CK21" s="685"/>
      <c r="CL21" s="685"/>
      <c r="CM21" s="685"/>
      <c r="CN21" s="685"/>
      <c r="CO21" s="685"/>
      <c r="CP21" s="685"/>
      <c r="CQ21" s="581"/>
    </row>
    <row r="22" spans="1:95" ht="12.75" hidden="1" customHeight="1" x14ac:dyDescent="0.2">
      <c r="A22" s="734">
        <v>12</v>
      </c>
      <c r="B22" s="736" t="s">
        <v>1249</v>
      </c>
      <c r="C22" s="738">
        <f>IF(D22=0,0,RANK(D22,D$2:D$27))</f>
        <v>0</v>
      </c>
      <c r="D22" s="740">
        <f>SUM(J23:DH23)</f>
        <v>0</v>
      </c>
      <c r="E22" s="742">
        <f>IF(G22="X","X",RANK(G22,G$2:G$27))</f>
        <v>2</v>
      </c>
      <c r="F22" s="744">
        <f>COUNT(J22:DH22)</f>
        <v>0</v>
      </c>
      <c r="G22" s="722">
        <f>IF(C22=1,"X",IF(C22=2,"X",IF(C22=3,"X",F22)))</f>
        <v>0</v>
      </c>
      <c r="H22" s="724">
        <f>SUM(J22:DH22)</f>
        <v>0</v>
      </c>
      <c r="I22" s="726">
        <f>MINA(J22,K22,L22,M22,N22,O22,P22,Q22,R22,S22,T22,U22,V22,W22,X22)</f>
        <v>0</v>
      </c>
      <c r="J22" s="610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78"/>
      <c r="BB22" s="578"/>
      <c r="BC22" s="578"/>
      <c r="BD22" s="578"/>
      <c r="BE22" s="578"/>
      <c r="BF22" s="578"/>
      <c r="BG22" s="578"/>
      <c r="BH22" s="578"/>
      <c r="BI22" s="578"/>
      <c r="BJ22" s="578"/>
      <c r="BK22" s="578"/>
      <c r="BL22" s="578"/>
      <c r="BM22" s="578"/>
      <c r="BN22" s="578"/>
      <c r="BO22" s="578"/>
      <c r="BP22" s="578"/>
      <c r="BQ22" s="578"/>
      <c r="BR22" s="578"/>
      <c r="BS22" s="578"/>
      <c r="BT22" s="578"/>
      <c r="BU22" s="578"/>
      <c r="BV22" s="578"/>
      <c r="BW22" s="578"/>
      <c r="BX22" s="578"/>
      <c r="BY22" s="578"/>
      <c r="BZ22" s="578"/>
      <c r="CA22" s="578"/>
      <c r="CB22" s="578"/>
      <c r="CC22" s="578"/>
      <c r="CD22" s="578"/>
      <c r="CE22" s="578"/>
      <c r="CF22" s="578"/>
      <c r="CG22" s="578"/>
      <c r="CH22" s="578"/>
      <c r="CI22" s="578"/>
      <c r="CJ22" s="578"/>
      <c r="CK22" s="578"/>
      <c r="CL22" s="578"/>
      <c r="CM22" s="578"/>
      <c r="CN22" s="578"/>
      <c r="CO22" s="578"/>
      <c r="CP22" s="578"/>
      <c r="CQ22" s="578"/>
    </row>
    <row r="23" spans="1:95" ht="13.5" hidden="1" customHeight="1" thickBot="1" x14ac:dyDescent="0.25">
      <c r="A23" s="735"/>
      <c r="B23" s="737"/>
      <c r="C23" s="739"/>
      <c r="D23" s="741"/>
      <c r="E23" s="743"/>
      <c r="F23" s="745"/>
      <c r="G23" s="723"/>
      <c r="H23" s="725"/>
      <c r="I23" s="727"/>
      <c r="J23" s="581"/>
      <c r="K23" s="579"/>
      <c r="L23" s="581"/>
      <c r="M23" s="579"/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1"/>
      <c r="BL23" s="581"/>
      <c r="BM23" s="581"/>
      <c r="BN23" s="581"/>
      <c r="BO23" s="581"/>
      <c r="BP23" s="581"/>
      <c r="BQ23" s="581"/>
      <c r="BR23" s="581"/>
      <c r="BS23" s="581"/>
      <c r="BT23" s="581"/>
      <c r="BU23" s="581"/>
      <c r="BV23" s="581"/>
      <c r="BW23" s="581"/>
      <c r="BX23" s="581"/>
      <c r="BY23" s="581"/>
      <c r="BZ23" s="581"/>
      <c r="CA23" s="581"/>
      <c r="CB23" s="581"/>
      <c r="CC23" s="581"/>
      <c r="CD23" s="581"/>
      <c r="CE23" s="581"/>
      <c r="CF23" s="581"/>
      <c r="CG23" s="581"/>
      <c r="CH23" s="581"/>
      <c r="CI23" s="581"/>
      <c r="CJ23" s="581"/>
      <c r="CK23" s="581"/>
      <c r="CL23" s="581"/>
      <c r="CM23" s="581"/>
      <c r="CN23" s="581"/>
      <c r="CO23" s="581"/>
      <c r="CP23" s="581"/>
      <c r="CQ23" s="581"/>
    </row>
    <row r="24" spans="1:95" ht="12.75" hidden="1" customHeight="1" x14ac:dyDescent="0.2">
      <c r="A24" s="734">
        <v>13</v>
      </c>
      <c r="B24" s="736" t="s">
        <v>771</v>
      </c>
      <c r="C24" s="738">
        <f>IF(D24=0,0,RANK(D24,D$2:D$27))</f>
        <v>4</v>
      </c>
      <c r="D24" s="740">
        <f>SUM(J25:DH25)</f>
        <v>41</v>
      </c>
      <c r="E24" s="742">
        <f>IF(G24="X","X",RANK(G24,G$2:G$27))</f>
        <v>1</v>
      </c>
      <c r="F24" s="744">
        <f>COUNT(J24:DH24)</f>
        <v>11</v>
      </c>
      <c r="G24" s="722">
        <f>IF(C24=1,"X",IF(C24=2,"X",IF(C24=3,"X",F24)))</f>
        <v>11</v>
      </c>
      <c r="H24" s="724">
        <f>SUM(J24:DH24)</f>
        <v>0.65167824074074077</v>
      </c>
      <c r="I24" s="726">
        <f>MINA(J24,K24,L24,M24,N24,O24,P24,Q24,R24,S24,T24,U24,V24,W24,X24)</f>
        <v>1.9699074074074074E-2</v>
      </c>
      <c r="J24" s="610">
        <v>2.0625000000000001E-2</v>
      </c>
      <c r="K24" s="610"/>
      <c r="L24" s="610"/>
      <c r="M24" s="610"/>
      <c r="N24" s="610">
        <v>2.1111111111111108E-2</v>
      </c>
      <c r="O24" s="610">
        <v>2.0706018518518519E-2</v>
      </c>
      <c r="P24" s="610">
        <v>2.0185185185185184E-2</v>
      </c>
      <c r="Q24" s="610">
        <v>1.9884259259259258E-2</v>
      </c>
      <c r="R24" s="610"/>
      <c r="S24" s="610"/>
      <c r="T24" s="610">
        <v>2.0659722222222222E-2</v>
      </c>
      <c r="U24" s="610"/>
      <c r="V24" s="610"/>
      <c r="W24" s="610">
        <v>1.9699074074074074E-2</v>
      </c>
      <c r="X24" s="610"/>
      <c r="Y24" s="670"/>
      <c r="Z24" s="670"/>
      <c r="AA24" s="670"/>
      <c r="AB24" s="670"/>
      <c r="AC24" s="670"/>
      <c r="AD24" s="578"/>
      <c r="AE24" s="578"/>
      <c r="AF24" s="578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8"/>
      <c r="AV24" s="591"/>
      <c r="AW24" s="591"/>
      <c r="AX24" s="591"/>
      <c r="AY24" s="591"/>
      <c r="AZ24" s="592">
        <v>0.28430555555555553</v>
      </c>
      <c r="BA24" s="578"/>
      <c r="BB24" s="578">
        <v>8.2210648148148144E-2</v>
      </c>
      <c r="BC24" s="578"/>
      <c r="BD24" s="578"/>
      <c r="BE24" s="578"/>
      <c r="BF24" s="578"/>
      <c r="BG24" s="578">
        <v>3.5706018518518519E-2</v>
      </c>
      <c r="BH24" s="578"/>
      <c r="BI24" s="578"/>
      <c r="BJ24" s="578"/>
      <c r="BK24" s="578"/>
      <c r="BL24" s="578"/>
      <c r="BM24" s="578"/>
      <c r="BN24" s="578"/>
      <c r="BO24" s="578"/>
      <c r="BP24" s="578"/>
      <c r="BQ24" s="578"/>
      <c r="BR24" s="578"/>
      <c r="BS24" s="578"/>
      <c r="BT24" s="578">
        <v>0.10658564814814815</v>
      </c>
      <c r="BU24" s="578"/>
      <c r="BV24" s="578"/>
      <c r="BW24" s="578"/>
      <c r="BX24" s="578"/>
      <c r="BY24" s="578"/>
      <c r="BZ24" s="578"/>
      <c r="CA24" s="578"/>
      <c r="CB24" s="578"/>
      <c r="CC24" s="578"/>
      <c r="CD24" s="578"/>
      <c r="CE24" s="578"/>
      <c r="CF24" s="578"/>
      <c r="CG24" s="578"/>
      <c r="CH24" s="578"/>
      <c r="CI24" s="578"/>
      <c r="CJ24" s="578"/>
      <c r="CK24" s="578"/>
      <c r="CL24" s="578"/>
      <c r="CM24" s="578"/>
      <c r="CN24" s="578"/>
      <c r="CO24" s="578"/>
      <c r="CP24" s="578"/>
      <c r="CQ24" s="578"/>
    </row>
    <row r="25" spans="1:95" ht="13.5" hidden="1" customHeight="1" thickBot="1" x14ac:dyDescent="0.25">
      <c r="A25" s="735"/>
      <c r="B25" s="737"/>
      <c r="C25" s="739"/>
      <c r="D25" s="741"/>
      <c r="E25" s="743"/>
      <c r="F25" s="745"/>
      <c r="G25" s="723"/>
      <c r="H25" s="725"/>
      <c r="I25" s="727"/>
      <c r="J25" s="581">
        <f t="shared" ref="J25" si="29">IF($I24=0,0,IF(ROUNDUP(J24/$I24,0)&gt;30,30,ROUNDUP(J24/$I24,0)))</f>
        <v>2</v>
      </c>
      <c r="K25" s="581"/>
      <c r="L25" s="581"/>
      <c r="M25" s="581"/>
      <c r="N25" s="581">
        <f t="shared" ref="N25:Q25" si="30">IF($I24=0,0,IF(ROUNDUP(N24/$I24,0)&gt;30,30,ROUNDUP(N24/$I24,0)))</f>
        <v>2</v>
      </c>
      <c r="O25" s="581">
        <f t="shared" si="30"/>
        <v>2</v>
      </c>
      <c r="P25" s="581">
        <f t="shared" si="30"/>
        <v>2</v>
      </c>
      <c r="Q25" s="581">
        <f t="shared" si="30"/>
        <v>2</v>
      </c>
      <c r="R25" s="669"/>
      <c r="S25" s="669"/>
      <c r="T25" s="581">
        <f t="shared" ref="T25" si="31">IF($I24=0,0,IF(ROUNDUP(T24/$I24,0)&gt;30,30,ROUNDUP(T24/$I24,0)))</f>
        <v>2</v>
      </c>
      <c r="U25" s="581"/>
      <c r="V25" s="581"/>
      <c r="W25" s="581">
        <f t="shared" ref="W25" si="32">IF($I24=0,0,IF(ROUNDUP(W24/$I24,0)&gt;30,30,ROUNDUP(W24/$I24,0)))</f>
        <v>1</v>
      </c>
      <c r="X25" s="581"/>
      <c r="Y25" s="595"/>
      <c r="Z25" s="595"/>
      <c r="AA25" s="595"/>
      <c r="AB25" s="595"/>
      <c r="AC25" s="595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666"/>
      <c r="AS25" s="666"/>
      <c r="AT25" s="666"/>
      <c r="AU25" s="666"/>
      <c r="AV25" s="683"/>
      <c r="AW25" s="683"/>
      <c r="AX25" s="683"/>
      <c r="AY25" s="683"/>
      <c r="AZ25" s="693">
        <f t="shared" ref="AZ25:BB25" si="33">IF($I24=0,0,IF(ROUNDUP(AZ24/$I24,0)&gt;30,30,ROUNDUP(AZ24/$I24,0)))</f>
        <v>15</v>
      </c>
      <c r="BA25" s="581"/>
      <c r="BB25" s="669">
        <f t="shared" si="33"/>
        <v>5</v>
      </c>
      <c r="BC25" s="581"/>
      <c r="BD25" s="581"/>
      <c r="BE25" s="581"/>
      <c r="BF25" s="581"/>
      <c r="BG25" s="581">
        <f t="shared" ref="BG25" si="34">IF($I24=0,0,IF(ROUNDUP(BG24/$I24,0)&gt;30,30,ROUNDUP(BG24/$I24,0)))</f>
        <v>2</v>
      </c>
      <c r="BH25" s="581"/>
      <c r="BI25" s="581"/>
      <c r="BJ25" s="581"/>
      <c r="BK25" s="581"/>
      <c r="BL25" s="581"/>
      <c r="BM25" s="581"/>
      <c r="BN25" s="581"/>
      <c r="BO25" s="581"/>
      <c r="BP25" s="581"/>
      <c r="BQ25" s="581"/>
      <c r="BR25" s="581"/>
      <c r="BS25" s="581"/>
      <c r="BT25" s="581">
        <f t="shared" ref="BT25" si="35">IF($I24=0,0,IF(ROUNDUP(BT24/$I24,0)&gt;30,30,ROUNDUP(BT24/$I24,0)))</f>
        <v>6</v>
      </c>
      <c r="BU25" s="581"/>
      <c r="BV25" s="581"/>
      <c r="BW25" s="581"/>
      <c r="BX25" s="581"/>
      <c r="BY25" s="581"/>
      <c r="BZ25" s="581"/>
      <c r="CA25" s="581"/>
      <c r="CB25" s="581"/>
      <c r="CC25" s="581"/>
      <c r="CD25" s="666"/>
      <c r="CE25" s="666"/>
      <c r="CF25" s="685"/>
      <c r="CG25" s="685"/>
      <c r="CH25" s="685"/>
      <c r="CI25" s="685"/>
      <c r="CJ25" s="685"/>
      <c r="CK25" s="685"/>
      <c r="CL25" s="685"/>
      <c r="CM25" s="685"/>
      <c r="CN25" s="685"/>
      <c r="CO25" s="685"/>
      <c r="CP25" s="685"/>
      <c r="CQ25" s="581"/>
    </row>
    <row r="26" spans="1:95" ht="12.75" hidden="1" customHeight="1" x14ac:dyDescent="0.2">
      <c r="A26" s="734">
        <v>14</v>
      </c>
      <c r="B26" s="736" t="s">
        <v>1244</v>
      </c>
      <c r="C26" s="738">
        <f>IF(D26=0,0,RANK(D26,D$2:D$27))</f>
        <v>0</v>
      </c>
      <c r="D26" s="740">
        <f>SUM(J27:DH27)</f>
        <v>0</v>
      </c>
      <c r="E26" s="742">
        <f>IF(G26="X","X",RANK(G26,G$2:G$27))</f>
        <v>2</v>
      </c>
      <c r="F26" s="744">
        <f>COUNT(J26:DH26)</f>
        <v>0</v>
      </c>
      <c r="G26" s="722">
        <f>IF(C26=1,"X",IF(C26=2,"X",IF(C26=3,"X",F26)))</f>
        <v>0</v>
      </c>
      <c r="H26" s="724">
        <f>SUM(J26:DH26)</f>
        <v>0</v>
      </c>
      <c r="I26" s="726">
        <f>MINA(J26,K26,L26,M26,N26,O26,P26,Q26,R26,S26,T26,U26,V26,W26,X26)</f>
        <v>0</v>
      </c>
      <c r="J26" s="610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/>
      <c r="BI26" s="578"/>
      <c r="BJ26" s="578"/>
      <c r="BK26" s="578"/>
      <c r="BL26" s="578"/>
      <c r="BM26" s="578"/>
      <c r="BN26" s="578"/>
      <c r="BO26" s="578"/>
      <c r="BP26" s="578"/>
      <c r="BQ26" s="578"/>
      <c r="BR26" s="578"/>
      <c r="BS26" s="578"/>
      <c r="BT26" s="578"/>
      <c r="BU26" s="578"/>
      <c r="BV26" s="578"/>
      <c r="BW26" s="578"/>
      <c r="BX26" s="578"/>
      <c r="BY26" s="578"/>
      <c r="BZ26" s="578"/>
      <c r="CA26" s="578"/>
      <c r="CB26" s="578"/>
      <c r="CC26" s="578"/>
      <c r="CD26" s="578"/>
      <c r="CE26" s="578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</row>
    <row r="27" spans="1:95" ht="13.5" hidden="1" customHeight="1" thickBot="1" x14ac:dyDescent="0.25">
      <c r="A27" s="735"/>
      <c r="B27" s="737"/>
      <c r="C27" s="739"/>
      <c r="D27" s="741"/>
      <c r="E27" s="743"/>
      <c r="F27" s="745"/>
      <c r="G27" s="723"/>
      <c r="H27" s="725"/>
      <c r="I27" s="727"/>
      <c r="J27" s="581"/>
      <c r="K27" s="579"/>
      <c r="L27" s="579"/>
      <c r="M27" s="579"/>
      <c r="N27" s="579"/>
      <c r="O27" s="581"/>
      <c r="P27" s="600"/>
      <c r="Q27" s="581"/>
      <c r="R27" s="581"/>
      <c r="S27" s="581"/>
      <c r="T27" s="600"/>
      <c r="U27" s="581"/>
      <c r="V27" s="580"/>
      <c r="W27" s="581"/>
      <c r="X27" s="580"/>
      <c r="Y27" s="580"/>
      <c r="Z27" s="580"/>
      <c r="AA27" s="580"/>
      <c r="AB27" s="580"/>
      <c r="AC27" s="580"/>
      <c r="AD27" s="581"/>
      <c r="AE27" s="581"/>
      <c r="AF27" s="581"/>
      <c r="AG27" s="581"/>
      <c r="AH27" s="581"/>
      <c r="AI27" s="669"/>
      <c r="AJ27" s="669"/>
      <c r="AK27" s="669"/>
      <c r="AL27" s="581"/>
      <c r="AM27" s="581"/>
      <c r="AN27" s="581"/>
      <c r="AO27" s="581"/>
      <c r="AP27" s="581"/>
      <c r="AQ27" s="581"/>
      <c r="AR27" s="666"/>
      <c r="AS27" s="666"/>
      <c r="AT27" s="666"/>
      <c r="AU27" s="666"/>
      <c r="AV27" s="669"/>
      <c r="AW27" s="669"/>
      <c r="AX27" s="669"/>
      <c r="AY27" s="669"/>
      <c r="AZ27" s="669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  <c r="BK27" s="581"/>
      <c r="BL27" s="581"/>
      <c r="BM27" s="581"/>
      <c r="BN27" s="581"/>
      <c r="BO27" s="581"/>
      <c r="BP27" s="581"/>
      <c r="BQ27" s="581"/>
      <c r="BR27" s="581"/>
      <c r="BS27" s="581"/>
      <c r="BT27" s="581"/>
      <c r="BU27" s="581"/>
      <c r="BV27" s="581"/>
      <c r="BW27" s="581"/>
      <c r="BX27" s="581"/>
      <c r="BY27" s="581"/>
      <c r="BZ27" s="581"/>
      <c r="CA27" s="581"/>
      <c r="CB27" s="581"/>
      <c r="CC27" s="581"/>
      <c r="CD27" s="581"/>
      <c r="CE27" s="581"/>
      <c r="CF27" s="581"/>
      <c r="CG27" s="581"/>
      <c r="CH27" s="581"/>
      <c r="CI27" s="581"/>
      <c r="CJ27" s="581"/>
      <c r="CK27" s="581"/>
      <c r="CL27" s="581"/>
      <c r="CM27" s="581"/>
      <c r="CN27" s="581"/>
      <c r="CO27" s="581"/>
      <c r="CP27" s="581"/>
      <c r="CQ27" s="581"/>
    </row>
    <row r="28" spans="1:95" ht="20.25" hidden="1" thickBot="1" x14ac:dyDescent="0.25">
      <c r="A28" s="631"/>
      <c r="B28" s="632"/>
      <c r="C28" s="633"/>
      <c r="D28" s="634"/>
      <c r="E28" s="635"/>
      <c r="F28" s="634"/>
      <c r="G28" s="656"/>
      <c r="H28" s="636"/>
      <c r="I28" s="637"/>
      <c r="J28" s="638"/>
      <c r="K28" s="582"/>
      <c r="L28" s="582"/>
      <c r="M28" s="638"/>
      <c r="N28" s="582"/>
      <c r="O28" s="582"/>
      <c r="P28" s="582"/>
      <c r="Q28" s="638"/>
      <c r="R28" s="638"/>
      <c r="S28" s="582"/>
      <c r="T28" s="582"/>
      <c r="U28" s="638"/>
      <c r="V28" s="582"/>
      <c r="W28" s="582"/>
      <c r="X28" s="582"/>
      <c r="Y28" s="582"/>
      <c r="Z28" s="582"/>
      <c r="AA28" s="582"/>
      <c r="AB28" s="582"/>
      <c r="AC28" s="582"/>
      <c r="AD28" s="582"/>
      <c r="AE28" s="582"/>
      <c r="AF28" s="582"/>
      <c r="AG28" s="582"/>
      <c r="AH28" s="582"/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  <c r="AS28" s="582"/>
      <c r="AT28" s="582"/>
      <c r="AU28" s="582"/>
      <c r="AV28" s="582"/>
      <c r="AW28" s="582"/>
      <c r="AX28" s="582"/>
      <c r="AY28" s="582"/>
      <c r="AZ28" s="582"/>
      <c r="BA28" s="582"/>
      <c r="BB28" s="582"/>
      <c r="BC28" s="582"/>
      <c r="BD28" s="582"/>
      <c r="BE28" s="582"/>
      <c r="BF28" s="582"/>
      <c r="BG28" s="582"/>
      <c r="BH28" s="582"/>
      <c r="BI28" s="582"/>
      <c r="BJ28" s="582"/>
      <c r="BK28" s="582"/>
      <c r="BL28" s="582"/>
      <c r="BM28" s="582"/>
      <c r="BN28" s="582"/>
      <c r="BO28" s="582"/>
      <c r="BP28" s="582"/>
      <c r="BQ28" s="582"/>
      <c r="BR28" s="582"/>
      <c r="BS28" s="582"/>
      <c r="BT28" s="582"/>
      <c r="BU28" s="582"/>
      <c r="BV28" s="582"/>
      <c r="BW28" s="582"/>
      <c r="BX28" s="582"/>
      <c r="BY28" s="582"/>
      <c r="BZ28" s="582"/>
      <c r="CA28" s="582"/>
      <c r="CB28" s="582"/>
      <c r="CC28" s="582"/>
      <c r="CD28" s="582"/>
      <c r="CE28" s="582"/>
      <c r="CF28" s="582"/>
      <c r="CG28" s="582"/>
      <c r="CH28" s="582"/>
      <c r="CI28" s="582"/>
      <c r="CJ28" s="582"/>
      <c r="CK28" s="582"/>
      <c r="CL28" s="582"/>
      <c r="CM28" s="582"/>
      <c r="CN28" s="582"/>
      <c r="CO28" s="582"/>
      <c r="CP28" s="582"/>
      <c r="CQ28" s="582"/>
    </row>
    <row r="29" spans="1:95" hidden="1" x14ac:dyDescent="0.2">
      <c r="A29" s="734">
        <v>1</v>
      </c>
      <c r="B29" s="736" t="s">
        <v>3</v>
      </c>
      <c r="C29" s="738">
        <f>IF(D29=0,0,RANK(D29,D$29:D$70))</f>
        <v>0</v>
      </c>
      <c r="D29" s="740">
        <f>SUM(J30:DH30)</f>
        <v>0</v>
      </c>
      <c r="E29" s="742">
        <f>IF(G29="X","X",RANK(G29,G$29:G$69))</f>
        <v>11</v>
      </c>
      <c r="F29" s="744">
        <f>COUNT(J29:DH29)</f>
        <v>1</v>
      </c>
      <c r="G29" s="722">
        <f>IF(C29=1,"X",IF(C29=2,"X",IF(C29=3,"X",F29)))</f>
        <v>1</v>
      </c>
      <c r="H29" s="724">
        <f>SUM(J29:DH29)</f>
        <v>0.16458333333333333</v>
      </c>
      <c r="I29" s="726">
        <f>MINA(J29,K29,L29,M29,N29,O29,P29,Q29,R29,S29,T29,U29,V29,W29,X29)</f>
        <v>0</v>
      </c>
      <c r="J29" s="610"/>
      <c r="K29" s="578"/>
      <c r="L29" s="578"/>
      <c r="M29" s="578"/>
      <c r="N29" s="578"/>
      <c r="O29" s="578"/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578"/>
      <c r="AL29" s="578"/>
      <c r="AM29" s="578"/>
      <c r="AN29" s="578"/>
      <c r="AO29" s="578"/>
      <c r="AP29" s="578"/>
      <c r="AQ29" s="578"/>
      <c r="AR29" s="578"/>
      <c r="AS29" s="578"/>
      <c r="AT29" s="578"/>
      <c r="AU29" s="578"/>
      <c r="AV29" s="578"/>
      <c r="AW29" s="578"/>
      <c r="AX29" s="578"/>
      <c r="AY29" s="578"/>
      <c r="AZ29" s="578"/>
      <c r="BA29" s="578"/>
      <c r="BB29" s="578"/>
      <c r="BC29" s="578"/>
      <c r="BD29" s="578"/>
      <c r="BE29" s="578"/>
      <c r="BF29" s="578"/>
      <c r="BG29" s="578"/>
      <c r="BH29" s="578"/>
      <c r="BI29" s="578"/>
      <c r="BJ29" s="578"/>
      <c r="BK29" s="578"/>
      <c r="BL29" s="578"/>
      <c r="BM29" s="578"/>
      <c r="BN29" s="578"/>
      <c r="BO29" s="578"/>
      <c r="BP29" s="578"/>
      <c r="BQ29" s="578"/>
      <c r="BR29" s="578"/>
      <c r="BS29" s="578"/>
      <c r="BT29" s="578">
        <v>0.16458333333333333</v>
      </c>
      <c r="BU29" s="578"/>
      <c r="BV29" s="578"/>
      <c r="BW29" s="578"/>
      <c r="BX29" s="578"/>
      <c r="BY29" s="578"/>
      <c r="BZ29" s="578"/>
      <c r="CA29" s="578"/>
      <c r="CB29" s="578"/>
      <c r="CC29" s="578"/>
      <c r="CD29" s="578"/>
      <c r="CE29" s="578"/>
      <c r="CF29" s="578"/>
      <c r="CG29" s="578"/>
      <c r="CH29" s="578"/>
      <c r="CI29" s="578"/>
      <c r="CJ29" s="578"/>
      <c r="CK29" s="578"/>
      <c r="CL29" s="578"/>
      <c r="CM29" s="578"/>
      <c r="CN29" s="578"/>
      <c r="CO29" s="578"/>
      <c r="CP29" s="578"/>
      <c r="CQ29" s="578"/>
    </row>
    <row r="30" spans="1:95" ht="13.5" hidden="1" thickBot="1" x14ac:dyDescent="0.25">
      <c r="A30" s="735"/>
      <c r="B30" s="737"/>
      <c r="C30" s="739"/>
      <c r="D30" s="741"/>
      <c r="E30" s="743"/>
      <c r="F30" s="745"/>
      <c r="G30" s="723"/>
      <c r="H30" s="725"/>
      <c r="I30" s="727"/>
      <c r="J30" s="579"/>
      <c r="K30" s="580"/>
      <c r="L30" s="580"/>
      <c r="M30" s="581"/>
      <c r="N30" s="580"/>
      <c r="O30" s="580"/>
      <c r="P30" s="580"/>
      <c r="Q30" s="581"/>
      <c r="R30" s="581"/>
      <c r="S30" s="580"/>
      <c r="T30" s="580"/>
      <c r="U30" s="581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0"/>
      <c r="BB30" s="580"/>
      <c r="BC30" s="580"/>
      <c r="BD30" s="580"/>
      <c r="BE30" s="580"/>
      <c r="BF30" s="580"/>
      <c r="BG30" s="580"/>
      <c r="BH30" s="580"/>
      <c r="BI30" s="580"/>
      <c r="BJ30" s="580"/>
      <c r="BK30" s="580"/>
      <c r="BL30" s="580"/>
      <c r="BM30" s="580"/>
      <c r="BN30" s="580"/>
      <c r="BO30" s="580"/>
      <c r="BP30" s="580"/>
      <c r="BQ30" s="580"/>
      <c r="BR30" s="580"/>
      <c r="BS30" s="580"/>
      <c r="BT30" s="685">
        <f t="shared" ref="BT30" si="36">IF($I29=0,0,IF(ROUNDUP(BT29/$I29,0)&gt;30,30,ROUNDUP(BT29/$I29,0)))</f>
        <v>0</v>
      </c>
      <c r="BU30" s="685"/>
      <c r="BV30" s="580"/>
      <c r="BW30" s="580"/>
      <c r="BX30" s="580"/>
      <c r="BY30" s="580"/>
      <c r="BZ30" s="580"/>
      <c r="CA30" s="580"/>
      <c r="CB30" s="580"/>
      <c r="CC30" s="580"/>
      <c r="CD30" s="665"/>
      <c r="CE30" s="665"/>
      <c r="CF30" s="685"/>
      <c r="CG30" s="580"/>
      <c r="CH30" s="580"/>
      <c r="CI30" s="580"/>
      <c r="CJ30" s="580"/>
      <c r="CK30" s="580"/>
      <c r="CL30" s="580"/>
      <c r="CM30" s="580"/>
      <c r="CN30" s="580"/>
      <c r="CO30" s="580"/>
      <c r="CP30" s="580"/>
      <c r="CQ30" s="580"/>
    </row>
    <row r="31" spans="1:95" hidden="1" x14ac:dyDescent="0.2">
      <c r="A31" s="734">
        <v>2</v>
      </c>
      <c r="B31" s="736" t="s">
        <v>7</v>
      </c>
      <c r="C31" s="738">
        <f>IF(D31=0,0,RANK(D31,D$29:D$70))</f>
        <v>0</v>
      </c>
      <c r="D31" s="740">
        <f>SUM(J32:DH32)</f>
        <v>0</v>
      </c>
      <c r="E31" s="742">
        <f>IF(G31="X","X",RANK(G31,G$29:G$69))</f>
        <v>11</v>
      </c>
      <c r="F31" s="744">
        <f>COUNT(J31:DH31)</f>
        <v>1</v>
      </c>
      <c r="G31" s="722">
        <f>IF(C31=1,"X",IF(C31=2,"X",IF(C31=3,"X",F31)))</f>
        <v>1</v>
      </c>
      <c r="H31" s="724">
        <f>SUM(J31:DH31)</f>
        <v>0.34071759259259254</v>
      </c>
      <c r="I31" s="726">
        <f>MINA(J31,K31,L31,M31,N31,O31,P31,Q31,R31,S31,T31,U31,V31,W31,X31)</f>
        <v>0</v>
      </c>
      <c r="J31" s="610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8"/>
      <c r="AI31" s="578"/>
      <c r="AJ31" s="578"/>
      <c r="AK31" s="578"/>
      <c r="AL31" s="578"/>
      <c r="AM31" s="578"/>
      <c r="AN31" s="578"/>
      <c r="AO31" s="578"/>
      <c r="AP31" s="578"/>
      <c r="AQ31" s="578"/>
      <c r="AR31" s="578"/>
      <c r="AS31" s="578"/>
      <c r="AT31" s="578"/>
      <c r="AU31" s="578"/>
      <c r="AV31" s="598"/>
      <c r="AW31" s="598"/>
      <c r="AX31" s="598"/>
      <c r="AY31" s="598"/>
      <c r="AZ31" s="598">
        <v>0.34071759259259254</v>
      </c>
      <c r="BA31" s="578"/>
      <c r="BB31" s="578"/>
      <c r="BC31" s="578"/>
      <c r="BD31" s="578"/>
      <c r="BE31" s="578"/>
      <c r="BF31" s="578"/>
      <c r="BG31" s="578"/>
      <c r="BH31" s="578"/>
      <c r="BI31" s="578"/>
      <c r="BJ31" s="578"/>
      <c r="BK31" s="578"/>
      <c r="BL31" s="578"/>
      <c r="BM31" s="578"/>
      <c r="BN31" s="578"/>
      <c r="BO31" s="578"/>
      <c r="BP31" s="578"/>
      <c r="BQ31" s="578"/>
      <c r="BR31" s="578"/>
      <c r="BS31" s="578"/>
      <c r="BT31" s="578"/>
      <c r="BU31" s="578"/>
      <c r="BV31" s="578"/>
      <c r="BW31" s="578"/>
      <c r="BX31" s="578"/>
      <c r="BY31" s="578"/>
      <c r="BZ31" s="578"/>
      <c r="CA31" s="578"/>
      <c r="CB31" s="578"/>
      <c r="CC31" s="578"/>
      <c r="CD31" s="578"/>
      <c r="CE31" s="578"/>
      <c r="CF31" s="578"/>
      <c r="CG31" s="578"/>
      <c r="CH31" s="578"/>
      <c r="CI31" s="578"/>
      <c r="CJ31" s="578"/>
      <c r="CK31" s="578"/>
      <c r="CL31" s="578"/>
      <c r="CM31" s="578"/>
      <c r="CN31" s="578"/>
      <c r="CO31" s="578"/>
      <c r="CP31" s="578"/>
      <c r="CQ31" s="578"/>
    </row>
    <row r="32" spans="1:95" ht="13.5" hidden="1" thickBot="1" x14ac:dyDescent="0.25">
      <c r="A32" s="735"/>
      <c r="B32" s="737"/>
      <c r="C32" s="739"/>
      <c r="D32" s="741"/>
      <c r="E32" s="743"/>
      <c r="F32" s="745"/>
      <c r="G32" s="723"/>
      <c r="H32" s="725"/>
      <c r="I32" s="727"/>
      <c r="J32" s="579"/>
      <c r="K32" s="580"/>
      <c r="L32" s="580"/>
      <c r="M32" s="581"/>
      <c r="N32" s="580"/>
      <c r="O32" s="580"/>
      <c r="P32" s="580"/>
      <c r="Q32" s="581"/>
      <c r="R32" s="581"/>
      <c r="S32" s="580"/>
      <c r="T32" s="580"/>
      <c r="U32" s="581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665"/>
      <c r="AS32" s="665"/>
      <c r="AT32" s="665"/>
      <c r="AU32" s="665"/>
      <c r="AV32" s="685"/>
      <c r="AW32" s="685"/>
      <c r="AX32" s="685"/>
      <c r="AY32" s="685"/>
      <c r="AZ32" s="685">
        <f t="shared" ref="AZ32" si="37">IF($I31=0,0,IF(ROUNDUP(AZ31/$I31,0)&gt;30,30,ROUNDUP(AZ31/$I31,0)))</f>
        <v>0</v>
      </c>
      <c r="BA32" s="580"/>
      <c r="BB32" s="580"/>
      <c r="BC32" s="580"/>
      <c r="BD32" s="580"/>
      <c r="BE32" s="580"/>
      <c r="BF32" s="580"/>
      <c r="BG32" s="580"/>
      <c r="BH32" s="580"/>
      <c r="BI32" s="580"/>
      <c r="BJ32" s="580"/>
      <c r="BK32" s="580"/>
      <c r="BL32" s="580"/>
      <c r="BM32" s="580"/>
      <c r="BN32" s="580"/>
      <c r="BO32" s="580"/>
      <c r="BP32" s="580"/>
      <c r="BQ32" s="580"/>
      <c r="BR32" s="580"/>
      <c r="BS32" s="580"/>
      <c r="BT32" s="580"/>
      <c r="BU32" s="580"/>
      <c r="BV32" s="580"/>
      <c r="BW32" s="580"/>
      <c r="BX32" s="580"/>
      <c r="BY32" s="580"/>
      <c r="BZ32" s="580"/>
      <c r="CA32" s="580"/>
      <c r="CB32" s="580"/>
      <c r="CC32" s="580"/>
      <c r="CD32" s="665"/>
      <c r="CE32" s="665"/>
      <c r="CF32" s="685"/>
      <c r="CG32" s="580"/>
      <c r="CH32" s="580"/>
      <c r="CI32" s="580"/>
      <c r="CJ32" s="580"/>
      <c r="CK32" s="580"/>
      <c r="CL32" s="580"/>
      <c r="CM32" s="580"/>
      <c r="CN32" s="580"/>
      <c r="CO32" s="580"/>
      <c r="CP32" s="580"/>
      <c r="CQ32" s="580"/>
    </row>
    <row r="33" spans="1:95" ht="12.75" hidden="1" customHeight="1" x14ac:dyDescent="0.2">
      <c r="A33" s="734">
        <v>3</v>
      </c>
      <c r="B33" s="736" t="s">
        <v>1217</v>
      </c>
      <c r="C33" s="738">
        <f>IF(D33=0,0,RANK(D33,D$29:D$70))</f>
        <v>0</v>
      </c>
      <c r="D33" s="740">
        <f>SUM(J34:DH34)</f>
        <v>0</v>
      </c>
      <c r="E33" s="742">
        <f>IF(G33="X","X",RANK(G33,G$29:G$69))</f>
        <v>14</v>
      </c>
      <c r="F33" s="744">
        <f>COUNT(J33:DH33)</f>
        <v>0</v>
      </c>
      <c r="G33" s="722">
        <f>IF(C33=1,"X",IF(C33=2,"X",IF(C33=3,"X",F33)))</f>
        <v>0</v>
      </c>
      <c r="H33" s="724">
        <f>SUM(J33:DH33)</f>
        <v>0</v>
      </c>
      <c r="I33" s="726">
        <f>MINA(J33,K33,L33,M33,N33,O33,P33,Q33,R33,S33,T33,U33,V33,W33,X33)</f>
        <v>0</v>
      </c>
      <c r="J33" s="610"/>
      <c r="K33" s="578"/>
      <c r="L33" s="578"/>
      <c r="M33" s="578"/>
      <c r="N33" s="578"/>
      <c r="O33" s="578"/>
      <c r="P33" s="578"/>
      <c r="Q33" s="578"/>
      <c r="R33" s="578"/>
      <c r="S33" s="578"/>
      <c r="T33" s="594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8"/>
      <c r="BN33" s="578"/>
      <c r="BO33" s="578"/>
      <c r="BP33" s="578"/>
      <c r="BQ33" s="578"/>
      <c r="BR33" s="578"/>
      <c r="BS33" s="578"/>
      <c r="BT33" s="578"/>
      <c r="BU33" s="578"/>
      <c r="BV33" s="578"/>
      <c r="BW33" s="578"/>
      <c r="BX33" s="578"/>
      <c r="BY33" s="578"/>
      <c r="BZ33" s="578"/>
      <c r="CA33" s="578"/>
      <c r="CB33" s="578"/>
      <c r="CC33" s="578"/>
      <c r="CD33" s="578"/>
      <c r="CE33" s="578"/>
      <c r="CF33" s="578"/>
      <c r="CG33" s="578"/>
      <c r="CH33" s="578"/>
      <c r="CI33" s="578"/>
      <c r="CJ33" s="578"/>
      <c r="CK33" s="578"/>
      <c r="CL33" s="578"/>
      <c r="CM33" s="578"/>
      <c r="CN33" s="578"/>
      <c r="CO33" s="578"/>
      <c r="CP33" s="578"/>
      <c r="CQ33" s="578"/>
    </row>
    <row r="34" spans="1:95" ht="13.5" hidden="1" customHeight="1" thickBot="1" x14ac:dyDescent="0.25">
      <c r="A34" s="735"/>
      <c r="B34" s="737"/>
      <c r="C34" s="739"/>
      <c r="D34" s="741"/>
      <c r="E34" s="743"/>
      <c r="F34" s="745"/>
      <c r="G34" s="723"/>
      <c r="H34" s="725"/>
      <c r="I34" s="727"/>
      <c r="J34" s="581"/>
      <c r="K34" s="581"/>
      <c r="L34" s="581"/>
      <c r="M34" s="581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  <c r="AT34" s="581"/>
      <c r="AU34" s="581"/>
      <c r="AV34" s="581"/>
      <c r="AW34" s="581"/>
      <c r="AX34" s="581"/>
      <c r="AY34" s="581"/>
      <c r="AZ34" s="581"/>
      <c r="BA34" s="581"/>
      <c r="BB34" s="581"/>
      <c r="BC34" s="581"/>
      <c r="BD34" s="581"/>
      <c r="BE34" s="581"/>
      <c r="BF34" s="581"/>
      <c r="BG34" s="581"/>
      <c r="BH34" s="581"/>
      <c r="BI34" s="581"/>
      <c r="BJ34" s="581"/>
      <c r="BK34" s="581"/>
      <c r="BL34" s="581"/>
      <c r="BM34" s="581"/>
      <c r="BN34" s="581"/>
      <c r="BO34" s="581"/>
      <c r="BP34" s="581"/>
      <c r="BQ34" s="581"/>
      <c r="BR34" s="581"/>
      <c r="BS34" s="581"/>
      <c r="BT34" s="581"/>
      <c r="BU34" s="581"/>
      <c r="BV34" s="581"/>
      <c r="BW34" s="581"/>
      <c r="BX34" s="581"/>
      <c r="BY34" s="581"/>
      <c r="BZ34" s="581"/>
      <c r="CA34" s="581"/>
      <c r="CB34" s="581"/>
      <c r="CC34" s="581"/>
      <c r="CD34" s="581"/>
      <c r="CE34" s="581"/>
      <c r="CF34" s="581"/>
      <c r="CG34" s="581"/>
      <c r="CH34" s="581"/>
      <c r="CI34" s="581"/>
      <c r="CJ34" s="581"/>
      <c r="CK34" s="581"/>
      <c r="CL34" s="581"/>
      <c r="CM34" s="581"/>
      <c r="CN34" s="581"/>
      <c r="CO34" s="581"/>
      <c r="CP34" s="581"/>
      <c r="CQ34" s="581"/>
    </row>
    <row r="35" spans="1:95" ht="13.5" hidden="1" customHeight="1" x14ac:dyDescent="0.2">
      <c r="A35" s="734">
        <v>4</v>
      </c>
      <c r="B35" s="736" t="s">
        <v>289</v>
      </c>
      <c r="C35" s="738">
        <f>IF(D35=0,0,RANK(D35,D$29:D$70))</f>
        <v>6</v>
      </c>
      <c r="D35" s="740">
        <f>SUM(J36:DH36)</f>
        <v>57</v>
      </c>
      <c r="E35" s="742">
        <f>IF(G35="X","X",RANK(G35,G$29:G$69))</f>
        <v>1</v>
      </c>
      <c r="F35" s="744">
        <f>COUNT(J35:DH35)</f>
        <v>25</v>
      </c>
      <c r="G35" s="722">
        <f>IF(C35=1,"X",IF(C35=2,"X",IF(C35=3,"X",F35)))</f>
        <v>25</v>
      </c>
      <c r="H35" s="724">
        <f>SUM(J35:DH35)</f>
        <v>0.64346064814814796</v>
      </c>
      <c r="I35" s="726">
        <f>MINA(J35,K35,L35,M35,N35,O35,P35,Q35,R35,S35,T35,U35,V35,W35,X35)</f>
        <v>1.5717592592592592E-2</v>
      </c>
      <c r="J35" s="610">
        <v>1.6493055555555556E-2</v>
      </c>
      <c r="K35" s="610">
        <v>1.5925925925925927E-2</v>
      </c>
      <c r="L35" s="578">
        <v>1.5717592592592592E-2</v>
      </c>
      <c r="M35" s="578">
        <v>1.5879629629629629E-2</v>
      </c>
      <c r="N35" s="578">
        <v>1.5879629629629629E-2</v>
      </c>
      <c r="O35" s="578">
        <v>1.6261574074074074E-2</v>
      </c>
      <c r="P35" s="578">
        <v>1.5833333333333335E-2</v>
      </c>
      <c r="Q35" s="578">
        <v>1.6064814814814813E-2</v>
      </c>
      <c r="R35" s="578">
        <v>1.5821759259259261E-2</v>
      </c>
      <c r="S35" s="578">
        <v>1.5752314814814813E-2</v>
      </c>
      <c r="T35" s="578">
        <v>1.6053240740740739E-2</v>
      </c>
      <c r="U35" s="594">
        <v>1.5752314814814813E-2</v>
      </c>
      <c r="V35" s="578">
        <v>1.6331018518518519E-2</v>
      </c>
      <c r="W35" s="578">
        <v>1.6412037037037037E-2</v>
      </c>
      <c r="X35" s="578">
        <v>1.5972222222222224E-2</v>
      </c>
      <c r="Y35" s="578"/>
      <c r="Z35" s="578"/>
      <c r="AA35" s="578"/>
      <c r="AB35" s="578"/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92">
        <v>8.3333333333333329E-2</v>
      </c>
      <c r="AS35" s="578"/>
      <c r="AT35" s="598">
        <v>2.8495370370370369E-2</v>
      </c>
      <c r="AU35" s="598"/>
      <c r="AV35" s="598"/>
      <c r="AW35" s="598"/>
      <c r="AX35" s="598"/>
      <c r="AY35" s="598"/>
      <c r="AZ35" s="598"/>
      <c r="BA35" s="641"/>
      <c r="BB35" s="641"/>
      <c r="BC35" s="641"/>
      <c r="BD35" s="641"/>
      <c r="BE35" s="641"/>
      <c r="BF35" s="641"/>
      <c r="BG35" s="641"/>
      <c r="BH35" s="641"/>
      <c r="BI35" s="641"/>
      <c r="BJ35" s="641"/>
      <c r="BK35" s="641"/>
      <c r="BL35" s="641"/>
      <c r="BM35" s="641"/>
      <c r="BN35" s="641"/>
      <c r="BO35" s="641"/>
      <c r="BP35" s="592">
        <v>3.5219907407407408E-2</v>
      </c>
      <c r="BQ35" s="591">
        <v>2.0555555555555556E-2</v>
      </c>
      <c r="BR35" s="591"/>
      <c r="BS35" s="641"/>
      <c r="BT35" s="578">
        <v>8.4120370370370359E-2</v>
      </c>
      <c r="BU35" s="578"/>
      <c r="BV35" s="592">
        <v>3.1331018518518515E-2</v>
      </c>
      <c r="BW35" s="578">
        <v>2.7233796296296298E-2</v>
      </c>
      <c r="BX35" s="641"/>
      <c r="BY35" s="598">
        <v>1.4328703703703703E-2</v>
      </c>
      <c r="BZ35" s="578">
        <v>3.7835648148148153E-2</v>
      </c>
      <c r="CA35" s="578"/>
      <c r="CB35" s="578"/>
      <c r="CC35" s="578"/>
      <c r="CD35" s="578"/>
      <c r="CE35" s="598">
        <v>4.0856481481481487E-2</v>
      </c>
      <c r="CF35" s="578"/>
      <c r="CG35" s="578"/>
      <c r="CH35" s="578"/>
      <c r="CI35" s="578"/>
      <c r="CJ35" s="578"/>
      <c r="CK35" s="578"/>
      <c r="CL35" s="578"/>
      <c r="CM35" s="578"/>
      <c r="CN35" s="578"/>
      <c r="CO35" s="578"/>
      <c r="CP35" s="596"/>
      <c r="CQ35" s="595"/>
    </row>
    <row r="36" spans="1:95" ht="13.5" hidden="1" customHeight="1" thickBot="1" x14ac:dyDescent="0.25">
      <c r="A36" s="735"/>
      <c r="B36" s="737"/>
      <c r="C36" s="739"/>
      <c r="D36" s="741"/>
      <c r="E36" s="743"/>
      <c r="F36" s="745"/>
      <c r="G36" s="723"/>
      <c r="H36" s="725"/>
      <c r="I36" s="727"/>
      <c r="J36" s="581">
        <f t="shared" ref="J36:K36" si="38">IF($I35=0,0,IF(ROUNDUP(J35/$I35,0)&gt;30,30,ROUNDUP(J35/$I35,0)))</f>
        <v>2</v>
      </c>
      <c r="K36" s="581">
        <f t="shared" si="38"/>
        <v>2</v>
      </c>
      <c r="L36" s="581">
        <f t="shared" ref="L36:R36" si="39">IF($I35=0,0,IF(ROUNDUP(L35/$I35,0)&gt;30,30,ROUNDUP(L35/$I35,0)))</f>
        <v>1</v>
      </c>
      <c r="M36" s="581">
        <f t="shared" si="39"/>
        <v>2</v>
      </c>
      <c r="N36" s="581">
        <f t="shared" si="39"/>
        <v>2</v>
      </c>
      <c r="O36" s="581">
        <f t="shared" si="39"/>
        <v>2</v>
      </c>
      <c r="P36" s="581">
        <f t="shared" si="39"/>
        <v>2</v>
      </c>
      <c r="Q36" s="581">
        <f t="shared" si="39"/>
        <v>2</v>
      </c>
      <c r="R36" s="581">
        <f t="shared" si="39"/>
        <v>2</v>
      </c>
      <c r="S36" s="669"/>
      <c r="T36" s="600">
        <f t="shared" ref="T36:X36" si="40">IF($I35=0,0,IF(ROUNDUP(T35/$I35,0)&gt;30,30,ROUNDUP(T35/$I35,0)))</f>
        <v>2</v>
      </c>
      <c r="U36" s="600">
        <f t="shared" si="40"/>
        <v>2</v>
      </c>
      <c r="V36" s="581">
        <f t="shared" si="40"/>
        <v>2</v>
      </c>
      <c r="W36" s="581">
        <f t="shared" si="40"/>
        <v>2</v>
      </c>
      <c r="X36" s="581">
        <f t="shared" si="40"/>
        <v>2</v>
      </c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93">
        <f t="shared" ref="AR36" si="41">IF($I35=0,0,IF(ROUNDUP(AR35/$I35,0)&gt;30,30,ROUNDUP(AR35/$I35,0)))</f>
        <v>6</v>
      </c>
      <c r="AS36" s="581"/>
      <c r="AT36" s="702">
        <f t="shared" ref="AT36" si="42">IF($I35=0,0,IF(ROUNDUP(AT35/$I35,0)&gt;30,30,ROUNDUP(AT35/$I35,0)))</f>
        <v>2</v>
      </c>
      <c r="AU36" s="702"/>
      <c r="AV36" s="702"/>
      <c r="AW36" s="702"/>
      <c r="AX36" s="702"/>
      <c r="AY36" s="702"/>
      <c r="AZ36" s="702"/>
      <c r="BA36" s="581"/>
      <c r="BB36" s="581"/>
      <c r="BC36" s="581"/>
      <c r="BD36" s="581"/>
      <c r="BE36" s="581"/>
      <c r="BF36" s="581"/>
      <c r="BG36" s="581"/>
      <c r="BH36" s="581"/>
      <c r="BI36" s="581"/>
      <c r="BJ36" s="581"/>
      <c r="BK36" s="581"/>
      <c r="BL36" s="581"/>
      <c r="BM36" s="581"/>
      <c r="BN36" s="581"/>
      <c r="BO36" s="581"/>
      <c r="BP36" s="704">
        <f t="shared" ref="BP36" si="43">IF($I35=0,0,IF(ROUNDUP(BP35/$I35,0)&gt;30,30,ROUNDUP(BP35/$I35,0)))</f>
        <v>3</v>
      </c>
      <c r="BQ36" s="612">
        <f t="shared" ref="BQ36:BW36" si="44">IF($I35=0,0,IF(ROUNDUP(BQ35/$I35,0)&gt;30,30,ROUNDUP(BQ35/$I35,0)))</f>
        <v>2</v>
      </c>
      <c r="BR36" s="612"/>
      <c r="BS36" s="581"/>
      <c r="BT36" s="581">
        <f t="shared" si="44"/>
        <v>6</v>
      </c>
      <c r="BU36" s="581"/>
      <c r="BV36" s="593">
        <f t="shared" si="44"/>
        <v>2</v>
      </c>
      <c r="BW36" s="581">
        <f t="shared" si="44"/>
        <v>2</v>
      </c>
      <c r="BX36" s="581"/>
      <c r="BY36" s="599">
        <f t="shared" ref="BY36:BZ36" si="45">IF($I35=0,0,IF(ROUNDUP(BY35/$I35,0)&gt;30,30,ROUNDUP(BY35/$I35,0)))</f>
        <v>1</v>
      </c>
      <c r="BZ36" s="581">
        <f t="shared" si="45"/>
        <v>3</v>
      </c>
      <c r="CA36" s="581"/>
      <c r="CB36" s="581"/>
      <c r="CC36" s="581"/>
      <c r="CD36" s="581"/>
      <c r="CE36" s="702">
        <f t="shared" ref="CE36" si="46">IF($I35=0,0,IF(ROUNDUP(CE35/$I35,0)&gt;30,30,ROUNDUP(CE35/$I35,0)))</f>
        <v>3</v>
      </c>
      <c r="CF36" s="702"/>
      <c r="CG36" s="581"/>
      <c r="CH36" s="581"/>
      <c r="CI36" s="581"/>
      <c r="CJ36" s="581"/>
      <c r="CK36" s="581"/>
      <c r="CL36" s="581"/>
      <c r="CM36" s="581"/>
      <c r="CN36" s="595"/>
      <c r="CO36" s="595"/>
      <c r="CP36" s="595"/>
      <c r="CQ36" s="595"/>
    </row>
    <row r="37" spans="1:95" x14ac:dyDescent="0.2">
      <c r="A37" s="734">
        <v>5</v>
      </c>
      <c r="B37" s="736" t="s">
        <v>1273</v>
      </c>
      <c r="C37" s="738">
        <f>IF(D37=0,0,RANK(D37,D$29:D$70))</f>
        <v>0</v>
      </c>
      <c r="D37" s="740">
        <f>SUM(J38:DH38)</f>
        <v>0</v>
      </c>
      <c r="E37" s="742">
        <f>IF(G37="X","X",RANK(G37,G$29:G$69))</f>
        <v>14</v>
      </c>
      <c r="F37" s="744">
        <f>COUNT(J37:DH37)</f>
        <v>0</v>
      </c>
      <c r="G37" s="722">
        <f>IF(C37=1,"X",IF(C37=2,"X",IF(C37=3,"X",F37)))</f>
        <v>0</v>
      </c>
      <c r="H37" s="724">
        <f>SUM(J37:DH37)</f>
        <v>0</v>
      </c>
      <c r="I37" s="726">
        <f>MINA(J37,K37,L37,M37,N37,O37,P37,Q37,R37,S37,T37,U37,V37,W37,X37)</f>
        <v>0</v>
      </c>
      <c r="J37" s="610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94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8"/>
      <c r="BN37" s="578"/>
      <c r="BO37" s="578"/>
      <c r="BP37" s="578"/>
      <c r="BQ37" s="578"/>
      <c r="BR37" s="578"/>
      <c r="BS37" s="578"/>
      <c r="BT37" s="578"/>
      <c r="BU37" s="578"/>
      <c r="BV37" s="578"/>
      <c r="BW37" s="578"/>
      <c r="BX37" s="578"/>
      <c r="BY37" s="578"/>
      <c r="BZ37" s="578"/>
      <c r="CA37" s="578"/>
      <c r="CB37" s="578"/>
      <c r="CC37" s="578"/>
      <c r="CD37" s="578"/>
      <c r="CE37" s="578"/>
      <c r="CF37" s="578"/>
      <c r="CG37" s="578"/>
      <c r="CH37" s="578"/>
      <c r="CI37" s="578"/>
      <c r="CJ37" s="578"/>
      <c r="CK37" s="578"/>
      <c r="CL37" s="578"/>
      <c r="CM37" s="578"/>
      <c r="CN37" s="578"/>
      <c r="CO37" s="578"/>
      <c r="CP37" s="578"/>
      <c r="CQ37" s="578"/>
    </row>
    <row r="38" spans="1:95" ht="13.5" thickBot="1" x14ac:dyDescent="0.25">
      <c r="A38" s="735"/>
      <c r="B38" s="737"/>
      <c r="C38" s="739"/>
      <c r="D38" s="741"/>
      <c r="E38" s="743"/>
      <c r="F38" s="745"/>
      <c r="G38" s="723"/>
      <c r="H38" s="725"/>
      <c r="I38" s="727"/>
      <c r="J38" s="581"/>
      <c r="K38" s="581"/>
      <c r="L38" s="581"/>
      <c r="M38" s="581"/>
      <c r="N38" s="581"/>
      <c r="O38" s="581"/>
      <c r="P38" s="579"/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  <c r="AT38" s="581"/>
      <c r="AU38" s="581"/>
      <c r="AV38" s="581"/>
      <c r="AW38" s="581"/>
      <c r="AX38" s="581"/>
      <c r="AY38" s="581"/>
      <c r="AZ38" s="581"/>
      <c r="BA38" s="581"/>
      <c r="BB38" s="581"/>
      <c r="BC38" s="581"/>
      <c r="BD38" s="581"/>
      <c r="BE38" s="581"/>
      <c r="BF38" s="581"/>
      <c r="BG38" s="581"/>
      <c r="BH38" s="581"/>
      <c r="BI38" s="581"/>
      <c r="BJ38" s="581"/>
      <c r="BK38" s="581"/>
      <c r="BL38" s="581"/>
      <c r="BM38" s="581"/>
      <c r="BN38" s="581"/>
      <c r="BO38" s="581"/>
      <c r="BP38" s="581"/>
      <c r="BQ38" s="581"/>
      <c r="BR38" s="581"/>
      <c r="BS38" s="581"/>
      <c r="BT38" s="581"/>
      <c r="BU38" s="581"/>
      <c r="BV38" s="581"/>
      <c r="BW38" s="581"/>
      <c r="BX38" s="581"/>
      <c r="BY38" s="581"/>
      <c r="BZ38" s="581"/>
      <c r="CA38" s="581"/>
      <c r="CB38" s="581"/>
      <c r="CC38" s="581"/>
      <c r="CD38" s="581"/>
      <c r="CE38" s="581"/>
      <c r="CF38" s="581"/>
      <c r="CG38" s="581"/>
      <c r="CH38" s="581"/>
      <c r="CI38" s="581"/>
      <c r="CJ38" s="581"/>
      <c r="CK38" s="581"/>
      <c r="CL38" s="581"/>
      <c r="CM38" s="581"/>
      <c r="CN38" s="581"/>
      <c r="CO38" s="581"/>
      <c r="CP38" s="581"/>
      <c r="CQ38" s="581"/>
    </row>
    <row r="39" spans="1:95" x14ac:dyDescent="0.2">
      <c r="A39" s="734">
        <v>6</v>
      </c>
      <c r="B39" s="736" t="s">
        <v>1</v>
      </c>
      <c r="C39" s="738">
        <f>IF(D39=0,0,RANK(D39,D$29:D$70))</f>
        <v>2</v>
      </c>
      <c r="D39" s="740">
        <f>SUM(J40:DH40)</f>
        <v>132</v>
      </c>
      <c r="E39" s="742" t="str">
        <f>IF(G39="X","X",RANK(G39,G$29:G$69))</f>
        <v>X</v>
      </c>
      <c r="F39" s="744">
        <f>COUNT(J39:DH39)</f>
        <v>25</v>
      </c>
      <c r="G39" s="722" t="str">
        <f>IF(C39=1,"X",IF(C39=2,"X",IF(C39=3,"X",F39)))</f>
        <v>X</v>
      </c>
      <c r="H39" s="724">
        <f>SUM(J39:DH39)</f>
        <v>2.0956365740740739</v>
      </c>
      <c r="I39" s="726">
        <f>MINA(J39,K39,L39,M39,N39,O39,P39,Q39,R39,S39,T39,U39,V39,W39,X39)</f>
        <v>1.3703703703703704E-2</v>
      </c>
      <c r="J39" s="610">
        <v>1.996527777777778E-2</v>
      </c>
      <c r="K39" s="578">
        <v>1.7175925925925924E-2</v>
      </c>
      <c r="L39" s="578">
        <v>1.8368055555555554E-2</v>
      </c>
      <c r="M39" s="578"/>
      <c r="N39" s="578">
        <v>1.7060185185185185E-2</v>
      </c>
      <c r="O39" s="578">
        <v>1.4606481481481482E-2</v>
      </c>
      <c r="P39" s="578">
        <v>1.4085648148148151E-2</v>
      </c>
      <c r="Q39" s="578"/>
      <c r="R39" s="578">
        <v>1.4155092592592592E-2</v>
      </c>
      <c r="S39" s="578">
        <v>1.5069444444444443E-2</v>
      </c>
      <c r="T39" s="578"/>
      <c r="U39" s="594">
        <v>1.3981481481481482E-2</v>
      </c>
      <c r="V39" s="578">
        <v>1.621527777777778E-2</v>
      </c>
      <c r="W39" s="578">
        <v>1.3703703703703704E-2</v>
      </c>
      <c r="X39" s="578">
        <v>1.4189814814814815E-2</v>
      </c>
      <c r="Y39" s="578"/>
      <c r="Z39" s="578"/>
      <c r="AA39" s="578"/>
      <c r="AB39" s="578"/>
      <c r="AC39" s="578"/>
      <c r="AD39" s="578"/>
      <c r="AE39" s="578">
        <v>9.6759259259259253E-2</v>
      </c>
      <c r="AF39" s="578">
        <v>1.7800925925925925E-2</v>
      </c>
      <c r="AG39" s="578"/>
      <c r="AH39" s="578"/>
      <c r="AI39" s="578">
        <v>0.89962962962962967</v>
      </c>
      <c r="AJ39" s="578"/>
      <c r="AK39" s="578">
        <v>5.1886574074074071E-2</v>
      </c>
      <c r="AL39" s="578"/>
      <c r="AM39" s="578"/>
      <c r="AN39" s="578"/>
      <c r="AO39" s="578"/>
      <c r="AP39" s="578"/>
      <c r="AQ39" s="578"/>
      <c r="AR39" s="578"/>
      <c r="AS39" s="578"/>
      <c r="AT39" s="578"/>
      <c r="AU39" s="578">
        <v>1.954861111111111E-2</v>
      </c>
      <c r="AV39" s="598"/>
      <c r="AW39" s="598"/>
      <c r="AX39" s="598"/>
      <c r="AY39" s="598"/>
      <c r="AZ39" s="598">
        <v>0.34071759259259254</v>
      </c>
      <c r="BA39" s="578"/>
      <c r="BB39" s="578">
        <v>8.3715277777777777E-2</v>
      </c>
      <c r="BC39" s="578"/>
      <c r="BD39" s="578"/>
      <c r="BE39" s="578"/>
      <c r="BF39" s="578">
        <v>0.1233449074074074</v>
      </c>
      <c r="BG39" s="578"/>
      <c r="BH39" s="578"/>
      <c r="BI39" s="578"/>
      <c r="BJ39" s="578"/>
      <c r="BK39" s="578"/>
      <c r="BL39" s="578"/>
      <c r="BM39" s="578"/>
      <c r="BN39" s="578"/>
      <c r="BO39" s="578"/>
      <c r="BP39" s="578"/>
      <c r="BQ39" s="578">
        <v>1.8287037037037036E-2</v>
      </c>
      <c r="BR39" s="578"/>
      <c r="BS39" s="578">
        <v>3.9120370370370368E-2</v>
      </c>
      <c r="BT39" s="578">
        <v>7.4039351851851856E-2</v>
      </c>
      <c r="BU39" s="578"/>
      <c r="BV39" s="578">
        <v>2.8217592592592589E-2</v>
      </c>
      <c r="BW39" s="598"/>
      <c r="BX39" s="578"/>
      <c r="BY39" s="578"/>
      <c r="BZ39" s="578"/>
      <c r="CA39" s="578"/>
      <c r="CB39" s="578"/>
      <c r="CC39" s="578"/>
      <c r="CD39" s="578"/>
      <c r="CE39" s="578"/>
      <c r="CF39" s="578"/>
      <c r="CG39" s="578"/>
      <c r="CH39" s="578"/>
      <c r="CI39" s="578"/>
      <c r="CJ39" s="578">
        <v>0.11399305555555556</v>
      </c>
      <c r="CK39" s="578"/>
      <c r="CL39" s="578"/>
      <c r="CM39" s="578"/>
      <c r="CN39" s="578"/>
      <c r="CO39" s="578"/>
      <c r="CP39" s="578"/>
      <c r="CQ39" s="578"/>
    </row>
    <row r="40" spans="1:95" ht="13.5" thickBot="1" x14ac:dyDescent="0.25">
      <c r="A40" s="735"/>
      <c r="B40" s="737"/>
      <c r="C40" s="739"/>
      <c r="D40" s="741"/>
      <c r="E40" s="743"/>
      <c r="F40" s="745"/>
      <c r="G40" s="723"/>
      <c r="H40" s="725"/>
      <c r="I40" s="727"/>
      <c r="J40" s="669"/>
      <c r="K40" s="581">
        <f t="shared" ref="K40:L40" si="47">IF($I39=0,0,IF(ROUNDUP(K39/$I39,0)&gt;30,30,ROUNDUP(K39/$I39,0)))</f>
        <v>2</v>
      </c>
      <c r="L40" s="581">
        <f t="shared" si="47"/>
        <v>2</v>
      </c>
      <c r="M40" s="581"/>
      <c r="N40" s="581">
        <f t="shared" ref="N40:P40" si="48">IF($I39=0,0,IF(ROUNDUP(N39/$I39,0)&gt;30,30,ROUNDUP(N39/$I39,0)))</f>
        <v>2</v>
      </c>
      <c r="O40" s="581">
        <f t="shared" si="48"/>
        <v>2</v>
      </c>
      <c r="P40" s="581">
        <f t="shared" si="48"/>
        <v>2</v>
      </c>
      <c r="Q40" s="669"/>
      <c r="R40" s="581">
        <f t="shared" ref="R40:S40" si="49">IF($I39=0,0,IF(ROUNDUP(R39/$I39,0)&gt;30,30,ROUNDUP(R39/$I39,0)))</f>
        <v>2</v>
      </c>
      <c r="S40" s="581">
        <f t="shared" si="49"/>
        <v>2</v>
      </c>
      <c r="T40" s="669"/>
      <c r="U40" s="669">
        <f t="shared" ref="U40:X40" si="50">IF($I39=0,0,IF(ROUNDUP(U39/$I39,0)&gt;30,30,ROUNDUP(U39/$I39,0)))</f>
        <v>2</v>
      </c>
      <c r="V40" s="669">
        <f t="shared" si="50"/>
        <v>2</v>
      </c>
      <c r="W40" s="669">
        <f t="shared" si="50"/>
        <v>1</v>
      </c>
      <c r="X40" s="595">
        <f t="shared" si="50"/>
        <v>2</v>
      </c>
      <c r="Y40" s="581"/>
      <c r="Z40" s="581"/>
      <c r="AA40" s="581"/>
      <c r="AB40" s="581"/>
      <c r="AC40" s="581"/>
      <c r="AD40" s="581"/>
      <c r="AE40" s="581">
        <f t="shared" ref="AE40:AF40" si="51">IF($I39=0,0,IF(ROUNDUP(AE39/$I39,0)&gt;30,30,ROUNDUP(AE39/$I39,0)))</f>
        <v>8</v>
      </c>
      <c r="AF40" s="581">
        <f t="shared" si="51"/>
        <v>2</v>
      </c>
      <c r="AG40" s="581"/>
      <c r="AH40" s="581"/>
      <c r="AI40" s="581">
        <f t="shared" ref="AI40" si="52">IF($I39=0,0,IF(ROUNDUP(AI39/$I39,0)&gt;30,30,ROUNDUP(AI39/$I39,0)))</f>
        <v>30</v>
      </c>
      <c r="AJ40" s="581"/>
      <c r="AK40" s="581">
        <f t="shared" ref="AK40" si="53">IF($I39=0,0,IF(ROUNDUP(AK39/$I39,0)&gt;30,30,ROUNDUP(AK39/$I39,0)))</f>
        <v>4</v>
      </c>
      <c r="AL40" s="581"/>
      <c r="AM40" s="581"/>
      <c r="AN40" s="581"/>
      <c r="AO40" s="581"/>
      <c r="AP40" s="581"/>
      <c r="AQ40" s="581"/>
      <c r="AR40" s="666"/>
      <c r="AS40" s="666"/>
      <c r="AT40" s="666"/>
      <c r="AU40" s="666">
        <f t="shared" ref="AU40" si="54">IF($I39=0,0,IF(ROUNDUP(AU39/$I39,0)&gt;30,30,ROUNDUP(AU39/$I39,0)))</f>
        <v>2</v>
      </c>
      <c r="AV40" s="685"/>
      <c r="AW40" s="685"/>
      <c r="AX40" s="685"/>
      <c r="AY40" s="685"/>
      <c r="AZ40" s="685">
        <f t="shared" ref="AZ40" si="55">IF($I39=0,0,IF(ROUNDUP(AZ39/$I39,0)&gt;30,30,ROUNDUP(AZ39/$I39,0)))</f>
        <v>25</v>
      </c>
      <c r="BA40" s="581"/>
      <c r="BB40" s="669">
        <f t="shared" ref="BB40" si="56">IF($I39=0,0,IF(ROUNDUP(BB39/$I39,0)&gt;30,30,ROUNDUP(BB39/$I39,0)))</f>
        <v>7</v>
      </c>
      <c r="BC40" s="581"/>
      <c r="BD40" s="581"/>
      <c r="BE40" s="581"/>
      <c r="BF40" s="581">
        <f t="shared" ref="BF40" si="57">IF($I39=0,0,IF(ROUNDUP(BF39/$I39,0)&gt;30,30,ROUNDUP(BF39/$I39,0)))</f>
        <v>10</v>
      </c>
      <c r="BG40" s="581"/>
      <c r="BH40" s="581"/>
      <c r="BI40" s="581"/>
      <c r="BJ40" s="581"/>
      <c r="BK40" s="581"/>
      <c r="BL40" s="581"/>
      <c r="BM40" s="581"/>
      <c r="BN40" s="581"/>
      <c r="BO40" s="581"/>
      <c r="BP40" s="581"/>
      <c r="BQ40" s="581">
        <f t="shared" ref="BQ40" si="58">IF($I39=0,0,IF(ROUNDUP(BQ39/$I39,0)&gt;30,30,ROUNDUP(BQ39/$I39,0)))</f>
        <v>2</v>
      </c>
      <c r="BR40" s="581"/>
      <c r="BS40" s="581">
        <f t="shared" ref="BS40:BV40" si="59">IF($I39=0,0,IF(ROUNDUP(BS39/$I39,0)&gt;30,30,ROUNDUP(BS39/$I39,0)))</f>
        <v>3</v>
      </c>
      <c r="BT40" s="581">
        <f t="shared" si="59"/>
        <v>6</v>
      </c>
      <c r="BU40" s="581"/>
      <c r="BV40" s="581">
        <f t="shared" si="59"/>
        <v>3</v>
      </c>
      <c r="BW40" s="685"/>
      <c r="BX40" s="581"/>
      <c r="BY40" s="581"/>
      <c r="BZ40" s="581"/>
      <c r="CA40" s="581"/>
      <c r="CB40" s="581"/>
      <c r="CC40" s="581"/>
      <c r="CD40" s="666"/>
      <c r="CE40" s="666"/>
      <c r="CF40" s="685"/>
      <c r="CG40" s="685"/>
      <c r="CH40" s="581"/>
      <c r="CI40" s="581"/>
      <c r="CJ40" s="581">
        <f t="shared" ref="CJ40" si="60">IF($I39=0,0,IF(ROUNDUP(CJ39/$I39,0)&gt;30,30,ROUNDUP(CJ39/$I39,0)))</f>
        <v>9</v>
      </c>
      <c r="CK40" s="581"/>
      <c r="CL40" s="581"/>
      <c r="CM40" s="581"/>
      <c r="CN40" s="581"/>
      <c r="CO40" s="581"/>
      <c r="CP40" s="581"/>
      <c r="CQ40" s="581"/>
    </row>
    <row r="41" spans="1:95" x14ac:dyDescent="0.2">
      <c r="A41" s="734">
        <v>8</v>
      </c>
      <c r="B41" s="736" t="s">
        <v>101</v>
      </c>
      <c r="C41" s="738">
        <f>IF(D41=0,0,RANK(D41,D$29:D$70))</f>
        <v>0</v>
      </c>
      <c r="D41" s="740">
        <f>SUM(J42:DH42)</f>
        <v>0</v>
      </c>
      <c r="E41" s="742">
        <f>IF(G41="X","X",RANK(G41,G$29:G$69))</f>
        <v>14</v>
      </c>
      <c r="F41" s="744">
        <f>COUNT(J41:DH41)</f>
        <v>0</v>
      </c>
      <c r="G41" s="722">
        <f>IF(C41=1,"X",IF(C41=2,"X",IF(C41=3,"X",F41)))</f>
        <v>0</v>
      </c>
      <c r="H41" s="724">
        <f>SUM(J41:DH41)</f>
        <v>0</v>
      </c>
      <c r="I41" s="726">
        <f>MINA(J41,K41,L41,M41,N41,O41,P41,Q41,R41,S41,T41,U41,V41,W41,X41)</f>
        <v>0</v>
      </c>
      <c r="J41" s="610"/>
      <c r="K41" s="578"/>
      <c r="L41" s="578"/>
      <c r="M41" s="578"/>
      <c r="N41" s="578"/>
      <c r="O41" s="578"/>
      <c r="P41" s="578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578"/>
      <c r="AL41" s="578"/>
      <c r="AM41" s="578"/>
      <c r="AN41" s="578"/>
      <c r="AO41" s="578"/>
      <c r="AP41" s="578"/>
      <c r="AQ41" s="578"/>
      <c r="AR41" s="578"/>
      <c r="AS41" s="578"/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/>
      <c r="BF41" s="578"/>
      <c r="BG41" s="578"/>
      <c r="BH41" s="578"/>
      <c r="BI41" s="578"/>
      <c r="BJ41" s="578"/>
      <c r="BK41" s="578"/>
      <c r="BL41" s="578"/>
      <c r="BM41" s="578"/>
      <c r="BN41" s="578"/>
      <c r="BO41" s="578"/>
      <c r="BP41" s="578"/>
      <c r="BQ41" s="578"/>
      <c r="BR41" s="578"/>
      <c r="BS41" s="578"/>
      <c r="BT41" s="578"/>
      <c r="BU41" s="578"/>
      <c r="BV41" s="578"/>
      <c r="BW41" s="578"/>
      <c r="BX41" s="578"/>
      <c r="BY41" s="578"/>
      <c r="BZ41" s="578"/>
      <c r="CA41" s="578"/>
      <c r="CB41" s="578"/>
      <c r="CC41" s="578"/>
      <c r="CD41" s="578"/>
      <c r="CE41" s="578"/>
      <c r="CF41" s="578"/>
      <c r="CG41" s="578"/>
      <c r="CH41" s="578"/>
      <c r="CI41" s="578"/>
      <c r="CJ41" s="578"/>
      <c r="CK41" s="578"/>
      <c r="CL41" s="578"/>
      <c r="CM41" s="578"/>
      <c r="CN41" s="578"/>
      <c r="CO41" s="578"/>
      <c r="CP41" s="578"/>
      <c r="CQ41" s="578"/>
    </row>
    <row r="42" spans="1:95" ht="13.5" thickBot="1" x14ac:dyDescent="0.25">
      <c r="A42" s="735"/>
      <c r="B42" s="737"/>
      <c r="C42" s="739"/>
      <c r="D42" s="741"/>
      <c r="E42" s="743"/>
      <c r="F42" s="745"/>
      <c r="G42" s="723"/>
      <c r="H42" s="725"/>
      <c r="I42" s="727"/>
      <c r="J42" s="579"/>
      <c r="K42" s="580"/>
      <c r="L42" s="580"/>
      <c r="M42" s="581"/>
      <c r="N42" s="580"/>
      <c r="O42" s="580"/>
      <c r="P42" s="581"/>
      <c r="Q42" s="581"/>
      <c r="R42" s="581"/>
      <c r="S42" s="580"/>
      <c r="T42" s="580"/>
      <c r="U42" s="581"/>
      <c r="V42" s="580"/>
      <c r="W42" s="580"/>
      <c r="X42" s="580"/>
      <c r="Y42" s="580"/>
      <c r="Z42" s="580"/>
      <c r="AA42" s="580"/>
      <c r="AB42" s="580"/>
      <c r="AC42" s="580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  <c r="AT42" s="581"/>
      <c r="AU42" s="581"/>
      <c r="AV42" s="581"/>
      <c r="AW42" s="581"/>
      <c r="AX42" s="581"/>
      <c r="AY42" s="581"/>
      <c r="AZ42" s="581"/>
      <c r="BA42" s="581"/>
      <c r="BB42" s="581"/>
      <c r="BC42" s="581"/>
      <c r="BD42" s="581"/>
      <c r="BE42" s="581"/>
      <c r="BF42" s="581"/>
      <c r="BG42" s="581"/>
      <c r="BH42" s="581"/>
      <c r="BI42" s="581"/>
      <c r="BJ42" s="581"/>
      <c r="BK42" s="581"/>
      <c r="BL42" s="581"/>
      <c r="BM42" s="581"/>
      <c r="BN42" s="581"/>
      <c r="BO42" s="581"/>
      <c r="BP42" s="581"/>
      <c r="BQ42" s="581"/>
      <c r="BR42" s="581"/>
      <c r="BS42" s="581"/>
      <c r="BT42" s="581"/>
      <c r="BU42" s="581"/>
      <c r="BV42" s="581"/>
      <c r="BW42" s="581"/>
      <c r="BX42" s="581"/>
      <c r="BY42" s="581"/>
      <c r="BZ42" s="581"/>
      <c r="CA42" s="581"/>
      <c r="CB42" s="581"/>
      <c r="CC42" s="581"/>
      <c r="CD42" s="581"/>
      <c r="CE42" s="581"/>
      <c r="CF42" s="581"/>
      <c r="CG42" s="581"/>
      <c r="CH42" s="581"/>
      <c r="CI42" s="581"/>
      <c r="CJ42" s="581"/>
      <c r="CK42" s="581"/>
      <c r="CL42" s="581"/>
      <c r="CM42" s="581"/>
      <c r="CN42" s="581"/>
      <c r="CO42" s="581"/>
      <c r="CP42" s="581"/>
      <c r="CQ42" s="581"/>
    </row>
    <row r="43" spans="1:95" x14ac:dyDescent="0.2">
      <c r="A43" s="734">
        <v>9</v>
      </c>
      <c r="B43" s="746" t="s">
        <v>973</v>
      </c>
      <c r="C43" s="738">
        <f>IF(D43=0,0,RANK(D43,D$29:D$70))</f>
        <v>4</v>
      </c>
      <c r="D43" s="740">
        <f>SUM(J44:DH44)</f>
        <v>83</v>
      </c>
      <c r="E43" s="742">
        <f>IF(G43="X","X",RANK(G43,G$29:G$69))</f>
        <v>3</v>
      </c>
      <c r="F43" s="744">
        <f>COUNT(J43:DH43)</f>
        <v>17</v>
      </c>
      <c r="G43" s="722">
        <f>IF(C43=1,"X",IF(C43=2,"X",IF(C43=3,"X",F43)))</f>
        <v>17</v>
      </c>
      <c r="H43" s="724">
        <f>SUM(J43:DH43)</f>
        <v>1.0004282407407408</v>
      </c>
      <c r="I43" s="726">
        <f>MINA(J43,K43,L43,M43,N43,O43,P43,Q43,R43,S43,T43,U43,V43,W43,X43)</f>
        <v>1.4108796296296295E-2</v>
      </c>
      <c r="J43" s="578">
        <v>1.4525462962962964E-2</v>
      </c>
      <c r="K43" s="578">
        <v>1.4201388888888888E-2</v>
      </c>
      <c r="L43" s="578">
        <v>1.4247685185185184E-2</v>
      </c>
      <c r="M43" s="578">
        <v>1.726851851851852E-2</v>
      </c>
      <c r="N43" s="578">
        <v>1.4108796296296295E-2</v>
      </c>
      <c r="O43" s="578">
        <v>1.4479166666666668E-2</v>
      </c>
      <c r="P43" s="578"/>
      <c r="Q43" s="578"/>
      <c r="R43" s="578">
        <v>1.4363425925925925E-2</v>
      </c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>
        <v>0.12300925925925926</v>
      </c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  <c r="AP43" s="578"/>
      <c r="AQ43" s="578"/>
      <c r="AR43" s="578"/>
      <c r="AS43" s="578"/>
      <c r="AT43" s="578"/>
      <c r="AU43" s="578">
        <v>1.7349537037037038E-2</v>
      </c>
      <c r="AV43" s="591"/>
      <c r="AW43" s="591"/>
      <c r="AX43" s="591"/>
      <c r="AY43" s="578">
        <v>4.50462962962963E-2</v>
      </c>
      <c r="AZ43" s="578">
        <v>0.32693287037037039</v>
      </c>
      <c r="BA43" s="591">
        <v>3.9444444444444442E-2</v>
      </c>
      <c r="BB43" s="591"/>
      <c r="BC43" s="578"/>
      <c r="BD43" s="578"/>
      <c r="BE43" s="591"/>
      <c r="BF43" s="578">
        <v>6.8622685185185189E-2</v>
      </c>
      <c r="BG43" s="578"/>
      <c r="BH43" s="578"/>
      <c r="BI43" s="578"/>
      <c r="BJ43" s="578"/>
      <c r="BK43" s="578"/>
      <c r="BL43" s="578"/>
      <c r="BM43" s="578"/>
      <c r="BN43" s="578"/>
      <c r="BO43" s="578"/>
      <c r="BP43" s="578"/>
      <c r="BQ43" s="578"/>
      <c r="BR43" s="578">
        <v>7.0879629629629626E-2</v>
      </c>
      <c r="BS43" s="578"/>
      <c r="BT43" s="578">
        <v>8.621527777777778E-2</v>
      </c>
      <c r="BU43" s="578"/>
      <c r="BV43" s="578"/>
      <c r="BW43" s="578"/>
      <c r="BX43" s="578"/>
      <c r="BY43" s="578"/>
      <c r="BZ43" s="578"/>
      <c r="CA43" s="578"/>
      <c r="CB43" s="578">
        <v>7.0949074074074067E-2</v>
      </c>
      <c r="CC43" s="578"/>
      <c r="CD43" s="578"/>
      <c r="CE43" s="578"/>
      <c r="CF43" s="578">
        <v>4.8784722222222222E-2</v>
      </c>
      <c r="CG43" s="578"/>
      <c r="CH43" s="578"/>
      <c r="CI43" s="578"/>
      <c r="CJ43" s="578"/>
      <c r="CK43" s="578"/>
      <c r="CL43" s="578"/>
      <c r="CM43" s="578"/>
      <c r="CN43" s="578"/>
      <c r="CO43" s="578"/>
      <c r="CP43" s="578"/>
      <c r="CQ43" s="578"/>
    </row>
    <row r="44" spans="1:95" ht="13.5" thickBot="1" x14ac:dyDescent="0.25">
      <c r="A44" s="735"/>
      <c r="B44" s="747"/>
      <c r="C44" s="739"/>
      <c r="D44" s="741"/>
      <c r="E44" s="743"/>
      <c r="F44" s="745"/>
      <c r="G44" s="723"/>
      <c r="H44" s="725"/>
      <c r="I44" s="727"/>
      <c r="J44" s="581">
        <f t="shared" ref="J44:K44" si="61">IF($I43=0,0,IF(ROUNDUP(J43/$I43,0)&gt;30,30,ROUNDUP(J43/$I43,0)))</f>
        <v>2</v>
      </c>
      <c r="K44" s="581">
        <f t="shared" si="61"/>
        <v>2</v>
      </c>
      <c r="L44" s="581">
        <f t="shared" ref="L44:O44" si="62">IF($I43=0,0,IF(ROUNDUP(L43/$I43,0)&gt;30,30,ROUNDUP(L43/$I43,0)))</f>
        <v>2</v>
      </c>
      <c r="M44" s="581">
        <f t="shared" si="62"/>
        <v>2</v>
      </c>
      <c r="N44" s="581">
        <f t="shared" si="62"/>
        <v>1</v>
      </c>
      <c r="O44" s="581">
        <f t="shared" si="62"/>
        <v>2</v>
      </c>
      <c r="P44" s="669"/>
      <c r="Q44" s="579"/>
      <c r="R44" s="581">
        <f t="shared" ref="R44" si="63">IF($I43=0,0,IF(ROUNDUP(R43/$I43,0)&gt;30,30,ROUNDUP(R43/$I43,0)))</f>
        <v>2</v>
      </c>
      <c r="S44" s="581"/>
      <c r="T44" s="581"/>
      <c r="U44" s="581"/>
      <c r="V44" s="581"/>
      <c r="W44" s="669"/>
      <c r="X44" s="581"/>
      <c r="Y44" s="581"/>
      <c r="Z44" s="581"/>
      <c r="AA44" s="581"/>
      <c r="AB44" s="581"/>
      <c r="AC44" s="581"/>
      <c r="AD44" s="669"/>
      <c r="AE44" s="581">
        <f t="shared" ref="AE44" si="64">IF($I43=0,0,IF(ROUNDUP(AE43/$I43,0)&gt;30,30,ROUNDUP(AE43/$I43,0)))</f>
        <v>9</v>
      </c>
      <c r="AF44" s="669"/>
      <c r="AG44" s="669"/>
      <c r="AH44" s="669"/>
      <c r="AI44" s="666"/>
      <c r="AJ44" s="666"/>
      <c r="AK44" s="666"/>
      <c r="AL44" s="666"/>
      <c r="AM44" s="666"/>
      <c r="AN44" s="666"/>
      <c r="AO44" s="669"/>
      <c r="AP44" s="669"/>
      <c r="AQ44" s="669"/>
      <c r="AR44" s="669"/>
      <c r="AS44" s="669"/>
      <c r="AT44" s="669"/>
      <c r="AU44" s="669">
        <f t="shared" ref="AU44" si="65">IF($I43=0,0,IF(ROUNDUP(AU43/$I43,0)&gt;30,30,ROUNDUP(AU43/$I43,0)))</f>
        <v>2</v>
      </c>
      <c r="AV44" s="683"/>
      <c r="AW44" s="683"/>
      <c r="AX44" s="683"/>
      <c r="AY44" s="669">
        <f t="shared" ref="AY44:AZ44" si="66">IF($I43=0,0,IF(ROUNDUP(AY43/$I43,0)&gt;30,30,ROUNDUP(AY43/$I43,0)))</f>
        <v>4</v>
      </c>
      <c r="AZ44" s="669">
        <f t="shared" si="66"/>
        <v>24</v>
      </c>
      <c r="BA44" s="683">
        <f t="shared" ref="BA44" si="67">IF($I43=0,0,IF(ROUNDUP(BA43/$I43,0)&gt;30,30,ROUNDUP(BA43/$I43,0)))</f>
        <v>3</v>
      </c>
      <c r="BB44" s="683"/>
      <c r="BC44" s="581"/>
      <c r="BD44" s="666"/>
      <c r="BE44" s="683"/>
      <c r="BF44" s="581">
        <f t="shared" ref="BF44" si="68">IF($I43=0,0,IF(ROUNDUP(BF43/$I43,0)&gt;30,30,ROUNDUP(BF43/$I43,0)))</f>
        <v>5</v>
      </c>
      <c r="BG44" s="581"/>
      <c r="BH44" s="581"/>
      <c r="BI44" s="581"/>
      <c r="BJ44" s="666"/>
      <c r="BK44" s="666"/>
      <c r="BL44" s="685"/>
      <c r="BM44" s="685"/>
      <c r="BN44" s="685"/>
      <c r="BO44" s="685"/>
      <c r="BP44" s="581"/>
      <c r="BQ44" s="581"/>
      <c r="BR44" s="581">
        <f t="shared" ref="BR44" si="69">IF($I43=0,0,IF(ROUNDUP(BR43/$I43,0)&gt;30,30,ROUNDUP(BR43/$I43,0)))</f>
        <v>6</v>
      </c>
      <c r="BS44" s="581"/>
      <c r="BT44" s="685">
        <f t="shared" ref="BT44" si="70">IF($I43=0,0,IF(ROUNDUP(BT43/$I43,0)&gt;30,30,ROUNDUP(BT43/$I43,0)))</f>
        <v>7</v>
      </c>
      <c r="BU44" s="685"/>
      <c r="BV44" s="581"/>
      <c r="BW44" s="581"/>
      <c r="BX44" s="581"/>
      <c r="BY44" s="685"/>
      <c r="BZ44" s="685"/>
      <c r="CA44" s="685"/>
      <c r="CB44" s="685">
        <f t="shared" ref="CB44" si="71">IF($I43=0,0,IF(ROUNDUP(CB43/$I43,0)&gt;30,30,ROUNDUP(CB43/$I43,0)))</f>
        <v>6</v>
      </c>
      <c r="CC44" s="581"/>
      <c r="CD44" s="666"/>
      <c r="CE44" s="666"/>
      <c r="CF44" s="685">
        <f t="shared" ref="CF44" si="72">IF($I43=0,0,IF(ROUNDUP(CF43/$I43,0)&gt;30,30,ROUNDUP(CF43/$I43,0)))</f>
        <v>4</v>
      </c>
      <c r="CG44" s="685"/>
      <c r="CH44" s="685"/>
      <c r="CI44" s="685"/>
      <c r="CJ44" s="685"/>
      <c r="CK44" s="685"/>
      <c r="CL44" s="685"/>
      <c r="CM44" s="685"/>
      <c r="CN44" s="685"/>
      <c r="CO44" s="685"/>
      <c r="CP44" s="685"/>
      <c r="CQ44" s="581"/>
    </row>
    <row r="45" spans="1:95" x14ac:dyDescent="0.2">
      <c r="A45" s="734">
        <v>10</v>
      </c>
      <c r="B45" s="736" t="s">
        <v>866</v>
      </c>
      <c r="C45" s="738">
        <f>IF(D45=0,0,RANK(D45,D$29:D$70))</f>
        <v>0</v>
      </c>
      <c r="D45" s="740">
        <f>SUM(J46:DH46)</f>
        <v>0</v>
      </c>
      <c r="E45" s="742">
        <f>IF(G45="X","X",RANK(G45,G$29:G$69))</f>
        <v>11</v>
      </c>
      <c r="F45" s="744">
        <f>COUNT(J45:DH45)</f>
        <v>1</v>
      </c>
      <c r="G45" s="722">
        <f>IF(C45=1,"X",IF(C45=2,"X",IF(C45=3,"X",F45)))</f>
        <v>1</v>
      </c>
      <c r="H45" s="724">
        <f>SUM(J45:DH45)</f>
        <v>7.768518518518519E-2</v>
      </c>
      <c r="I45" s="726">
        <f>MINA(J45,K45,L45,M45,N45,O45,P45,Q45,R45,S45,T45,U45,V45,W45,X45)</f>
        <v>0</v>
      </c>
      <c r="J45" s="610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8"/>
      <c r="AS45" s="578"/>
      <c r="AT45" s="578"/>
      <c r="AU45" s="578"/>
      <c r="AV45" s="578"/>
      <c r="AW45" s="578"/>
      <c r="AX45" s="578"/>
      <c r="AY45" s="578"/>
      <c r="AZ45" s="578"/>
      <c r="BA45" s="578"/>
      <c r="BB45" s="578"/>
      <c r="BC45" s="578"/>
      <c r="BD45" s="578"/>
      <c r="BE45" s="578"/>
      <c r="BF45" s="578"/>
      <c r="BG45" s="578"/>
      <c r="BH45" s="578"/>
      <c r="BI45" s="578"/>
      <c r="BJ45" s="578"/>
      <c r="BK45" s="578"/>
      <c r="BL45" s="578"/>
      <c r="BM45" s="578"/>
      <c r="BN45" s="578"/>
      <c r="BO45" s="578"/>
      <c r="BP45" s="578"/>
      <c r="BQ45" s="578"/>
      <c r="BR45" s="578"/>
      <c r="BS45" s="578"/>
      <c r="BT45" s="578">
        <v>7.768518518518519E-2</v>
      </c>
      <c r="BU45" s="578"/>
      <c r="BV45" s="578"/>
      <c r="BW45" s="578"/>
      <c r="BX45" s="578"/>
      <c r="BY45" s="578"/>
      <c r="BZ45" s="578"/>
      <c r="CA45" s="578"/>
      <c r="CB45" s="578"/>
      <c r="CC45" s="578"/>
      <c r="CD45" s="578"/>
      <c r="CE45" s="578"/>
      <c r="CF45" s="578"/>
      <c r="CG45" s="578"/>
      <c r="CH45" s="578"/>
      <c r="CI45" s="578"/>
      <c r="CJ45" s="578"/>
      <c r="CK45" s="578"/>
      <c r="CL45" s="578"/>
      <c r="CM45" s="578"/>
      <c r="CN45" s="578"/>
      <c r="CO45" s="578"/>
      <c r="CP45" s="578"/>
      <c r="CQ45" s="578"/>
    </row>
    <row r="46" spans="1:95" ht="13.5" thickBot="1" x14ac:dyDescent="0.25">
      <c r="A46" s="735"/>
      <c r="B46" s="737"/>
      <c r="C46" s="739"/>
      <c r="D46" s="741"/>
      <c r="E46" s="743"/>
      <c r="F46" s="745"/>
      <c r="G46" s="723"/>
      <c r="H46" s="725"/>
      <c r="I46" s="727"/>
      <c r="J46" s="581"/>
      <c r="K46" s="596"/>
      <c r="L46" s="596"/>
      <c r="M46" s="595"/>
      <c r="N46" s="596"/>
      <c r="O46" s="581"/>
      <c r="P46" s="579"/>
      <c r="Q46" s="595"/>
      <c r="R46" s="595"/>
      <c r="S46" s="581"/>
      <c r="T46" s="600"/>
      <c r="U46" s="581"/>
      <c r="V46" s="596"/>
      <c r="W46" s="581"/>
      <c r="X46" s="596"/>
      <c r="Y46" s="596"/>
      <c r="Z46" s="596"/>
      <c r="AA46" s="596"/>
      <c r="AB46" s="596"/>
      <c r="AC46" s="596"/>
      <c r="AD46" s="596"/>
      <c r="AE46" s="596"/>
      <c r="AF46" s="596"/>
      <c r="AG46" s="596"/>
      <c r="AH46" s="596"/>
      <c r="AI46" s="596"/>
      <c r="AJ46" s="596"/>
      <c r="AK46" s="596"/>
      <c r="AL46" s="596"/>
      <c r="AM46" s="596"/>
      <c r="AN46" s="596"/>
      <c r="AO46" s="596"/>
      <c r="AP46" s="596"/>
      <c r="AQ46" s="596"/>
      <c r="AR46" s="596"/>
      <c r="AS46" s="596"/>
      <c r="AT46" s="596"/>
      <c r="AU46" s="596"/>
      <c r="AV46" s="596"/>
      <c r="AW46" s="596"/>
      <c r="AX46" s="596"/>
      <c r="AY46" s="596"/>
      <c r="AZ46" s="596"/>
      <c r="BA46" s="596"/>
      <c r="BB46" s="596"/>
      <c r="BC46" s="596"/>
      <c r="BD46" s="596"/>
      <c r="BE46" s="596"/>
      <c r="BF46" s="596"/>
      <c r="BG46" s="596"/>
      <c r="BH46" s="596"/>
      <c r="BI46" s="596"/>
      <c r="BJ46" s="596"/>
      <c r="BK46" s="596"/>
      <c r="BL46" s="596"/>
      <c r="BM46" s="596"/>
      <c r="BN46" s="596"/>
      <c r="BO46" s="596"/>
      <c r="BP46" s="596"/>
      <c r="BQ46" s="596"/>
      <c r="BR46" s="596"/>
      <c r="BS46" s="596"/>
      <c r="BT46" s="685">
        <f t="shared" ref="BT46" si="73">IF($I45=0,0,IF(ROUNDUP(BT45/$I45,0)&gt;30,30,ROUNDUP(BT45/$I45,0)))</f>
        <v>0</v>
      </c>
      <c r="BU46" s="688"/>
      <c r="BV46" s="596"/>
      <c r="BW46" s="596"/>
      <c r="BX46" s="596"/>
      <c r="BY46" s="596"/>
      <c r="BZ46" s="596"/>
      <c r="CA46" s="596"/>
      <c r="CB46" s="685"/>
      <c r="CC46" s="596"/>
      <c r="CD46" s="596"/>
      <c r="CE46" s="596"/>
      <c r="CF46" s="685"/>
      <c r="CG46" s="688"/>
      <c r="CH46" s="688"/>
      <c r="CI46" s="688"/>
      <c r="CJ46" s="688"/>
      <c r="CK46" s="688"/>
      <c r="CL46" s="688"/>
      <c r="CM46" s="688"/>
      <c r="CN46" s="688"/>
      <c r="CO46" s="688"/>
      <c r="CP46" s="688"/>
      <c r="CQ46" s="596"/>
    </row>
    <row r="47" spans="1:95" x14ac:dyDescent="0.2">
      <c r="A47" s="734">
        <v>12</v>
      </c>
      <c r="B47" s="736" t="s">
        <v>99</v>
      </c>
      <c r="C47" s="738">
        <f>IF(D47=0,0,RANK(D47,D$29:D$70))</f>
        <v>7</v>
      </c>
      <c r="D47" s="740">
        <f>SUM(J48:DH48)</f>
        <v>54</v>
      </c>
      <c r="E47" s="742">
        <f>IF(G47="X","X",RANK(G47,G$29:G$69))</f>
        <v>5</v>
      </c>
      <c r="F47" s="744">
        <f>COUNT(J47:DH47)</f>
        <v>7</v>
      </c>
      <c r="G47" s="722">
        <f>IF(C47=1,"X",IF(C47=2,"X",IF(C47=3,"X",F47)))</f>
        <v>7</v>
      </c>
      <c r="H47" s="724">
        <f>SUM(J47:DH47)</f>
        <v>1.3189120370370369</v>
      </c>
      <c r="I47" s="726">
        <f>MINA(J47,K47,L47,M47,N47,O47,P47,Q47,R47,S47,T47,U47,V47,W47,X47)</f>
        <v>1.951388888888889E-2</v>
      </c>
      <c r="J47" s="610"/>
      <c r="K47" s="578"/>
      <c r="L47" s="578"/>
      <c r="M47" s="578"/>
      <c r="N47" s="578"/>
      <c r="O47" s="578"/>
      <c r="P47" s="578"/>
      <c r="Q47" s="578"/>
      <c r="R47" s="578"/>
      <c r="S47" s="578">
        <v>1.951388888888889E-2</v>
      </c>
      <c r="T47" s="578"/>
      <c r="U47" s="578"/>
      <c r="V47" s="578"/>
      <c r="W47" s="578"/>
      <c r="X47" s="578"/>
      <c r="Y47" s="578"/>
      <c r="Z47" s="578"/>
      <c r="AA47" s="578"/>
      <c r="AB47" s="578"/>
      <c r="AC47" s="578"/>
      <c r="AD47" s="578"/>
      <c r="AE47" s="578"/>
      <c r="AF47" s="578"/>
      <c r="AG47" s="578"/>
      <c r="AH47" s="578"/>
      <c r="AI47" s="578">
        <v>0.8950231481481481</v>
      </c>
      <c r="AJ47" s="578"/>
      <c r="AK47" s="578"/>
      <c r="AL47" s="578">
        <v>4.9513888888888892E-2</v>
      </c>
      <c r="AM47" s="578"/>
      <c r="AN47" s="578"/>
      <c r="AO47" s="578"/>
      <c r="AP47" s="578"/>
      <c r="AQ47" s="578"/>
      <c r="AR47" s="578"/>
      <c r="AS47" s="578"/>
      <c r="AT47" s="578"/>
      <c r="AU47" s="578">
        <v>1.9317129629629629E-2</v>
      </c>
      <c r="AV47" s="578"/>
      <c r="AW47" s="578"/>
      <c r="AX47" s="578">
        <v>0.19199074074074074</v>
      </c>
      <c r="AY47" s="578"/>
      <c r="AZ47" s="578"/>
      <c r="BA47" s="578"/>
      <c r="BB47" s="578"/>
      <c r="BC47" s="578"/>
      <c r="BD47" s="578"/>
      <c r="BE47" s="578"/>
      <c r="BF47" s="578"/>
      <c r="BG47" s="578"/>
      <c r="BH47" s="578"/>
      <c r="BI47" s="578"/>
      <c r="BJ47" s="578"/>
      <c r="BK47" s="578"/>
      <c r="BL47" s="578"/>
      <c r="BM47" s="578"/>
      <c r="BN47" s="578"/>
      <c r="BO47" s="578"/>
      <c r="BP47" s="578"/>
      <c r="BQ47" s="578"/>
      <c r="BR47" s="578"/>
      <c r="BS47" s="578">
        <v>5.9074074074074077E-2</v>
      </c>
      <c r="BT47" s="578">
        <v>8.4479166666666661E-2</v>
      </c>
      <c r="BU47" s="578"/>
      <c r="BV47" s="578"/>
      <c r="BW47" s="578"/>
      <c r="BX47" s="578"/>
      <c r="BY47" s="578"/>
      <c r="BZ47" s="578"/>
      <c r="CA47" s="578"/>
      <c r="CB47" s="578"/>
      <c r="CC47" s="578"/>
      <c r="CD47" s="578"/>
      <c r="CE47" s="578"/>
      <c r="CF47" s="578"/>
      <c r="CG47" s="578"/>
      <c r="CH47" s="578"/>
      <c r="CI47" s="578"/>
      <c r="CJ47" s="578"/>
      <c r="CK47" s="578"/>
      <c r="CL47" s="578"/>
      <c r="CM47" s="578"/>
      <c r="CN47" s="578"/>
      <c r="CO47" s="578"/>
      <c r="CP47" s="578"/>
      <c r="CQ47" s="578"/>
    </row>
    <row r="48" spans="1:95" ht="13.5" thickBot="1" x14ac:dyDescent="0.25">
      <c r="A48" s="735"/>
      <c r="B48" s="737"/>
      <c r="C48" s="739"/>
      <c r="D48" s="741"/>
      <c r="E48" s="743"/>
      <c r="F48" s="745"/>
      <c r="G48" s="723"/>
      <c r="H48" s="725"/>
      <c r="I48" s="727"/>
      <c r="J48" s="581"/>
      <c r="K48" s="580"/>
      <c r="L48" s="580"/>
      <c r="M48" s="581"/>
      <c r="N48" s="581"/>
      <c r="O48" s="581"/>
      <c r="P48" s="579"/>
      <c r="Q48" s="581"/>
      <c r="R48" s="581"/>
      <c r="S48" s="581">
        <f t="shared" ref="S48" si="74">IF($I47=0,0,IF(ROUNDUP(S47/$I47,0)&gt;30,30,ROUNDUP(S47/$I47,0)))</f>
        <v>1</v>
      </c>
      <c r="T48" s="579"/>
      <c r="U48" s="581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0"/>
      <c r="AG48" s="580"/>
      <c r="AH48" s="580"/>
      <c r="AI48" s="581">
        <f t="shared" ref="AH48:AN52" si="75">IF($I47=0,0,IF(ROUNDUP(AI47/$I47,0)&gt;30,30,ROUNDUP(AI47/$I47,0)))</f>
        <v>30</v>
      </c>
      <c r="AJ48" s="581"/>
      <c r="AK48" s="581"/>
      <c r="AL48" s="581">
        <f t="shared" si="75"/>
        <v>3</v>
      </c>
      <c r="AM48" s="580"/>
      <c r="AN48" s="580"/>
      <c r="AO48" s="580"/>
      <c r="AP48" s="580"/>
      <c r="AQ48" s="580"/>
      <c r="AR48" s="580"/>
      <c r="AS48" s="580"/>
      <c r="AT48" s="580"/>
      <c r="AU48" s="580">
        <f t="shared" ref="AU48" si="76">IF($I47=0,0,IF(ROUNDUP(AU47/$I47,0)&gt;30,30,ROUNDUP(AU47/$I47,0)))</f>
        <v>1</v>
      </c>
      <c r="AV48" s="580"/>
      <c r="AW48" s="580"/>
      <c r="AX48" s="669">
        <f t="shared" ref="AX48" si="77">IF($I47=0,0,IF(ROUNDUP(AX47/$I47,0)&gt;30,30,ROUNDUP(AX47/$I47,0)))</f>
        <v>10</v>
      </c>
      <c r="AY48" s="580"/>
      <c r="AZ48" s="580"/>
      <c r="BA48" s="580"/>
      <c r="BB48" s="580"/>
      <c r="BC48" s="580"/>
      <c r="BD48" s="580"/>
      <c r="BE48" s="580"/>
      <c r="BF48" s="580"/>
      <c r="BG48" s="580"/>
      <c r="BH48" s="580"/>
      <c r="BI48" s="580"/>
      <c r="BJ48" s="580"/>
      <c r="BK48" s="580"/>
      <c r="BL48" s="580"/>
      <c r="BM48" s="580"/>
      <c r="BN48" s="580"/>
      <c r="BO48" s="580"/>
      <c r="BP48" s="580"/>
      <c r="BQ48" s="580"/>
      <c r="BR48" s="580"/>
      <c r="BS48" s="581">
        <f t="shared" ref="BS48" si="78">IF($I47=0,0,IF(ROUNDUP(BS47/$I47,0)&gt;30,30,ROUNDUP(BS47/$I47,0)))</f>
        <v>4</v>
      </c>
      <c r="BT48" s="685">
        <f t="shared" ref="BT48" si="79">IF($I47=0,0,IF(ROUNDUP(BT47/$I47,0)&gt;30,30,ROUNDUP(BT47/$I47,0)))</f>
        <v>5</v>
      </c>
      <c r="BU48" s="685"/>
      <c r="BV48" s="580"/>
      <c r="BW48" s="580"/>
      <c r="BX48" s="580"/>
      <c r="BY48" s="580"/>
      <c r="BZ48" s="580"/>
      <c r="CA48" s="580"/>
      <c r="CB48" s="580"/>
      <c r="CC48" s="580"/>
      <c r="CD48" s="665"/>
      <c r="CE48" s="665"/>
      <c r="CF48" s="685"/>
      <c r="CG48" s="685"/>
      <c r="CH48" s="685"/>
      <c r="CI48" s="685"/>
      <c r="CJ48" s="685"/>
      <c r="CK48" s="685"/>
      <c r="CL48" s="685"/>
      <c r="CM48" s="685"/>
      <c r="CN48" s="685"/>
      <c r="CO48" s="685"/>
      <c r="CP48" s="685"/>
      <c r="CQ48" s="685"/>
    </row>
    <row r="49" spans="1:95" ht="12.75" customHeight="1" x14ac:dyDescent="0.2">
      <c r="A49" s="734">
        <v>13</v>
      </c>
      <c r="B49" s="736" t="s">
        <v>2</v>
      </c>
      <c r="C49" s="738">
        <f>IF(D49=0,0,RANK(D49,D$29:D$70))</f>
        <v>8</v>
      </c>
      <c r="D49" s="740">
        <f>SUM(J50:DH50)</f>
        <v>26</v>
      </c>
      <c r="E49" s="742">
        <f>IF(G49="X","X",RANK(G49,G$29:G$69))</f>
        <v>4</v>
      </c>
      <c r="F49" s="744">
        <f>COUNT(J49:DH49)</f>
        <v>8</v>
      </c>
      <c r="G49" s="722">
        <f>IF(C49=1,"X",IF(C49=2,"X",IF(C49=3,"X",F49)))</f>
        <v>8</v>
      </c>
      <c r="H49" s="724">
        <f>SUM(J49:DH49)</f>
        <v>0.421875</v>
      </c>
      <c r="I49" s="726">
        <f>MINA(J49,K49,L49,M49,N49,O49,P49,Q49,R49,S49,T49,U49,V49,W49,X49)</f>
        <v>1.4513888888888889E-2</v>
      </c>
      <c r="J49" s="610"/>
      <c r="K49" s="578">
        <v>1.4513888888888889E-2</v>
      </c>
      <c r="L49" s="578"/>
      <c r="M49" s="578"/>
      <c r="N49" s="578"/>
      <c r="O49" s="578"/>
      <c r="P49" s="578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>
        <v>3.8541666666666669E-2</v>
      </c>
      <c r="AE49" s="578">
        <v>0.10001157407407407</v>
      </c>
      <c r="AF49" s="578"/>
      <c r="AG49" s="578"/>
      <c r="AH49" s="578">
        <v>3.4282407407407407E-2</v>
      </c>
      <c r="AI49" s="578"/>
      <c r="AJ49" s="578"/>
      <c r="AK49" s="578"/>
      <c r="AL49" s="578"/>
      <c r="AM49" s="578"/>
      <c r="AN49" s="578">
        <v>3.2256944444444442E-2</v>
      </c>
      <c r="AO49" s="578"/>
      <c r="AP49" s="578"/>
      <c r="AQ49" s="578"/>
      <c r="AR49" s="578"/>
      <c r="AS49" s="578"/>
      <c r="AT49" s="578"/>
      <c r="AU49" s="578">
        <v>1.7395833333333336E-2</v>
      </c>
      <c r="AV49" s="578"/>
      <c r="AW49" s="578"/>
      <c r="AX49" s="578"/>
      <c r="AY49" s="578"/>
      <c r="AZ49" s="578"/>
      <c r="BA49" s="578"/>
      <c r="BB49" s="578"/>
      <c r="BC49" s="578"/>
      <c r="BD49" s="578"/>
      <c r="BE49" s="578"/>
      <c r="BF49" s="578"/>
      <c r="BG49" s="578"/>
      <c r="BH49" s="578"/>
      <c r="BI49" s="578"/>
      <c r="BJ49" s="578"/>
      <c r="BK49" s="578"/>
      <c r="BL49" s="578"/>
      <c r="BM49" s="578"/>
      <c r="BN49" s="578"/>
      <c r="BO49" s="578"/>
      <c r="BP49" s="578"/>
      <c r="BQ49" s="578"/>
      <c r="BR49" s="578"/>
      <c r="BS49" s="578"/>
      <c r="BT49" s="578">
        <v>9.4525462962962978E-2</v>
      </c>
      <c r="BU49" s="578"/>
      <c r="BV49" s="578"/>
      <c r="BW49" s="578"/>
      <c r="BX49" s="578"/>
      <c r="BY49" s="578"/>
      <c r="BZ49" s="578"/>
      <c r="CA49" s="578"/>
      <c r="CB49" s="578"/>
      <c r="CC49" s="578"/>
      <c r="CD49" s="578"/>
      <c r="CE49" s="578"/>
      <c r="CF49" s="578"/>
      <c r="CG49" s="578"/>
      <c r="CH49" s="578">
        <v>9.0347222222222232E-2</v>
      </c>
      <c r="CI49" s="578"/>
      <c r="CJ49" s="578"/>
      <c r="CK49" s="578"/>
      <c r="CL49" s="578"/>
      <c r="CM49" s="578"/>
      <c r="CN49" s="578"/>
      <c r="CO49" s="578"/>
      <c r="CP49" s="578"/>
      <c r="CQ49" s="578"/>
    </row>
    <row r="50" spans="1:95" ht="13.5" customHeight="1" thickBot="1" x14ac:dyDescent="0.25">
      <c r="A50" s="735"/>
      <c r="B50" s="737"/>
      <c r="C50" s="739"/>
      <c r="D50" s="741"/>
      <c r="E50" s="743"/>
      <c r="F50" s="745"/>
      <c r="G50" s="723"/>
      <c r="H50" s="725"/>
      <c r="I50" s="727"/>
      <c r="J50" s="669"/>
      <c r="K50" s="581">
        <f t="shared" ref="K50" si="80">IF($I49=0,0,IF(ROUNDUP(K49/$I49,0)&gt;30,30,ROUNDUP(K49/$I49,0)))</f>
        <v>1</v>
      </c>
      <c r="L50" s="581"/>
      <c r="M50" s="581"/>
      <c r="N50" s="581"/>
      <c r="O50" s="600"/>
      <c r="P50" s="669"/>
      <c r="Q50" s="581"/>
      <c r="R50" s="600"/>
      <c r="S50" s="580"/>
      <c r="T50" s="581"/>
      <c r="U50" s="581"/>
      <c r="V50" s="580"/>
      <c r="W50" s="581"/>
      <c r="X50" s="580"/>
      <c r="Y50" s="580"/>
      <c r="Z50" s="580"/>
      <c r="AA50" s="580"/>
      <c r="AB50" s="580"/>
      <c r="AC50" s="580"/>
      <c r="AD50" s="581">
        <f t="shared" ref="AD50:AE50" si="81">IF($I49=0,0,IF(ROUNDUP(AD49/$I49,0)&gt;30,30,ROUNDUP(AD49/$I49,0)))</f>
        <v>3</v>
      </c>
      <c r="AE50" s="581">
        <f t="shared" si="81"/>
        <v>7</v>
      </c>
      <c r="AF50" s="669"/>
      <c r="AG50" s="669"/>
      <c r="AH50" s="581">
        <f t="shared" si="75"/>
        <v>3</v>
      </c>
      <c r="AI50" s="669"/>
      <c r="AJ50" s="669"/>
      <c r="AK50" s="669"/>
      <c r="AL50" s="669"/>
      <c r="AM50" s="669"/>
      <c r="AN50" s="581">
        <f t="shared" si="75"/>
        <v>3</v>
      </c>
      <c r="AO50" s="669"/>
      <c r="AP50" s="669"/>
      <c r="AQ50" s="669"/>
      <c r="AR50" s="669"/>
      <c r="AS50" s="669"/>
      <c r="AT50" s="669"/>
      <c r="AU50" s="669">
        <f t="shared" ref="AU50" si="82">IF($I49=0,0,IF(ROUNDUP(AU49/$I49,0)&gt;30,30,ROUNDUP(AU49/$I49,0)))</f>
        <v>2</v>
      </c>
      <c r="AV50" s="580"/>
      <c r="AW50" s="665"/>
      <c r="AX50" s="665"/>
      <c r="AY50" s="665"/>
      <c r="AZ50" s="665"/>
      <c r="BA50" s="669"/>
      <c r="BB50" s="669"/>
      <c r="BC50" s="580"/>
      <c r="BD50" s="580"/>
      <c r="BE50" s="580"/>
      <c r="BF50" s="580"/>
      <c r="BG50" s="580"/>
      <c r="BH50" s="580"/>
      <c r="BI50" s="580"/>
      <c r="BJ50" s="580"/>
      <c r="BK50" s="580"/>
      <c r="BL50" s="580"/>
      <c r="BM50" s="580"/>
      <c r="BN50" s="580"/>
      <c r="BO50" s="580"/>
      <c r="BP50" s="580"/>
      <c r="BQ50" s="580"/>
      <c r="BR50" s="580"/>
      <c r="BS50" s="580"/>
      <c r="BT50" s="685">
        <f t="shared" ref="BT50" si="83">IF($I49=0,0,IF(ROUNDUP(BT49/$I49,0)&gt;30,30,ROUNDUP(BT49/$I49,0)))</f>
        <v>7</v>
      </c>
      <c r="BU50" s="685"/>
      <c r="BV50" s="580"/>
      <c r="BW50" s="580"/>
      <c r="BX50" s="580"/>
      <c r="BY50" s="665"/>
      <c r="BZ50" s="665"/>
      <c r="CA50" s="665"/>
      <c r="CB50" s="665"/>
      <c r="CC50" s="685"/>
      <c r="CD50" s="685"/>
      <c r="CE50" s="685"/>
      <c r="CF50" s="685"/>
      <c r="CG50" s="685"/>
      <c r="CH50" s="685"/>
      <c r="CI50" s="685"/>
      <c r="CJ50" s="685"/>
      <c r="CK50" s="685"/>
      <c r="CL50" s="685"/>
      <c r="CM50" s="685"/>
      <c r="CN50" s="685"/>
      <c r="CO50" s="685"/>
      <c r="CP50" s="685"/>
      <c r="CQ50" s="580"/>
    </row>
    <row r="51" spans="1:95" x14ac:dyDescent="0.2">
      <c r="A51" s="734">
        <v>14</v>
      </c>
      <c r="B51" s="736" t="s">
        <v>161</v>
      </c>
      <c r="C51" s="738">
        <f>IF(D51=0,0,RANK(D51,D$29:D$70))</f>
        <v>1</v>
      </c>
      <c r="D51" s="740">
        <f>SUM(J52:DH52)</f>
        <v>180</v>
      </c>
      <c r="E51" s="742" t="str">
        <f>IF(G51="X","X",RANK(G51,G$29:G$69))</f>
        <v>X</v>
      </c>
      <c r="F51" s="744">
        <f>COUNT(J51:DH51)</f>
        <v>47</v>
      </c>
      <c r="G51" s="722" t="str">
        <f>IF(C51=1,"X",IF(C51=2,"X",IF(C51=3,"X",F51)))</f>
        <v>X</v>
      </c>
      <c r="H51" s="724">
        <f>SUM(J51:DH51)</f>
        <v>2.1110995370370365</v>
      </c>
      <c r="I51" s="726">
        <f>MINA(J51,K51,L51,M51,N51,O51,P51,Q51,R51,S51,T51,U51,V51,W51,X51)</f>
        <v>1.4120370370370368E-2</v>
      </c>
      <c r="J51" s="610">
        <v>1.5347222222222222E-2</v>
      </c>
      <c r="K51" s="578">
        <v>1.4907407407407406E-2</v>
      </c>
      <c r="L51" s="578">
        <v>1.4884259259259259E-2</v>
      </c>
      <c r="M51" s="578">
        <v>1.4606481481481482E-2</v>
      </c>
      <c r="N51" s="578">
        <v>1.4374999999999999E-2</v>
      </c>
      <c r="O51" s="578">
        <v>1.4687499999999999E-2</v>
      </c>
      <c r="P51" s="578">
        <v>1.4143518518518519E-2</v>
      </c>
      <c r="Q51" s="578">
        <v>1.4606481481481482E-2</v>
      </c>
      <c r="R51" s="578">
        <v>1.4618055555555556E-2</v>
      </c>
      <c r="S51" s="578"/>
      <c r="T51" s="578">
        <v>1.4583333333333332E-2</v>
      </c>
      <c r="U51" s="578">
        <v>1.4212962962962962E-2</v>
      </c>
      <c r="V51" s="578">
        <v>1.4525462962962964E-2</v>
      </c>
      <c r="W51" s="578">
        <v>1.4120370370370368E-2</v>
      </c>
      <c r="X51" s="578"/>
      <c r="Y51" s="578"/>
      <c r="Z51" s="578"/>
      <c r="AA51" s="578"/>
      <c r="AB51" s="578"/>
      <c r="AC51" s="578"/>
      <c r="AD51" s="578"/>
      <c r="AE51" s="578">
        <v>0.10841435185185185</v>
      </c>
      <c r="AF51" s="578">
        <v>1.9907407407407408E-2</v>
      </c>
      <c r="AG51" s="578">
        <v>3.4976851851851849E-2</v>
      </c>
      <c r="AH51" s="578"/>
      <c r="AI51" s="578"/>
      <c r="AJ51" s="578">
        <v>1.9861111111111111E-2</v>
      </c>
      <c r="AK51" s="578">
        <v>4.4618055555555557E-2</v>
      </c>
      <c r="AL51" s="578">
        <v>3.8773148148148147E-2</v>
      </c>
      <c r="AM51" s="578">
        <v>3.4143518518518517E-2</v>
      </c>
      <c r="AN51" s="578"/>
      <c r="AO51" s="578"/>
      <c r="AP51" s="578"/>
      <c r="AQ51" s="578">
        <v>2.372685185185185E-2</v>
      </c>
      <c r="AR51" s="578">
        <v>8.2407407407407415E-2</v>
      </c>
      <c r="AS51" s="578">
        <v>7.6377314814814815E-2</v>
      </c>
      <c r="AT51" s="578"/>
      <c r="AU51" s="578">
        <v>1.7048611111111112E-2</v>
      </c>
      <c r="AV51" s="578">
        <v>8.8564814814814818E-2</v>
      </c>
      <c r="AW51" s="578"/>
      <c r="AX51" s="578">
        <v>0.11675925925925927</v>
      </c>
      <c r="AY51" s="578"/>
      <c r="AZ51" s="578"/>
      <c r="BA51" s="578">
        <v>0.10581018518518519</v>
      </c>
      <c r="BB51" s="578">
        <v>8.3321759259259262E-2</v>
      </c>
      <c r="BC51" s="578">
        <v>3.5462962962962967E-2</v>
      </c>
      <c r="BD51" s="578"/>
      <c r="BE51" s="578">
        <v>3.4930555555555555E-2</v>
      </c>
      <c r="BF51" s="578">
        <v>6.2731481481481485E-2</v>
      </c>
      <c r="BG51" s="578"/>
      <c r="BH51" s="578">
        <v>5.5879629629629633E-2</v>
      </c>
      <c r="BI51" s="578">
        <v>5.2187499999999998E-2</v>
      </c>
      <c r="BJ51" s="578">
        <v>7.3333333333333334E-2</v>
      </c>
      <c r="BK51" s="578"/>
      <c r="BL51" s="578"/>
      <c r="BM51" s="578">
        <v>8.7175925925925934E-2</v>
      </c>
      <c r="BN51" s="578">
        <v>7.4120370370370378E-2</v>
      </c>
      <c r="BO51" s="578"/>
      <c r="BP51" s="578">
        <v>3.2418981481481479E-2</v>
      </c>
      <c r="BQ51" s="578">
        <v>1.8356481481481481E-2</v>
      </c>
      <c r="BR51" s="578">
        <v>7.3703703703703702E-2</v>
      </c>
      <c r="BS51" s="578">
        <v>3.9872685185185185E-2</v>
      </c>
      <c r="BT51" s="578">
        <v>7.329861111111112E-2</v>
      </c>
      <c r="BU51" s="578">
        <v>8.7025462962962971E-2</v>
      </c>
      <c r="BV51" s="578"/>
      <c r="BW51" s="592"/>
      <c r="BX51" s="578"/>
      <c r="BY51" s="578"/>
      <c r="BZ51" s="578"/>
      <c r="CA51" s="578">
        <v>1.741898148148148E-2</v>
      </c>
      <c r="CB51" s="578"/>
      <c r="CC51" s="578"/>
      <c r="CD51" s="578"/>
      <c r="CE51" s="578"/>
      <c r="CF51" s="578"/>
      <c r="CG51" s="578">
        <v>3.3831018518518517E-2</v>
      </c>
      <c r="CH51" s="578"/>
      <c r="CI51" s="578">
        <v>4.3564814814814813E-2</v>
      </c>
      <c r="CJ51" s="578">
        <v>0.11149305555555555</v>
      </c>
      <c r="CK51" s="578"/>
      <c r="CL51" s="578">
        <v>1.996527777777778E-2</v>
      </c>
      <c r="CM51" s="578"/>
      <c r="CN51" s="578"/>
      <c r="CO51" s="578"/>
      <c r="CP51" s="578"/>
      <c r="CQ51" s="578"/>
    </row>
    <row r="52" spans="1:95" ht="13.5" thickBot="1" x14ac:dyDescent="0.25">
      <c r="A52" s="735"/>
      <c r="B52" s="737"/>
      <c r="C52" s="739"/>
      <c r="D52" s="741"/>
      <c r="E52" s="743"/>
      <c r="F52" s="745"/>
      <c r="G52" s="723"/>
      <c r="H52" s="725"/>
      <c r="I52" s="727"/>
      <c r="J52" s="581">
        <f t="shared" ref="J52:K52" si="84">IF($I51=0,0,IF(ROUNDUP(J51/$I51,0)&gt;30,30,ROUNDUP(J51/$I51,0)))</f>
        <v>2</v>
      </c>
      <c r="K52" s="581">
        <f t="shared" si="84"/>
        <v>2</v>
      </c>
      <c r="L52" s="581">
        <f t="shared" ref="L52:R52" si="85">IF($I51=0,0,IF(ROUNDUP(L51/$I51,0)&gt;30,30,ROUNDUP(L51/$I51,0)))</f>
        <v>2</v>
      </c>
      <c r="M52" s="581">
        <f t="shared" si="85"/>
        <v>2</v>
      </c>
      <c r="N52" s="581">
        <f t="shared" si="85"/>
        <v>2</v>
      </c>
      <c r="O52" s="581">
        <f t="shared" si="85"/>
        <v>2</v>
      </c>
      <c r="P52" s="581">
        <f t="shared" si="85"/>
        <v>2</v>
      </c>
      <c r="Q52" s="581">
        <f t="shared" si="85"/>
        <v>2</v>
      </c>
      <c r="R52" s="581">
        <f t="shared" si="85"/>
        <v>2</v>
      </c>
      <c r="S52" s="669"/>
      <c r="T52" s="669">
        <f t="shared" ref="T52:W52" si="86">IF($I51=0,0,IF(ROUNDUP(T51/$I51,0)&gt;30,30,ROUNDUP(T51/$I51,0)))</f>
        <v>2</v>
      </c>
      <c r="U52" s="669">
        <f t="shared" si="86"/>
        <v>2</v>
      </c>
      <c r="V52" s="581">
        <f t="shared" si="86"/>
        <v>2</v>
      </c>
      <c r="W52" s="581">
        <f t="shared" si="86"/>
        <v>1</v>
      </c>
      <c r="X52" s="580"/>
      <c r="Y52" s="580"/>
      <c r="Z52" s="580"/>
      <c r="AA52" s="580"/>
      <c r="AB52" s="580"/>
      <c r="AC52" s="580"/>
      <c r="AD52" s="581"/>
      <c r="AE52" s="581">
        <f t="shared" ref="AE52" si="87">IF($I51=0,0,IF(ROUNDUP(AE51/$I51,0)&gt;30,30,ROUNDUP(AE51/$I51,0)))</f>
        <v>8</v>
      </c>
      <c r="AF52" s="581">
        <f t="shared" ref="AF52:AG52" si="88">IF($I51=0,0,IF(ROUNDUP(AF51/$I51,0)&gt;30,30,ROUNDUP(AF51/$I51,0)))</f>
        <v>2</v>
      </c>
      <c r="AG52" s="581">
        <f t="shared" si="88"/>
        <v>3</v>
      </c>
      <c r="AH52" s="581"/>
      <c r="AI52" s="581"/>
      <c r="AJ52" s="581">
        <f t="shared" si="75"/>
        <v>2</v>
      </c>
      <c r="AK52" s="581">
        <f t="shared" si="75"/>
        <v>4</v>
      </c>
      <c r="AL52" s="581">
        <f t="shared" si="75"/>
        <v>3</v>
      </c>
      <c r="AM52" s="581">
        <f t="shared" si="75"/>
        <v>3</v>
      </c>
      <c r="AN52" s="581"/>
      <c r="AO52" s="581"/>
      <c r="AP52" s="581"/>
      <c r="AQ52" s="581">
        <f t="shared" ref="AQ52:AV52" si="89">IF($I51=0,0,IF(ROUNDUP(AQ51/$I51,0)&gt;30,30,ROUNDUP(AQ51/$I51,0)))</f>
        <v>2</v>
      </c>
      <c r="AR52" s="581">
        <f t="shared" si="89"/>
        <v>6</v>
      </c>
      <c r="AS52" s="581">
        <f t="shared" si="89"/>
        <v>6</v>
      </c>
      <c r="AT52" s="581"/>
      <c r="AU52" s="581">
        <f t="shared" ref="AU52" si="90">IF($I51=0,0,IF(ROUNDUP(AU51/$I51,0)&gt;30,30,ROUNDUP(AU51/$I51,0)))</f>
        <v>2</v>
      </c>
      <c r="AV52" s="581">
        <f t="shared" si="89"/>
        <v>7</v>
      </c>
      <c r="AW52" s="669"/>
      <c r="AX52" s="669">
        <f t="shared" ref="AX52" si="91">IF($I51=0,0,IF(ROUNDUP(AX51/$I51,0)&gt;30,30,ROUNDUP(AX51/$I51,0)))</f>
        <v>9</v>
      </c>
      <c r="AY52" s="669"/>
      <c r="AZ52" s="669"/>
      <c r="BA52" s="669">
        <f t="shared" ref="BA52:BB52" si="92">IF($I51=0,0,IF(ROUNDUP(BA51/$I51,0)&gt;30,30,ROUNDUP(BA51/$I51,0)))</f>
        <v>8</v>
      </c>
      <c r="BB52" s="669">
        <f t="shared" si="92"/>
        <v>6</v>
      </c>
      <c r="BC52" s="669">
        <f t="shared" ref="BC52:BJ52" si="93">IF($I51=0,0,IF(ROUNDUP(BC51/$I51,0)&gt;30,30,ROUNDUP(BC51/$I51,0)))</f>
        <v>3</v>
      </c>
      <c r="BD52" s="669"/>
      <c r="BE52" s="669">
        <f t="shared" si="93"/>
        <v>3</v>
      </c>
      <c r="BF52" s="685">
        <f t="shared" si="93"/>
        <v>5</v>
      </c>
      <c r="BG52" s="581"/>
      <c r="BH52" s="685">
        <f t="shared" si="93"/>
        <v>4</v>
      </c>
      <c r="BI52" s="685">
        <f t="shared" si="93"/>
        <v>4</v>
      </c>
      <c r="BJ52" s="685">
        <f t="shared" si="93"/>
        <v>6</v>
      </c>
      <c r="BK52" s="685"/>
      <c r="BL52" s="685"/>
      <c r="BM52" s="669">
        <f t="shared" ref="BM52:BS52" si="94">IF($I51=0,0,IF(ROUNDUP(BM51/$I51,0)&gt;30,30,ROUNDUP(BM51/$I51,0)))</f>
        <v>7</v>
      </c>
      <c r="BN52" s="685">
        <f t="shared" si="94"/>
        <v>6</v>
      </c>
      <c r="BO52" s="685"/>
      <c r="BP52" s="685">
        <f t="shared" si="94"/>
        <v>3</v>
      </c>
      <c r="BQ52" s="685">
        <f t="shared" si="94"/>
        <v>2</v>
      </c>
      <c r="BR52" s="581">
        <f t="shared" si="94"/>
        <v>6</v>
      </c>
      <c r="BS52" s="581">
        <f t="shared" si="94"/>
        <v>3</v>
      </c>
      <c r="BT52" s="685">
        <f t="shared" ref="BT52:BU52" si="95">IF($I51=0,0,IF(ROUNDUP(BT51/$I51,0)&gt;30,30,ROUNDUP(BT51/$I51,0)))</f>
        <v>6</v>
      </c>
      <c r="BU52" s="685">
        <f t="shared" si="95"/>
        <v>7</v>
      </c>
      <c r="BV52" s="685"/>
      <c r="BW52" s="689"/>
      <c r="BX52" s="685"/>
      <c r="BY52" s="685"/>
      <c r="BZ52" s="685"/>
      <c r="CA52" s="581">
        <f t="shared" ref="CA52" si="96">IF($I51=0,0,IF(ROUNDUP(CA51/$I51,0)&gt;30,30,ROUNDUP(CA51/$I51,0)))</f>
        <v>2</v>
      </c>
      <c r="CB52" s="685"/>
      <c r="CC52" s="685"/>
      <c r="CD52" s="685"/>
      <c r="CE52" s="685"/>
      <c r="CF52" s="685"/>
      <c r="CG52" s="685">
        <f t="shared" ref="CG52:CL52" si="97">IF($I51=0,0,IF(ROUNDUP(CG51/$I51,0)&gt;30,30,ROUNDUP(CG51/$I51,0)))</f>
        <v>3</v>
      </c>
      <c r="CH52" s="685"/>
      <c r="CI52" s="685">
        <f t="shared" si="97"/>
        <v>4</v>
      </c>
      <c r="CJ52" s="685">
        <f t="shared" si="97"/>
        <v>8</v>
      </c>
      <c r="CK52" s="685"/>
      <c r="CL52" s="685">
        <f t="shared" si="97"/>
        <v>2</v>
      </c>
      <c r="CM52" s="685"/>
      <c r="CN52" s="685"/>
      <c r="CO52" s="685"/>
      <c r="CP52" s="685"/>
      <c r="CQ52" s="685"/>
    </row>
    <row r="53" spans="1:95" x14ac:dyDescent="0.2">
      <c r="A53" s="734">
        <v>15</v>
      </c>
      <c r="B53" s="736" t="s">
        <v>1380</v>
      </c>
      <c r="C53" s="738">
        <f>IF(D53=0,0,RANK(D53,D$29:D$70))</f>
        <v>0</v>
      </c>
      <c r="D53" s="740">
        <f>SUM(J54:DH54)</f>
        <v>0</v>
      </c>
      <c r="E53" s="742">
        <f>IF(G53="X","X",RANK(G53,G$29:G$69))</f>
        <v>9</v>
      </c>
      <c r="F53" s="744">
        <f>COUNT(J53:DH53)</f>
        <v>2</v>
      </c>
      <c r="G53" s="722">
        <f>IF(C53=1,"X",IF(C53=2,"X",IF(C53=3,"X",F53)))</f>
        <v>2</v>
      </c>
      <c r="H53" s="724">
        <f>SUM(J53:DH53)</f>
        <v>0.10604166666666666</v>
      </c>
      <c r="I53" s="726">
        <f>MINA(J53,K53,L53,M53,N53,O53,P53,Q53,R53,S53,T53,U53,V53,W53,X53)</f>
        <v>0</v>
      </c>
      <c r="J53" s="610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578"/>
      <c r="AC53" s="578"/>
      <c r="AD53" s="578"/>
      <c r="AE53" s="578"/>
      <c r="AF53" s="578"/>
      <c r="AG53" s="578"/>
      <c r="AH53" s="578">
        <v>3.3888888888888885E-2</v>
      </c>
      <c r="AI53" s="578"/>
      <c r="AJ53" s="578"/>
      <c r="AK53" s="578"/>
      <c r="AL53" s="578"/>
      <c r="AM53" s="578"/>
      <c r="AN53" s="578"/>
      <c r="AO53" s="578"/>
      <c r="AP53" s="578"/>
      <c r="AQ53" s="578"/>
      <c r="AR53" s="578"/>
      <c r="AS53" s="578"/>
      <c r="AT53" s="578"/>
      <c r="AU53" s="578"/>
      <c r="AV53" s="578"/>
      <c r="AW53" s="578"/>
      <c r="AX53" s="578"/>
      <c r="AY53" s="578"/>
      <c r="AZ53" s="578"/>
      <c r="BA53" s="578"/>
      <c r="BB53" s="578"/>
      <c r="BC53" s="578"/>
      <c r="BD53" s="578"/>
      <c r="BE53" s="578"/>
      <c r="BF53" s="578"/>
      <c r="BG53" s="578"/>
      <c r="BH53" s="578"/>
      <c r="BI53" s="578"/>
      <c r="BJ53" s="578"/>
      <c r="BK53" s="578"/>
      <c r="BL53" s="578"/>
      <c r="BM53" s="578"/>
      <c r="BN53" s="578"/>
      <c r="BO53" s="578"/>
      <c r="BP53" s="578"/>
      <c r="BQ53" s="578"/>
      <c r="BR53" s="578"/>
      <c r="BS53" s="578"/>
      <c r="BT53" s="578">
        <v>7.2152777777777774E-2</v>
      </c>
      <c r="BU53" s="578"/>
      <c r="BV53" s="578"/>
      <c r="BW53" s="578"/>
      <c r="BX53" s="578"/>
      <c r="BY53" s="578"/>
      <c r="BZ53" s="578"/>
      <c r="CA53" s="578"/>
      <c r="CB53" s="578"/>
      <c r="CC53" s="578"/>
      <c r="CD53" s="578"/>
      <c r="CE53" s="578"/>
      <c r="CF53" s="578"/>
      <c r="CG53" s="578"/>
      <c r="CH53" s="578"/>
      <c r="CI53" s="578"/>
      <c r="CJ53" s="578"/>
      <c r="CK53" s="578"/>
      <c r="CL53" s="578"/>
      <c r="CM53" s="578"/>
      <c r="CN53" s="595"/>
      <c r="CO53" s="595"/>
      <c r="CP53" s="595"/>
      <c r="CQ53" s="595"/>
    </row>
    <row r="54" spans="1:95" ht="13.5" thickBot="1" x14ac:dyDescent="0.25">
      <c r="A54" s="735"/>
      <c r="B54" s="737"/>
      <c r="C54" s="739"/>
      <c r="D54" s="741"/>
      <c r="E54" s="743"/>
      <c r="F54" s="745"/>
      <c r="G54" s="723"/>
      <c r="H54" s="725"/>
      <c r="I54" s="727"/>
      <c r="J54" s="581"/>
      <c r="K54" s="580"/>
      <c r="L54" s="580"/>
      <c r="M54" s="580"/>
      <c r="N54" s="580"/>
      <c r="O54" s="580"/>
      <c r="P54" s="580"/>
      <c r="Q54" s="580"/>
      <c r="R54" s="580"/>
      <c r="S54" s="580"/>
      <c r="T54" s="580"/>
      <c r="U54" s="580"/>
      <c r="V54" s="580"/>
      <c r="W54" s="580"/>
      <c r="X54" s="580"/>
      <c r="Y54" s="580"/>
      <c r="Z54" s="580"/>
      <c r="AA54" s="580"/>
      <c r="AB54" s="580"/>
      <c r="AC54" s="580"/>
      <c r="AD54" s="580"/>
      <c r="AE54" s="580"/>
      <c r="AF54" s="580"/>
      <c r="AG54" s="580"/>
      <c r="AH54" s="580">
        <f t="shared" ref="AH54" si="98">IF($I53=0,0,IF(ROUNDUP(AH53/$I53,0)&gt;30,30,ROUNDUP(AH53/$I53,0)))</f>
        <v>0</v>
      </c>
      <c r="AI54" s="580"/>
      <c r="AJ54" s="580"/>
      <c r="AK54" s="580"/>
      <c r="AL54" s="580"/>
      <c r="AM54" s="580"/>
      <c r="AN54" s="580"/>
      <c r="AO54" s="580"/>
      <c r="AP54" s="580"/>
      <c r="AQ54" s="580"/>
      <c r="AR54" s="580"/>
      <c r="AS54" s="580"/>
      <c r="AT54" s="580"/>
      <c r="AU54" s="580"/>
      <c r="AV54" s="580"/>
      <c r="AW54" s="580"/>
      <c r="AX54" s="580"/>
      <c r="AY54" s="580"/>
      <c r="AZ54" s="580"/>
      <c r="BA54" s="580"/>
      <c r="BB54" s="580"/>
      <c r="BC54" s="580"/>
      <c r="BD54" s="580"/>
      <c r="BE54" s="580"/>
      <c r="BF54" s="580"/>
      <c r="BG54" s="580"/>
      <c r="BH54" s="580"/>
      <c r="BI54" s="580"/>
      <c r="BJ54" s="580"/>
      <c r="BK54" s="580"/>
      <c r="BL54" s="580"/>
      <c r="BM54" s="580"/>
      <c r="BN54" s="580"/>
      <c r="BO54" s="580"/>
      <c r="BP54" s="580"/>
      <c r="BQ54" s="580"/>
      <c r="BR54" s="580"/>
      <c r="BS54" s="580"/>
      <c r="BT54" s="580">
        <f t="shared" ref="BT54" si="99">IF($I53=0,0,IF(ROUNDUP(BT53/$I53,0)&gt;30,30,ROUNDUP(BT53/$I53,0)))</f>
        <v>0</v>
      </c>
      <c r="BU54" s="580"/>
      <c r="BV54" s="580"/>
      <c r="BW54" s="580"/>
      <c r="BX54" s="580"/>
      <c r="BY54" s="580"/>
      <c r="BZ54" s="580"/>
      <c r="CA54" s="580"/>
      <c r="CB54" s="580"/>
      <c r="CC54" s="580"/>
      <c r="CD54" s="580"/>
      <c r="CE54" s="580"/>
      <c r="CF54" s="580"/>
      <c r="CG54" s="580"/>
      <c r="CH54" s="580"/>
      <c r="CI54" s="580"/>
      <c r="CJ54" s="580"/>
      <c r="CK54" s="580"/>
      <c r="CL54" s="580"/>
      <c r="CM54" s="685"/>
      <c r="CN54" s="595"/>
      <c r="CO54" s="595"/>
      <c r="CP54" s="595"/>
      <c r="CQ54" s="595"/>
    </row>
    <row r="55" spans="1:95" ht="12.75" customHeight="1" x14ac:dyDescent="0.2">
      <c r="A55" s="734">
        <v>17</v>
      </c>
      <c r="B55" s="736" t="s">
        <v>853</v>
      </c>
      <c r="C55" s="738">
        <f>IF(D55=0,0,RANK(D55,D$29:D$70))</f>
        <v>3</v>
      </c>
      <c r="D55" s="740">
        <f>SUM(J56:DH56)</f>
        <v>118</v>
      </c>
      <c r="E55" s="742" t="str">
        <f>IF(G55="X","X",RANK(G55,G$29:G$69))</f>
        <v>X</v>
      </c>
      <c r="F55" s="744">
        <f>COUNT(J55:DH55)</f>
        <v>28</v>
      </c>
      <c r="G55" s="722" t="str">
        <f>IF(C55=1,"X",IF(C55=2,"X",IF(C55=3,"X",F55)))</f>
        <v>X</v>
      </c>
      <c r="H55" s="724">
        <f>SUM(J55:DH55)</f>
        <v>1.8020486111111111</v>
      </c>
      <c r="I55" s="726">
        <f>MINA(J55,K55,L55,M55,N55,O55,P55,Q55,R55,S55,T55,U55,V55,W55,X55)</f>
        <v>1.2083333333333333E-2</v>
      </c>
      <c r="J55" s="610">
        <v>1.2604166666666666E-2</v>
      </c>
      <c r="K55" s="610">
        <v>1.2604166666666666E-2</v>
      </c>
      <c r="L55" s="578">
        <v>1.2615740740740742E-2</v>
      </c>
      <c r="M55" s="578">
        <v>1.247685185185185E-2</v>
      </c>
      <c r="N55" s="578">
        <v>1.2314814814814815E-2</v>
      </c>
      <c r="O55" s="578">
        <v>1.2280092592592592E-2</v>
      </c>
      <c r="P55" s="578">
        <v>1.2233796296296296E-2</v>
      </c>
      <c r="Q55" s="578">
        <v>1.2199074074074072E-2</v>
      </c>
      <c r="R55" s="578">
        <v>1.2083333333333333E-2</v>
      </c>
      <c r="S55" s="578">
        <v>1.2164351851851852E-2</v>
      </c>
      <c r="T55" s="578"/>
      <c r="U55" s="594">
        <v>1.2326388888888888E-2</v>
      </c>
      <c r="V55" s="578">
        <v>1.2847222222222223E-2</v>
      </c>
      <c r="W55" s="578"/>
      <c r="X55" s="578">
        <v>1.2407407407407409E-2</v>
      </c>
      <c r="Y55" s="578"/>
      <c r="Z55" s="578"/>
      <c r="AA55" s="578"/>
      <c r="AB55" s="578"/>
      <c r="AC55" s="578"/>
      <c r="AD55" s="594"/>
      <c r="AE55" s="594">
        <v>8.8113425925925928E-2</v>
      </c>
      <c r="AF55" s="594"/>
      <c r="AG55" s="594">
        <v>2.8680555555555553E-2</v>
      </c>
      <c r="AH55" s="594"/>
      <c r="AI55" s="594">
        <v>0.97270833333333329</v>
      </c>
      <c r="AJ55" s="594"/>
      <c r="AK55" s="594">
        <v>3.5138888888888893E-2</v>
      </c>
      <c r="AL55" s="594"/>
      <c r="AM55" s="611"/>
      <c r="AN55" s="611"/>
      <c r="AO55" s="611"/>
      <c r="AP55" s="594"/>
      <c r="AQ55" s="594"/>
      <c r="AR55" s="594"/>
      <c r="AS55" s="594"/>
      <c r="AT55" s="594"/>
      <c r="AU55" s="662">
        <v>1.4675925925925926E-2</v>
      </c>
      <c r="AV55" s="594"/>
      <c r="AW55" s="594"/>
      <c r="AX55" s="594"/>
      <c r="AY55" s="594"/>
      <c r="AZ55" s="594"/>
      <c r="BA55" s="594"/>
      <c r="BB55" s="594">
        <v>6.9687499999999999E-2</v>
      </c>
      <c r="BC55" s="594"/>
      <c r="BD55" s="594"/>
      <c r="BE55" s="594"/>
      <c r="BF55" s="594">
        <v>0.12497685185185185</v>
      </c>
      <c r="BG55" s="594"/>
      <c r="BH55" s="594"/>
      <c r="BI55" s="594"/>
      <c r="BJ55" s="662"/>
      <c r="BK55" s="662"/>
      <c r="BL55" s="594"/>
      <c r="BM55" s="594"/>
      <c r="BN55" s="594">
        <v>7.1851851851851847E-2</v>
      </c>
      <c r="BO55" s="594"/>
      <c r="BP55" s="594"/>
      <c r="BQ55" s="594"/>
      <c r="BR55" s="594">
        <v>6.1354166666666675E-2</v>
      </c>
      <c r="BS55" s="594"/>
      <c r="BT55" s="594">
        <v>6.6053240740740746E-2</v>
      </c>
      <c r="BU55" s="594"/>
      <c r="BV55" s="594"/>
      <c r="BW55" s="594"/>
      <c r="BX55" s="662"/>
      <c r="BY55" s="662">
        <v>1.0636574074074074E-2</v>
      </c>
      <c r="BZ55" s="662"/>
      <c r="CA55" s="662"/>
      <c r="CB55" s="594"/>
      <c r="CC55" s="594"/>
      <c r="CD55" s="662">
        <v>1.2430555555555554E-2</v>
      </c>
      <c r="CE55" s="662">
        <v>3.1435185185185184E-2</v>
      </c>
      <c r="CF55" s="661">
        <v>3.9351851851851853E-2</v>
      </c>
      <c r="CG55" s="594"/>
      <c r="CH55" s="594"/>
      <c r="CI55" s="594"/>
      <c r="CJ55" s="594"/>
      <c r="CK55" s="594"/>
      <c r="CL55" s="594"/>
      <c r="CM55" s="594">
        <v>1.3796296296296298E-2</v>
      </c>
      <c r="CN55" s="594"/>
      <c r="CO55" s="594"/>
      <c r="CP55" s="594"/>
      <c r="CQ55" s="594"/>
    </row>
    <row r="56" spans="1:95" ht="13.5" customHeight="1" thickBot="1" x14ac:dyDescent="0.25">
      <c r="A56" s="735"/>
      <c r="B56" s="737"/>
      <c r="C56" s="739"/>
      <c r="D56" s="741"/>
      <c r="E56" s="743"/>
      <c r="F56" s="745"/>
      <c r="G56" s="723"/>
      <c r="H56" s="725"/>
      <c r="I56" s="727"/>
      <c r="J56" s="581">
        <f t="shared" ref="J56:K56" si="100">IF($I55=0,0,IF(ROUNDUP(J55/$I55,0)&gt;30,30,ROUNDUP(J55/$I55,0)))</f>
        <v>2</v>
      </c>
      <c r="K56" s="581">
        <f t="shared" si="100"/>
        <v>2</v>
      </c>
      <c r="L56" s="581">
        <f t="shared" ref="L56:S56" si="101">IF($I55=0,0,IF(ROUNDUP(L55/$I55,0)&gt;30,30,ROUNDUP(L55/$I55,0)))</f>
        <v>2</v>
      </c>
      <c r="M56" s="581">
        <f t="shared" si="101"/>
        <v>2</v>
      </c>
      <c r="N56" s="581">
        <f t="shared" si="101"/>
        <v>2</v>
      </c>
      <c r="O56" s="581">
        <f t="shared" si="101"/>
        <v>2</v>
      </c>
      <c r="P56" s="581">
        <f t="shared" si="101"/>
        <v>2</v>
      </c>
      <c r="Q56" s="581">
        <f t="shared" si="101"/>
        <v>2</v>
      </c>
      <c r="R56" s="581">
        <f t="shared" si="101"/>
        <v>1</v>
      </c>
      <c r="S56" s="581">
        <f t="shared" si="101"/>
        <v>2</v>
      </c>
      <c r="T56" s="669"/>
      <c r="U56" s="669">
        <f t="shared" ref="U56:V56" si="102">IF($I55=0,0,IF(ROUNDUP(U55/$I55,0)&gt;30,30,ROUNDUP(U55/$I55,0)))</f>
        <v>2</v>
      </c>
      <c r="V56" s="669">
        <f t="shared" si="102"/>
        <v>2</v>
      </c>
      <c r="W56" s="669"/>
      <c r="X56" s="595">
        <f t="shared" ref="X56" si="103">IF($I55=0,0,IF(ROUNDUP(X55/$I55,0)&gt;30,30,ROUNDUP(X55/$I55,0)))</f>
        <v>2</v>
      </c>
      <c r="Y56" s="579"/>
      <c r="Z56" s="579"/>
      <c r="AA56" s="579"/>
      <c r="AB56" s="579"/>
      <c r="AC56" s="579"/>
      <c r="AD56" s="669"/>
      <c r="AE56" s="581">
        <f t="shared" ref="AE56" si="104">IF($I55=0,0,IF(ROUNDUP(AE55/$I55,0)&gt;30,30,ROUNDUP(AE55/$I55,0)))</f>
        <v>8</v>
      </c>
      <c r="AF56" s="669"/>
      <c r="AG56" s="669">
        <f t="shared" ref="AF56:AG60" si="105">IF($I55=0,0,IF(ROUNDUP(AG55/$I55,0)&gt;30,30,ROUNDUP(AG55/$I55,0)))</f>
        <v>3</v>
      </c>
      <c r="AH56" s="581"/>
      <c r="AI56" s="581">
        <f t="shared" ref="AI56" si="106">IF($I55=0,0,IF(ROUNDUP(AI55/$I55,0)&gt;30,30,ROUNDUP(AI55/$I55,0)))</f>
        <v>30</v>
      </c>
      <c r="AJ56" s="666"/>
      <c r="AK56" s="581">
        <f t="shared" ref="AK56" si="107">IF($I55=0,0,IF(ROUNDUP(AK55/$I55,0)&gt;30,30,ROUNDUP(AK55/$I55,0)))</f>
        <v>3</v>
      </c>
      <c r="AL56" s="682"/>
      <c r="AM56" s="682"/>
      <c r="AN56" s="682"/>
      <c r="AO56" s="682"/>
      <c r="AP56" s="669"/>
      <c r="AQ56" s="669"/>
      <c r="AR56" s="669"/>
      <c r="AS56" s="669"/>
      <c r="AT56" s="669"/>
      <c r="AU56" s="669">
        <f t="shared" ref="AU56" si="108">IF($I55=0,0,IF(ROUNDUP(AU55/$I55,0)&gt;30,30,ROUNDUP(AU55/$I55,0)))</f>
        <v>2</v>
      </c>
      <c r="AV56" s="581"/>
      <c r="AW56" s="581"/>
      <c r="AX56" s="581"/>
      <c r="AY56" s="581"/>
      <c r="AZ56" s="581"/>
      <c r="BA56" s="581"/>
      <c r="BB56" s="669">
        <f t="shared" ref="BB56" si="109">IF($I55=0,0,IF(ROUNDUP(BB55/$I55,0)&gt;30,30,ROUNDUP(BB55/$I55,0)))</f>
        <v>6</v>
      </c>
      <c r="BC56" s="581"/>
      <c r="BD56" s="581"/>
      <c r="BE56" s="581"/>
      <c r="BF56" s="581">
        <f t="shared" ref="BF56" si="110">IF($I55=0,0,IF(ROUNDUP(BF55/$I55,0)&gt;30,30,ROUNDUP(BF55/$I55,0)))</f>
        <v>11</v>
      </c>
      <c r="BG56" s="581"/>
      <c r="BH56" s="666"/>
      <c r="BI56" s="685"/>
      <c r="BJ56" s="683"/>
      <c r="BK56" s="683"/>
      <c r="BL56" s="685"/>
      <c r="BM56" s="685"/>
      <c r="BN56" s="685">
        <f t="shared" ref="BN56" si="111">IF($I55=0,0,IF(ROUNDUP(BN55/$I55,0)&gt;30,30,ROUNDUP(BN55/$I55,0)))</f>
        <v>6</v>
      </c>
      <c r="BO56" s="685"/>
      <c r="BP56" s="685"/>
      <c r="BQ56" s="685"/>
      <c r="BR56" s="581">
        <f t="shared" ref="BR56" si="112">IF($I55=0,0,IF(ROUNDUP(BR55/$I55,0)&gt;30,30,ROUNDUP(BR55/$I55,0)))</f>
        <v>6</v>
      </c>
      <c r="BS56" s="685"/>
      <c r="BT56" s="685">
        <f t="shared" ref="BT56" si="113">IF($I55=0,0,IF(ROUNDUP(BT55/$I55,0)&gt;30,30,ROUNDUP(BT55/$I55,0)))</f>
        <v>6</v>
      </c>
      <c r="BU56" s="685"/>
      <c r="BV56" s="685"/>
      <c r="BW56" s="581"/>
      <c r="BX56" s="683"/>
      <c r="BY56" s="643">
        <f t="shared" ref="BY56" si="114">IF($I55=0,0,IF(ROUNDUP(BY55/$I55,0)&gt;30,30,ROUNDUP(BY55/$I55,0)))</f>
        <v>1</v>
      </c>
      <c r="BZ56" s="696"/>
      <c r="CA56" s="696"/>
      <c r="CB56" s="685"/>
      <c r="CC56" s="581"/>
      <c r="CD56" s="696">
        <f t="shared" ref="CD56:CF56" si="115">IF($I55=0,0,IF(ROUNDUP(CD55/$I55,0)&gt;30,30,ROUNDUP(CD55/$I55,0)))</f>
        <v>2</v>
      </c>
      <c r="CE56" s="685">
        <f t="shared" si="115"/>
        <v>3</v>
      </c>
      <c r="CF56" s="685">
        <f t="shared" si="115"/>
        <v>4</v>
      </c>
      <c r="CG56" s="685"/>
      <c r="CH56" s="685"/>
      <c r="CI56" s="685"/>
      <c r="CJ56" s="685"/>
      <c r="CK56" s="685"/>
      <c r="CL56" s="685"/>
      <c r="CM56" s="685">
        <f t="shared" ref="CM56" si="116">IF($I55=0,0,IF(ROUNDUP(CM55/$I55,0)&gt;30,30,ROUNDUP(CM55/$I55,0)))</f>
        <v>2</v>
      </c>
      <c r="CN56" s="685"/>
      <c r="CO56" s="685"/>
      <c r="CP56" s="685"/>
      <c r="CQ56" s="685"/>
    </row>
    <row r="57" spans="1:95" ht="12.75" customHeight="1" x14ac:dyDescent="0.2">
      <c r="A57" s="734">
        <v>18</v>
      </c>
      <c r="B57" s="736" t="s">
        <v>1143</v>
      </c>
      <c r="C57" s="738">
        <f>IF(D57=0,0,RANK(D57,D$29:D$70))</f>
        <v>9</v>
      </c>
      <c r="D57" s="740">
        <f>SUM(J58:DH58)</f>
        <v>10</v>
      </c>
      <c r="E57" s="742">
        <f>IF(G57="X","X",RANK(G57,G$29:G$69))</f>
        <v>6</v>
      </c>
      <c r="F57" s="744">
        <f>COUNT(J57:DH57)</f>
        <v>5</v>
      </c>
      <c r="G57" s="722">
        <f>IF(C57=1,"X",IF(C57=2,"X",IF(C57=3,"X",F57)))</f>
        <v>5</v>
      </c>
      <c r="H57" s="724">
        <f>SUM(J57:DH57)</f>
        <v>0.14548611111111112</v>
      </c>
      <c r="I57" s="726">
        <f>MINA(J57,K57,L57,M57,N57,O57,P57,Q57,R57,S57,T57,U57,V57,W57,X57)</f>
        <v>1.8275462962962962E-2</v>
      </c>
      <c r="J57" s="610">
        <v>1.8275462962962962E-2</v>
      </c>
      <c r="K57" s="578"/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  <c r="AB57" s="578"/>
      <c r="AC57" s="578"/>
      <c r="AD57" s="578"/>
      <c r="AE57" s="578"/>
      <c r="AF57" s="598">
        <v>6.5972222222222222E-3</v>
      </c>
      <c r="AG57" s="578"/>
      <c r="AH57" s="578"/>
      <c r="AI57" s="578"/>
      <c r="AJ57" s="578"/>
      <c r="AK57" s="578"/>
      <c r="AL57" s="578"/>
      <c r="AM57" s="578"/>
      <c r="AN57" s="578"/>
      <c r="AO57" s="578"/>
      <c r="AP57" s="578"/>
      <c r="AQ57" s="578"/>
      <c r="AR57" s="578"/>
      <c r="AS57" s="578"/>
      <c r="AT57" s="578"/>
      <c r="AU57" s="578"/>
      <c r="AV57" s="578"/>
      <c r="AW57" s="578"/>
      <c r="AX57" s="578"/>
      <c r="AY57" s="578"/>
      <c r="AZ57" s="578"/>
      <c r="BA57" s="578"/>
      <c r="BB57" s="578"/>
      <c r="BC57" s="578"/>
      <c r="BD57" s="578"/>
      <c r="BE57" s="578"/>
      <c r="BF57" s="578"/>
      <c r="BG57" s="578"/>
      <c r="BH57" s="578"/>
      <c r="BI57" s="578"/>
      <c r="BJ57" s="578"/>
      <c r="BK57" s="578"/>
      <c r="BL57" s="578"/>
      <c r="BM57" s="578"/>
      <c r="BN57" s="578"/>
      <c r="BO57" s="578"/>
      <c r="BP57" s="578"/>
      <c r="BQ57" s="578"/>
      <c r="BR57" s="578"/>
      <c r="BS57" s="578"/>
      <c r="BT57" s="578">
        <v>9.677083333333332E-2</v>
      </c>
      <c r="BU57" s="578"/>
      <c r="BV57" s="578"/>
      <c r="BW57" s="578"/>
      <c r="BX57" s="578"/>
      <c r="BY57" s="592">
        <v>1.681712962962963E-2</v>
      </c>
      <c r="BZ57" s="592"/>
      <c r="CA57" s="592"/>
      <c r="CB57" s="578"/>
      <c r="CC57" s="578"/>
      <c r="CD57" s="578"/>
      <c r="CE57" s="578"/>
      <c r="CF57" s="578"/>
      <c r="CG57" s="578"/>
      <c r="CH57" s="578"/>
      <c r="CI57" s="578"/>
      <c r="CJ57" s="578"/>
      <c r="CK57" s="591">
        <v>7.0254629629629634E-3</v>
      </c>
      <c r="CL57" s="578"/>
      <c r="CM57" s="578"/>
      <c r="CN57" s="578"/>
      <c r="CO57" s="578"/>
      <c r="CP57" s="578"/>
      <c r="CQ57" s="578"/>
    </row>
    <row r="58" spans="1:95" ht="13.5" customHeight="1" thickBot="1" x14ac:dyDescent="0.25">
      <c r="A58" s="735"/>
      <c r="B58" s="737"/>
      <c r="C58" s="739"/>
      <c r="D58" s="741"/>
      <c r="E58" s="743"/>
      <c r="F58" s="745"/>
      <c r="G58" s="723"/>
      <c r="H58" s="725"/>
      <c r="I58" s="727"/>
      <c r="J58" s="581">
        <f t="shared" ref="J58" si="117">IF($I57=0,0,IF(ROUNDUP(J57/$I57,0)&gt;30,30,ROUNDUP(J57/$I57,0)))</f>
        <v>1</v>
      </c>
      <c r="K58" s="579"/>
      <c r="L58" s="581"/>
      <c r="M58" s="579"/>
      <c r="N58" s="581"/>
      <c r="O58" s="581"/>
      <c r="P58" s="581"/>
      <c r="Q58" s="669"/>
      <c r="R58" s="581"/>
      <c r="S58" s="669"/>
      <c r="T58" s="581"/>
      <c r="U58" s="581"/>
      <c r="V58" s="581"/>
      <c r="W58" s="581"/>
      <c r="X58" s="581"/>
      <c r="Y58" s="581"/>
      <c r="Z58" s="581"/>
      <c r="AA58" s="581"/>
      <c r="AB58" s="581"/>
      <c r="AC58" s="581"/>
      <c r="AD58" s="581"/>
      <c r="AE58" s="581"/>
      <c r="AF58" s="685">
        <f t="shared" si="105"/>
        <v>1</v>
      </c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  <c r="AT58" s="581"/>
      <c r="AU58" s="581"/>
      <c r="AV58" s="581"/>
      <c r="AW58" s="581"/>
      <c r="AX58" s="581"/>
      <c r="AY58" s="581"/>
      <c r="AZ58" s="581"/>
      <c r="BA58" s="581"/>
      <c r="BB58" s="581"/>
      <c r="BC58" s="581"/>
      <c r="BD58" s="581"/>
      <c r="BE58" s="581"/>
      <c r="BF58" s="581"/>
      <c r="BG58" s="581"/>
      <c r="BH58" s="581"/>
      <c r="BI58" s="581"/>
      <c r="BJ58" s="581"/>
      <c r="BK58" s="581"/>
      <c r="BL58" s="581"/>
      <c r="BM58" s="581"/>
      <c r="BN58" s="581"/>
      <c r="BO58" s="581"/>
      <c r="BP58" s="581"/>
      <c r="BQ58" s="581"/>
      <c r="BR58" s="581"/>
      <c r="BS58" s="581"/>
      <c r="BT58" s="581">
        <f t="shared" ref="BT58" si="118">IF($I57=0,0,IF(ROUNDUP(BT57/$I57,0)&gt;30,30,ROUNDUP(BT57/$I57,0)))</f>
        <v>6</v>
      </c>
      <c r="BU58" s="581"/>
      <c r="BV58" s="581"/>
      <c r="BW58" s="581"/>
      <c r="BX58" s="581"/>
      <c r="BY58" s="593">
        <f t="shared" ref="BY58" si="119">IF($I57=0,0,IF(ROUNDUP(BY57/$I57,0)&gt;30,30,ROUNDUP(BY57/$I57,0)))</f>
        <v>1</v>
      </c>
      <c r="BZ58" s="593"/>
      <c r="CA58" s="593"/>
      <c r="CB58" s="581"/>
      <c r="CC58" s="581"/>
      <c r="CD58" s="666"/>
      <c r="CE58" s="666"/>
      <c r="CF58" s="685"/>
      <c r="CG58" s="685"/>
      <c r="CH58" s="685"/>
      <c r="CI58" s="685"/>
      <c r="CJ58" s="685"/>
      <c r="CK58" s="683">
        <f t="shared" ref="CK58" si="120">IF($I57=0,0,IF(ROUNDUP(CK57/$I57,0)&gt;30,30,ROUNDUP(CK57/$I57,0)))</f>
        <v>1</v>
      </c>
      <c r="CL58" s="685"/>
      <c r="CM58" s="685"/>
      <c r="CN58" s="685"/>
      <c r="CO58" s="685"/>
      <c r="CP58" s="685"/>
      <c r="CQ58" s="581"/>
    </row>
    <row r="59" spans="1:95" ht="12.75" customHeight="1" x14ac:dyDescent="0.2">
      <c r="A59" s="734">
        <v>19</v>
      </c>
      <c r="B59" s="736" t="s">
        <v>1251</v>
      </c>
      <c r="C59" s="738">
        <f>IF(D59=0,0,RANK(D59,D$29:D$70))</f>
        <v>0</v>
      </c>
      <c r="D59" s="740">
        <f>SUM(J60:DH60)</f>
        <v>0</v>
      </c>
      <c r="E59" s="742">
        <f>IF(G59="X","X",RANK(G59,G$29:G$69))</f>
        <v>8</v>
      </c>
      <c r="F59" s="744">
        <f>COUNT(J59:DH59)</f>
        <v>3</v>
      </c>
      <c r="G59" s="722">
        <f>IF(C59=1,"X",IF(C59=2,"X",IF(C59=3,"X",F59)))</f>
        <v>3</v>
      </c>
      <c r="H59" s="724">
        <f>SUM(J59:DH59)</f>
        <v>0.11458333333333333</v>
      </c>
      <c r="I59" s="726">
        <f>MINA(J59,K59,L59,M59,N59,O59,P59,Q59,R59,S59,T59,U59,V59,W59,X59)</f>
        <v>0</v>
      </c>
      <c r="J59" s="610"/>
      <c r="K59" s="610"/>
      <c r="L59" s="610"/>
      <c r="M59" s="610"/>
      <c r="N59" s="610"/>
      <c r="O59" s="610"/>
      <c r="P59" s="610"/>
      <c r="Q59" s="610"/>
      <c r="R59" s="610"/>
      <c r="S59" s="610"/>
      <c r="T59" s="610"/>
      <c r="U59" s="610"/>
      <c r="V59" s="610"/>
      <c r="W59" s="610"/>
      <c r="X59" s="610"/>
      <c r="Y59" s="610"/>
      <c r="Z59" s="610"/>
      <c r="AA59" s="610"/>
      <c r="AB59" s="610"/>
      <c r="AC59" s="610"/>
      <c r="AD59" s="578"/>
      <c r="AE59" s="578"/>
      <c r="AF59" s="591">
        <v>2.0868055555555556E-2</v>
      </c>
      <c r="AG59" s="578"/>
      <c r="AH59" s="578"/>
      <c r="AI59" s="578"/>
      <c r="AJ59" s="578"/>
      <c r="AK59" s="578"/>
      <c r="AL59" s="578"/>
      <c r="AM59" s="578"/>
      <c r="AN59" s="578"/>
      <c r="AO59" s="578"/>
      <c r="AP59" s="578"/>
      <c r="AQ59" s="578"/>
      <c r="AR59" s="578"/>
      <c r="AS59" s="578"/>
      <c r="AT59" s="578"/>
      <c r="AU59" s="578"/>
      <c r="AV59" s="578"/>
      <c r="AW59" s="578"/>
      <c r="AX59" s="578"/>
      <c r="AY59" s="578"/>
      <c r="AZ59" s="578"/>
      <c r="BA59" s="578"/>
      <c r="BB59" s="578"/>
      <c r="BC59" s="578"/>
      <c r="BD59" s="578"/>
      <c r="BE59" s="578"/>
      <c r="BF59" s="578"/>
      <c r="BG59" s="578"/>
      <c r="BH59" s="578"/>
      <c r="BI59" s="578"/>
      <c r="BJ59" s="578"/>
      <c r="BK59" s="578"/>
      <c r="BL59" s="578"/>
      <c r="BM59" s="578"/>
      <c r="BN59" s="578"/>
      <c r="BO59" s="578"/>
      <c r="BP59" s="578"/>
      <c r="BQ59" s="578"/>
      <c r="BR59" s="578"/>
      <c r="BS59" s="578"/>
      <c r="BT59" s="578">
        <v>7.5995370370370366E-2</v>
      </c>
      <c r="BU59" s="578"/>
      <c r="BV59" s="578"/>
      <c r="BW59" s="578"/>
      <c r="BX59" s="578"/>
      <c r="BY59" s="578"/>
      <c r="BZ59" s="578"/>
      <c r="CA59" s="578"/>
      <c r="CB59" s="578"/>
      <c r="CC59" s="578"/>
      <c r="CD59" s="578"/>
      <c r="CE59" s="578"/>
      <c r="CF59" s="598"/>
      <c r="CG59" s="598"/>
      <c r="CH59" s="598"/>
      <c r="CI59" s="598"/>
      <c r="CJ59" s="598"/>
      <c r="CK59" s="598"/>
      <c r="CL59" s="591">
        <v>1.7719907407407406E-2</v>
      </c>
      <c r="CM59" s="598"/>
      <c r="CN59" s="598"/>
      <c r="CO59" s="598"/>
      <c r="CP59" s="598"/>
      <c r="CQ59" s="578"/>
    </row>
    <row r="60" spans="1:95" ht="13.5" customHeight="1" thickBot="1" x14ac:dyDescent="0.25">
      <c r="A60" s="735"/>
      <c r="B60" s="737"/>
      <c r="C60" s="739"/>
      <c r="D60" s="741"/>
      <c r="E60" s="743"/>
      <c r="F60" s="745"/>
      <c r="G60" s="723"/>
      <c r="H60" s="725"/>
      <c r="I60" s="727"/>
      <c r="J60" s="581"/>
      <c r="K60" s="581"/>
      <c r="L60" s="581"/>
      <c r="M60" s="579"/>
      <c r="N60" s="581"/>
      <c r="O60" s="579"/>
      <c r="P60" s="581"/>
      <c r="Q60" s="581"/>
      <c r="R60" s="581"/>
      <c r="S60" s="579"/>
      <c r="T60" s="579"/>
      <c r="U60" s="581"/>
      <c r="V60" s="581"/>
      <c r="W60" s="581"/>
      <c r="X60" s="579"/>
      <c r="Y60" s="581"/>
      <c r="Z60" s="581"/>
      <c r="AA60" s="581"/>
      <c r="AB60" s="581"/>
      <c r="AC60" s="581"/>
      <c r="AD60" s="581"/>
      <c r="AE60" s="581"/>
      <c r="AF60" s="683">
        <f t="shared" si="105"/>
        <v>0</v>
      </c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  <c r="AT60" s="581"/>
      <c r="AU60" s="581"/>
      <c r="AV60" s="581"/>
      <c r="AW60" s="581"/>
      <c r="AX60" s="581"/>
      <c r="AY60" s="581"/>
      <c r="AZ60" s="581"/>
      <c r="BA60" s="581"/>
      <c r="BB60" s="581"/>
      <c r="BC60" s="581"/>
      <c r="BD60" s="581"/>
      <c r="BE60" s="581"/>
      <c r="BF60" s="581"/>
      <c r="BG60" s="581"/>
      <c r="BH60" s="581"/>
      <c r="BI60" s="581"/>
      <c r="BJ60" s="581"/>
      <c r="BK60" s="581"/>
      <c r="BL60" s="581"/>
      <c r="BM60" s="581"/>
      <c r="BN60" s="581"/>
      <c r="BO60" s="581"/>
      <c r="BP60" s="581"/>
      <c r="BQ60" s="581"/>
      <c r="BR60" s="581"/>
      <c r="BS60" s="581"/>
      <c r="BT60" s="581">
        <f t="shared" ref="BT60" si="121">IF($I59=0,0,IF(ROUNDUP(BT59/$I59,0)&gt;30,30,ROUNDUP(BT59/$I59,0)))</f>
        <v>0</v>
      </c>
      <c r="BU60" s="581"/>
      <c r="BV60" s="581"/>
      <c r="BW60" s="581"/>
      <c r="BX60" s="581"/>
      <c r="BY60" s="581"/>
      <c r="BZ60" s="581"/>
      <c r="CA60" s="581"/>
      <c r="CB60" s="581"/>
      <c r="CC60" s="581"/>
      <c r="CD60" s="666"/>
      <c r="CE60" s="666"/>
      <c r="CF60" s="685"/>
      <c r="CG60" s="685"/>
      <c r="CH60" s="685"/>
      <c r="CI60" s="685"/>
      <c r="CJ60" s="685"/>
      <c r="CK60" s="685"/>
      <c r="CL60" s="683">
        <f t="shared" ref="CL60" si="122">IF($I59=0,0,IF(ROUNDUP(CL59/$I59,0)&gt;30,30,ROUNDUP(CL59/$I59,0)))</f>
        <v>0</v>
      </c>
      <c r="CM60" s="685"/>
      <c r="CN60" s="685"/>
      <c r="CO60" s="685"/>
      <c r="CP60" s="685"/>
      <c r="CQ60" s="581"/>
    </row>
    <row r="61" spans="1:95" x14ac:dyDescent="0.2">
      <c r="A61" s="734">
        <v>20</v>
      </c>
      <c r="B61" s="736" t="s">
        <v>1065</v>
      </c>
      <c r="C61" s="738">
        <f>IF(D61=0,0,RANK(D61,D$29:D$70))</f>
        <v>0</v>
      </c>
      <c r="D61" s="740">
        <f>SUM(J62:DH62)</f>
        <v>0</v>
      </c>
      <c r="E61" s="742">
        <f>IF(G61="X","X",RANK(G61,G$29:G$69))</f>
        <v>14</v>
      </c>
      <c r="F61" s="744">
        <f>COUNT(J61:DH61)</f>
        <v>0</v>
      </c>
      <c r="G61" s="722">
        <f>IF(C61=1,"X",IF(C61=2,"X",IF(C61=3,"X",F61)))</f>
        <v>0</v>
      </c>
      <c r="H61" s="724">
        <f>SUM(J61:DH61)</f>
        <v>0</v>
      </c>
      <c r="I61" s="726">
        <f>MINA(J61,K61,L61,M61,N61,O61,P61,Q61,R61,S61,T61,U61,V61,W61,X61)</f>
        <v>0</v>
      </c>
      <c r="J61" s="610"/>
      <c r="K61" s="578"/>
      <c r="L61" s="578"/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78"/>
      <c r="AW61" s="578"/>
      <c r="AX61" s="578"/>
      <c r="AY61" s="578"/>
      <c r="AZ61" s="578"/>
      <c r="BA61" s="578"/>
      <c r="BB61" s="578"/>
      <c r="BC61" s="578"/>
      <c r="BD61" s="578"/>
      <c r="BE61" s="578"/>
      <c r="BF61" s="578"/>
      <c r="BG61" s="578"/>
      <c r="BH61" s="578"/>
      <c r="BI61" s="578"/>
      <c r="BJ61" s="578"/>
      <c r="BK61" s="578"/>
      <c r="BL61" s="578"/>
      <c r="BM61" s="578"/>
      <c r="BN61" s="578"/>
      <c r="BO61" s="578"/>
      <c r="BP61" s="578"/>
      <c r="BQ61" s="578"/>
      <c r="BR61" s="578"/>
      <c r="BS61" s="578"/>
      <c r="BT61" s="578"/>
      <c r="BU61" s="578"/>
      <c r="BV61" s="578"/>
      <c r="BW61" s="578"/>
      <c r="BX61" s="578"/>
      <c r="BY61" s="578"/>
      <c r="BZ61" s="578"/>
      <c r="CA61" s="578"/>
      <c r="CB61" s="578"/>
      <c r="CC61" s="578"/>
      <c r="CD61" s="578"/>
      <c r="CE61" s="578"/>
      <c r="CF61" s="578"/>
      <c r="CG61" s="578"/>
      <c r="CH61" s="578"/>
      <c r="CI61" s="578"/>
      <c r="CJ61" s="578"/>
      <c r="CK61" s="578"/>
      <c r="CL61" s="578"/>
      <c r="CM61" s="578"/>
      <c r="CN61" s="578"/>
      <c r="CO61" s="578"/>
      <c r="CP61" s="578"/>
      <c r="CQ61" s="578"/>
    </row>
    <row r="62" spans="1:95" ht="13.5" thickBot="1" x14ac:dyDescent="0.25">
      <c r="A62" s="735"/>
      <c r="B62" s="737"/>
      <c r="C62" s="739"/>
      <c r="D62" s="741"/>
      <c r="E62" s="743"/>
      <c r="F62" s="745"/>
      <c r="G62" s="723"/>
      <c r="H62" s="725"/>
      <c r="I62" s="727"/>
      <c r="J62" s="581"/>
      <c r="K62" s="581"/>
      <c r="L62" s="581"/>
      <c r="M62" s="581"/>
      <c r="N62" s="581"/>
      <c r="O62" s="580"/>
      <c r="P62" s="669"/>
      <c r="Q62" s="581"/>
      <c r="R62" s="581"/>
      <c r="S62" s="580"/>
      <c r="T62" s="579"/>
      <c r="U62" s="669"/>
      <c r="V62" s="581"/>
      <c r="W62" s="581"/>
      <c r="X62" s="581"/>
      <c r="Y62" s="581"/>
      <c r="Z62" s="581"/>
      <c r="AA62" s="581"/>
      <c r="AB62" s="581"/>
      <c r="AC62" s="581"/>
      <c r="AD62" s="580"/>
      <c r="AE62" s="580"/>
      <c r="AF62" s="580"/>
      <c r="AG62" s="580"/>
      <c r="AH62" s="580"/>
      <c r="AI62" s="665"/>
      <c r="AJ62" s="665"/>
      <c r="AK62" s="665"/>
      <c r="AL62" s="665"/>
      <c r="AM62" s="665"/>
      <c r="AN62" s="665"/>
      <c r="AO62" s="665"/>
      <c r="AP62" s="665"/>
      <c r="AQ62" s="669"/>
      <c r="AR62" s="669"/>
      <c r="AS62" s="669"/>
      <c r="AT62" s="669"/>
      <c r="AU62" s="669"/>
      <c r="AV62" s="669"/>
      <c r="AW62" s="669"/>
      <c r="AX62" s="669"/>
      <c r="AY62" s="669"/>
      <c r="AZ62" s="669"/>
      <c r="BA62" s="580"/>
      <c r="BB62" s="580"/>
      <c r="BC62" s="580"/>
      <c r="BD62" s="580"/>
      <c r="BE62" s="580"/>
      <c r="BF62" s="580"/>
      <c r="BG62" s="580"/>
      <c r="BH62" s="580"/>
      <c r="BI62" s="580"/>
      <c r="BJ62" s="580"/>
      <c r="BK62" s="580"/>
      <c r="BL62" s="580"/>
      <c r="BM62" s="580"/>
      <c r="BN62" s="580"/>
      <c r="BO62" s="580"/>
      <c r="BP62" s="580"/>
      <c r="BQ62" s="580"/>
      <c r="BR62" s="580"/>
      <c r="BS62" s="580"/>
      <c r="BT62" s="580"/>
      <c r="BU62" s="580"/>
      <c r="BV62" s="580"/>
      <c r="BW62" s="580"/>
      <c r="BX62" s="580"/>
      <c r="BY62" s="580"/>
      <c r="BZ62" s="580"/>
      <c r="CA62" s="580"/>
      <c r="CB62" s="580"/>
      <c r="CC62" s="580"/>
      <c r="CD62" s="580"/>
      <c r="CE62" s="580"/>
      <c r="CF62" s="580"/>
      <c r="CG62" s="580"/>
      <c r="CH62" s="580"/>
      <c r="CI62" s="580"/>
      <c r="CJ62" s="580"/>
      <c r="CK62" s="580"/>
      <c r="CL62" s="580"/>
      <c r="CM62" s="580"/>
      <c r="CN62" s="580"/>
      <c r="CO62" s="580"/>
      <c r="CP62" s="580"/>
      <c r="CQ62" s="580"/>
    </row>
    <row r="63" spans="1:95" ht="12.75" customHeight="1" x14ac:dyDescent="0.2">
      <c r="A63" s="734">
        <v>21</v>
      </c>
      <c r="B63" s="736" t="s">
        <v>68</v>
      </c>
      <c r="C63" s="738">
        <f>IF(D63=0,0,RANK(D63,D$29:D$70))</f>
        <v>0</v>
      </c>
      <c r="D63" s="740">
        <f>SUM(J64:DH64)</f>
        <v>0</v>
      </c>
      <c r="E63" s="742">
        <f>IF(G63="X","X",RANK(G63,G$29:G$69))</f>
        <v>14</v>
      </c>
      <c r="F63" s="744">
        <f>COUNT(J63:DH63)</f>
        <v>0</v>
      </c>
      <c r="G63" s="722">
        <f>IF(C63=1,"X",IF(C63=2,"X",IF(C63=3,"X",F63)))</f>
        <v>0</v>
      </c>
      <c r="H63" s="724">
        <f>SUM(J63:DH63)</f>
        <v>0</v>
      </c>
      <c r="I63" s="726">
        <f>MINA(J63,K63,L63,M63,N63,O63,P63,Q63,R63,S63,T63,U63,V63,W63,X63)</f>
        <v>0</v>
      </c>
      <c r="J63" s="610"/>
      <c r="K63" s="578"/>
      <c r="L63" s="578"/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8"/>
      <c r="AZ63" s="578"/>
      <c r="BA63" s="578"/>
      <c r="BB63" s="578"/>
      <c r="BC63" s="578"/>
      <c r="BD63" s="578"/>
      <c r="BE63" s="578"/>
      <c r="BF63" s="578"/>
      <c r="BG63" s="578"/>
      <c r="BH63" s="578"/>
      <c r="BI63" s="578"/>
      <c r="BJ63" s="578"/>
      <c r="BK63" s="578"/>
      <c r="BL63" s="578"/>
      <c r="BM63" s="578"/>
      <c r="BN63" s="578"/>
      <c r="BO63" s="578"/>
      <c r="BP63" s="578"/>
      <c r="BQ63" s="578"/>
      <c r="BR63" s="578"/>
      <c r="BS63" s="578"/>
      <c r="BT63" s="578"/>
      <c r="BU63" s="578"/>
      <c r="BV63" s="578"/>
      <c r="BW63" s="578"/>
      <c r="BX63" s="578"/>
      <c r="BY63" s="578"/>
      <c r="BZ63" s="578"/>
      <c r="CA63" s="578"/>
      <c r="CB63" s="578"/>
      <c r="CC63" s="578"/>
      <c r="CD63" s="578"/>
      <c r="CE63" s="578"/>
      <c r="CF63" s="578"/>
      <c r="CG63" s="578"/>
      <c r="CH63" s="578"/>
      <c r="CI63" s="578"/>
      <c r="CJ63" s="578"/>
      <c r="CK63" s="578"/>
      <c r="CL63" s="578"/>
      <c r="CM63" s="578"/>
      <c r="CN63" s="578"/>
      <c r="CO63" s="578"/>
      <c r="CP63" s="578"/>
      <c r="CQ63" s="578"/>
    </row>
    <row r="64" spans="1:95" ht="13.5" customHeight="1" thickBot="1" x14ac:dyDescent="0.25">
      <c r="A64" s="735"/>
      <c r="B64" s="737"/>
      <c r="C64" s="739"/>
      <c r="D64" s="741"/>
      <c r="E64" s="743"/>
      <c r="F64" s="745"/>
      <c r="G64" s="723"/>
      <c r="H64" s="725"/>
      <c r="I64" s="727"/>
      <c r="J64" s="579"/>
      <c r="K64" s="579"/>
      <c r="L64" s="579"/>
      <c r="M64" s="581"/>
      <c r="N64" s="580"/>
      <c r="O64" s="580"/>
      <c r="P64" s="580"/>
      <c r="Q64" s="581"/>
      <c r="R64" s="581"/>
      <c r="S64" s="580"/>
      <c r="T64" s="580"/>
      <c r="U64" s="581"/>
      <c r="V64" s="580"/>
      <c r="W64" s="580"/>
      <c r="X64" s="580"/>
      <c r="Y64" s="580"/>
      <c r="Z64" s="580"/>
      <c r="AA64" s="580"/>
      <c r="AB64" s="580"/>
      <c r="AC64" s="580"/>
      <c r="AD64" s="580"/>
      <c r="AE64" s="580"/>
      <c r="AF64" s="580"/>
      <c r="AG64" s="580"/>
      <c r="AH64" s="580"/>
      <c r="AI64" s="580"/>
      <c r="AJ64" s="580"/>
      <c r="AK64" s="580"/>
      <c r="AL64" s="580"/>
      <c r="AM64" s="580"/>
      <c r="AN64" s="580"/>
      <c r="AO64" s="580"/>
      <c r="AP64" s="580"/>
      <c r="AQ64" s="580"/>
      <c r="AR64" s="580"/>
      <c r="AS64" s="580"/>
      <c r="AT64" s="580"/>
      <c r="AU64" s="580"/>
      <c r="AV64" s="580"/>
      <c r="AW64" s="580"/>
      <c r="AX64" s="580"/>
      <c r="AY64" s="580"/>
      <c r="AZ64" s="580"/>
      <c r="BA64" s="580"/>
      <c r="BB64" s="580"/>
      <c r="BC64" s="580"/>
      <c r="BD64" s="580"/>
      <c r="BE64" s="580"/>
      <c r="BF64" s="580"/>
      <c r="BG64" s="580"/>
      <c r="BH64" s="580"/>
      <c r="BI64" s="580"/>
      <c r="BJ64" s="580"/>
      <c r="BK64" s="580"/>
      <c r="BL64" s="580"/>
      <c r="BM64" s="580"/>
      <c r="BN64" s="580"/>
      <c r="BO64" s="580"/>
      <c r="BP64" s="580"/>
      <c r="BQ64" s="580"/>
      <c r="BR64" s="580"/>
      <c r="BS64" s="580"/>
      <c r="BT64" s="580"/>
      <c r="BU64" s="580"/>
      <c r="BV64" s="580"/>
      <c r="BW64" s="580"/>
      <c r="BX64" s="580"/>
      <c r="BY64" s="580"/>
      <c r="BZ64" s="580"/>
      <c r="CA64" s="580"/>
      <c r="CB64" s="580"/>
      <c r="CC64" s="580"/>
      <c r="CD64" s="580"/>
      <c r="CE64" s="580"/>
      <c r="CF64" s="580"/>
      <c r="CG64" s="580"/>
      <c r="CH64" s="580"/>
      <c r="CI64" s="580"/>
      <c r="CJ64" s="580"/>
      <c r="CK64" s="580"/>
      <c r="CL64" s="580"/>
      <c r="CM64" s="580"/>
      <c r="CN64" s="580"/>
      <c r="CO64" s="580"/>
      <c r="CP64" s="580"/>
      <c r="CQ64" s="580"/>
    </row>
    <row r="65" spans="1:95" ht="13.5" customHeight="1" x14ac:dyDescent="0.2">
      <c r="A65" s="734">
        <v>22</v>
      </c>
      <c r="B65" s="736" t="s">
        <v>1286</v>
      </c>
      <c r="C65" s="738">
        <f>IF(D65=0,0,RANK(D65,D$29:D$70))</f>
        <v>5</v>
      </c>
      <c r="D65" s="740">
        <f>SUM(J66:DH66)</f>
        <v>70</v>
      </c>
      <c r="E65" s="742">
        <f>IF(G65="X","X",RANK(G65,G$29:G$69))</f>
        <v>2</v>
      </c>
      <c r="F65" s="744">
        <f>COUNT(J65:DH65)</f>
        <v>23</v>
      </c>
      <c r="G65" s="722">
        <f>IF(C65=1,"X",IF(C65=2,"X",IF(C65=3,"X",F65)))</f>
        <v>23</v>
      </c>
      <c r="H65" s="724">
        <f>SUM(J65:DH65)</f>
        <v>1.5162037037037035</v>
      </c>
      <c r="I65" s="726">
        <f>MINA(J65,K65,L65,M65,N65,O65,P65,Q65,R65,S65,T65,U65,V65,W65,X65)</f>
        <v>1.1666666666666667E-2</v>
      </c>
      <c r="J65" s="610">
        <v>1.1747685185185186E-2</v>
      </c>
      <c r="K65" s="610">
        <v>1.1828703703703704E-2</v>
      </c>
      <c r="L65" s="578">
        <v>1.1701388888888891E-2</v>
      </c>
      <c r="M65" s="578">
        <v>1.1793981481481482E-2</v>
      </c>
      <c r="N65" s="670">
        <v>1.1828703703703704E-2</v>
      </c>
      <c r="O65" s="670">
        <v>1.2025462962962962E-2</v>
      </c>
      <c r="P65" s="670">
        <v>1.2141203703703704E-2</v>
      </c>
      <c r="Q65" s="578">
        <v>1.1724537037037035E-2</v>
      </c>
      <c r="R65" s="578">
        <v>1.1817129629629629E-2</v>
      </c>
      <c r="S65" s="670">
        <v>1.1666666666666667E-2</v>
      </c>
      <c r="T65" s="578"/>
      <c r="U65" s="610">
        <v>1.2048611111111112E-2</v>
      </c>
      <c r="V65" s="610">
        <v>1.2164351851851852E-2</v>
      </c>
      <c r="W65" s="610">
        <v>1.1898148148148149E-2</v>
      </c>
      <c r="X65" s="610">
        <v>1.2361111111111113E-2</v>
      </c>
      <c r="Y65" s="578"/>
      <c r="Z65" s="578"/>
      <c r="AA65" s="578"/>
      <c r="AB65" s="578"/>
      <c r="AC65" s="578"/>
      <c r="AD65" s="578"/>
      <c r="AE65" s="578"/>
      <c r="AF65" s="578"/>
      <c r="AG65" s="578"/>
      <c r="AH65" s="610">
        <v>2.883101851851852E-2</v>
      </c>
      <c r="AI65" s="610">
        <v>0.91834490740740737</v>
      </c>
      <c r="AJ65" s="610"/>
      <c r="AK65" s="610">
        <v>3.3981481481481481E-2</v>
      </c>
      <c r="AL65" s="610"/>
      <c r="AM65" s="610"/>
      <c r="AN65" s="610"/>
      <c r="AO65" s="610"/>
      <c r="AP65" s="610"/>
      <c r="AQ65" s="610"/>
      <c r="AR65" s="610">
        <v>6.2384259259259257E-2</v>
      </c>
      <c r="AS65" s="610"/>
      <c r="AT65" s="610"/>
      <c r="AU65" s="698">
        <v>1.3402777777777777E-2</v>
      </c>
      <c r="AV65" s="610"/>
      <c r="AW65" s="610">
        <v>0.14168981481481482</v>
      </c>
      <c r="AX65" s="610"/>
      <c r="AY65" s="610"/>
      <c r="AZ65" s="610"/>
      <c r="BA65" s="610"/>
      <c r="BB65" s="610"/>
      <c r="BC65" s="610"/>
      <c r="BD65" s="610"/>
      <c r="BE65" s="610"/>
      <c r="BF65" s="610"/>
      <c r="BG65" s="610"/>
      <c r="BH65" s="610"/>
      <c r="BI65" s="610"/>
      <c r="BJ65" s="610"/>
      <c r="BK65" s="610"/>
      <c r="BL65" s="610"/>
      <c r="BM65" s="610"/>
      <c r="BN65" s="610"/>
      <c r="BO65" s="610"/>
      <c r="BP65" s="610"/>
      <c r="BQ65" s="699">
        <v>1.5358796296296296E-2</v>
      </c>
      <c r="BR65" s="610">
        <v>5.7847222222222223E-2</v>
      </c>
      <c r="BS65" s="610"/>
      <c r="BT65" s="610"/>
      <c r="BU65" s="610"/>
      <c r="BV65" s="610"/>
      <c r="BW65" s="610"/>
      <c r="BX65" s="610"/>
      <c r="BY65" s="610"/>
      <c r="BZ65" s="610"/>
      <c r="CA65" s="610"/>
      <c r="CB65" s="610"/>
      <c r="CC65" s="610"/>
      <c r="CD65" s="610"/>
      <c r="CE65" s="610"/>
      <c r="CF65" s="676"/>
      <c r="CG65" s="676"/>
      <c r="CH65" s="676"/>
      <c r="CI65" s="676"/>
      <c r="CJ65" s="610">
        <v>7.7615740740740735E-2</v>
      </c>
      <c r="CK65" s="676"/>
      <c r="CL65" s="676"/>
      <c r="CM65" s="676"/>
      <c r="CN65" s="679"/>
      <c r="CO65" s="679"/>
      <c r="CP65" s="679"/>
      <c r="CQ65" s="670"/>
    </row>
    <row r="66" spans="1:95" ht="13.5" customHeight="1" thickBot="1" x14ac:dyDescent="0.25">
      <c r="A66" s="735"/>
      <c r="B66" s="737"/>
      <c r="C66" s="739"/>
      <c r="D66" s="741"/>
      <c r="E66" s="743"/>
      <c r="F66" s="745"/>
      <c r="G66" s="723"/>
      <c r="H66" s="725"/>
      <c r="I66" s="727"/>
      <c r="J66" s="581">
        <f t="shared" ref="J66:K66" si="123">IF($I65=0,0,IF(ROUNDUP(J65/$I65,0)&gt;30,30,ROUNDUP(J65/$I65,0)))</f>
        <v>2</v>
      </c>
      <c r="K66" s="581">
        <f t="shared" si="123"/>
        <v>2</v>
      </c>
      <c r="L66" s="581">
        <f t="shared" ref="L66:M66" si="124">IF($I65=0,0,IF(ROUNDUP(L65/$I65,0)&gt;30,30,ROUNDUP(L65/$I65,0)))</f>
        <v>2</v>
      </c>
      <c r="M66" s="581">
        <f t="shared" si="124"/>
        <v>2</v>
      </c>
      <c r="N66" s="670"/>
      <c r="O66" s="669"/>
      <c r="P66" s="669"/>
      <c r="Q66" s="669"/>
      <c r="R66" s="669"/>
      <c r="S66" s="581">
        <f t="shared" ref="S66" si="125">IF($I65=0,0,IF(ROUNDUP(S65/$I65,0)&gt;30,30,ROUNDUP(S65/$I65,0)))</f>
        <v>1</v>
      </c>
      <c r="T66" s="600"/>
      <c r="U66" s="600">
        <f t="shared" ref="U66:X66" si="126">IF($I65=0,0,IF(ROUNDUP(U65/$I65,0)&gt;30,30,ROUNDUP(U65/$I65,0)))</f>
        <v>2</v>
      </c>
      <c r="V66" s="600">
        <f t="shared" si="126"/>
        <v>2</v>
      </c>
      <c r="W66" s="600">
        <f t="shared" si="126"/>
        <v>2</v>
      </c>
      <c r="X66" s="600">
        <f t="shared" si="126"/>
        <v>2</v>
      </c>
      <c r="Y66" s="579"/>
      <c r="Z66" s="579"/>
      <c r="AA66" s="579"/>
      <c r="AB66" s="579"/>
      <c r="AC66" s="579"/>
      <c r="AD66" s="700"/>
      <c r="AE66" s="700"/>
      <c r="AF66" s="700"/>
      <c r="AG66" s="700"/>
      <c r="AH66" s="581">
        <f t="shared" ref="AH66" si="127">IF($I65=0,0,IF(ROUNDUP(AH65/$I65,0)&gt;30,30,ROUNDUP(AH65/$I65,0)))</f>
        <v>3</v>
      </c>
      <c r="AI66" s="581">
        <f t="shared" ref="AI66" si="128">IF($I65=0,0,IF(ROUNDUP(AI65/$I65,0)&gt;30,30,ROUNDUP(AI65/$I65,0)))</f>
        <v>30</v>
      </c>
      <c r="AJ66" s="579"/>
      <c r="AK66" s="579"/>
      <c r="AL66" s="701"/>
      <c r="AM66" s="701"/>
      <c r="AN66" s="701"/>
      <c r="AO66" s="701"/>
      <c r="AP66" s="700"/>
      <c r="AQ66" s="700"/>
      <c r="AR66" s="581">
        <f t="shared" ref="AR66" si="129">IF($I65=0,0,IF(ROUNDUP(AR65/$I65,0)&gt;30,30,ROUNDUP(AR65/$I65,0)))</f>
        <v>6</v>
      </c>
      <c r="AS66" s="700"/>
      <c r="AT66" s="700"/>
      <c r="AU66" s="700"/>
      <c r="AV66" s="700"/>
      <c r="AW66" s="700"/>
      <c r="AX66" s="700"/>
      <c r="AY66" s="700"/>
      <c r="AZ66" s="700"/>
      <c r="BA66" s="600"/>
      <c r="BB66" s="701"/>
      <c r="BC66" s="700"/>
      <c r="BD66" s="700"/>
      <c r="BE66" s="700"/>
      <c r="BF66" s="700"/>
      <c r="BG66" s="700"/>
      <c r="BH66" s="700"/>
      <c r="BI66" s="700"/>
      <c r="BJ66" s="700"/>
      <c r="BK66" s="700"/>
      <c r="BL66" s="700"/>
      <c r="BM66" s="700"/>
      <c r="BN66" s="700"/>
      <c r="BO66" s="700"/>
      <c r="BP66" s="700"/>
      <c r="BQ66" s="613">
        <f t="shared" ref="BQ66:BR66" si="130">IF($I65=0,0,IF(ROUNDUP(BQ65/$I65,0)&gt;30,30,ROUNDUP(BQ65/$I65,0)))</f>
        <v>2</v>
      </c>
      <c r="BR66" s="581">
        <f t="shared" si="130"/>
        <v>5</v>
      </c>
      <c r="BS66" s="700"/>
      <c r="BT66" s="700"/>
      <c r="BU66" s="700"/>
      <c r="BV66" s="700"/>
      <c r="BW66" s="700"/>
      <c r="BX66" s="700"/>
      <c r="BY66" s="700"/>
      <c r="BZ66" s="700"/>
      <c r="CA66" s="700"/>
      <c r="CB66" s="702"/>
      <c r="CC66" s="700"/>
      <c r="CD66" s="700"/>
      <c r="CE66" s="700"/>
      <c r="CF66" s="702"/>
      <c r="CG66" s="703"/>
      <c r="CH66" s="703"/>
      <c r="CI66" s="703"/>
      <c r="CJ66" s="703">
        <f t="shared" ref="CJ66" si="131">IF($I65=0,0,IF(ROUNDUP(CJ65/$I65,0)&gt;30,30,ROUNDUP(CJ65/$I65,0)))</f>
        <v>7</v>
      </c>
      <c r="CK66" s="703"/>
      <c r="CL66" s="703"/>
      <c r="CM66" s="703"/>
      <c r="CN66" s="690"/>
      <c r="CO66" s="690"/>
      <c r="CP66" s="690"/>
      <c r="CQ66" s="670"/>
    </row>
    <row r="67" spans="1:95" ht="12.75" customHeight="1" x14ac:dyDescent="0.2">
      <c r="A67" s="734">
        <v>23</v>
      </c>
      <c r="B67" s="736" t="s">
        <v>1158</v>
      </c>
      <c r="C67" s="738">
        <f>IF(D67=0,0,RANK(D67,D$29:D$70))</f>
        <v>0</v>
      </c>
      <c r="D67" s="740">
        <f>SUM(J68:DH68)</f>
        <v>0</v>
      </c>
      <c r="E67" s="742">
        <f>IF(G67="X","X",RANK(G67,G$29:G$69))</f>
        <v>9</v>
      </c>
      <c r="F67" s="744">
        <f>COUNT(J67:DH67)</f>
        <v>2</v>
      </c>
      <c r="G67" s="722">
        <f>IF(C67=1,"X",IF(C67=2,"X",IF(C67=3,"X",F67)))</f>
        <v>2</v>
      </c>
      <c r="H67" s="724">
        <f>SUM(J67:DH67)</f>
        <v>0.98994212962962957</v>
      </c>
      <c r="I67" s="726">
        <f>MINA(J67,K67,L67,M67,N67,O67,P67,Q67,R67,S67,T67,U67,V67,W67,X67)</f>
        <v>0</v>
      </c>
      <c r="J67" s="578"/>
      <c r="K67" s="610"/>
      <c r="L67" s="610"/>
      <c r="M67" s="610"/>
      <c r="N67" s="610"/>
      <c r="O67" s="610"/>
      <c r="P67" s="610"/>
      <c r="Q67" s="610"/>
      <c r="R67" s="610"/>
      <c r="S67" s="610"/>
      <c r="T67" s="610"/>
      <c r="U67" s="610"/>
      <c r="V67" s="578"/>
      <c r="W67" s="610"/>
      <c r="X67" s="610"/>
      <c r="Y67" s="610"/>
      <c r="Z67" s="610"/>
      <c r="AA67" s="610"/>
      <c r="AB67" s="610"/>
      <c r="AC67" s="610"/>
      <c r="AD67" s="610"/>
      <c r="AE67" s="610"/>
      <c r="AF67" s="610"/>
      <c r="AG67" s="610"/>
      <c r="AH67" s="610"/>
      <c r="AI67" s="610">
        <v>0.90821759259259249</v>
      </c>
      <c r="AJ67" s="610"/>
      <c r="AK67" s="610"/>
      <c r="AL67" s="610"/>
      <c r="AM67" s="610"/>
      <c r="AN67" s="610"/>
      <c r="AO67" s="610"/>
      <c r="AP67" s="610"/>
      <c r="AQ67" s="610"/>
      <c r="AR67" s="610"/>
      <c r="AS67" s="610"/>
      <c r="AT67" s="610"/>
      <c r="AU67" s="610"/>
      <c r="AV67" s="610"/>
      <c r="AW67" s="610"/>
      <c r="AX67" s="610"/>
      <c r="AY67" s="610"/>
      <c r="AZ67" s="610"/>
      <c r="BA67" s="610"/>
      <c r="BB67" s="610"/>
      <c r="BC67" s="610"/>
      <c r="BD67" s="610"/>
      <c r="BE67" s="610"/>
      <c r="BF67" s="610"/>
      <c r="BG67" s="610"/>
      <c r="BH67" s="610"/>
      <c r="BI67" s="610"/>
      <c r="BJ67" s="610"/>
      <c r="BK67" s="610"/>
      <c r="BL67" s="610"/>
      <c r="BM67" s="610"/>
      <c r="BN67" s="610"/>
      <c r="BO67" s="610"/>
      <c r="BP67" s="610"/>
      <c r="BQ67" s="610"/>
      <c r="BR67" s="610"/>
      <c r="BS67" s="610"/>
      <c r="BT67" s="610"/>
      <c r="BU67" s="610"/>
      <c r="BV67" s="610"/>
      <c r="BW67" s="610"/>
      <c r="BX67" s="610">
        <v>8.172453703703704E-2</v>
      </c>
      <c r="BY67" s="610"/>
      <c r="BZ67" s="610"/>
      <c r="CA67" s="610"/>
      <c r="CB67" s="610"/>
      <c r="CC67" s="610"/>
      <c r="CD67" s="610"/>
      <c r="CE67" s="610"/>
      <c r="CF67" s="610"/>
      <c r="CG67" s="610"/>
      <c r="CH67" s="610"/>
      <c r="CI67" s="610"/>
      <c r="CJ67" s="610"/>
      <c r="CK67" s="610"/>
      <c r="CL67" s="610"/>
      <c r="CM67" s="610"/>
      <c r="CN67" s="610"/>
      <c r="CO67" s="610"/>
      <c r="CP67" s="610"/>
      <c r="CQ67" s="610"/>
    </row>
    <row r="68" spans="1:95" ht="13.5" customHeight="1" thickBot="1" x14ac:dyDescent="0.25">
      <c r="A68" s="735"/>
      <c r="B68" s="737"/>
      <c r="C68" s="739"/>
      <c r="D68" s="741"/>
      <c r="E68" s="743"/>
      <c r="F68" s="745"/>
      <c r="G68" s="723"/>
      <c r="H68" s="725"/>
      <c r="I68" s="727"/>
      <c r="J68" s="581"/>
      <c r="K68" s="667"/>
      <c r="L68" s="581"/>
      <c r="M68" s="581"/>
      <c r="N68" s="581"/>
      <c r="O68" s="581"/>
      <c r="P68" s="669"/>
      <c r="Q68" s="581"/>
      <c r="R68" s="669"/>
      <c r="S68" s="581"/>
      <c r="T68" s="665"/>
      <c r="U68" s="581"/>
      <c r="V68" s="665"/>
      <c r="W68" s="665"/>
      <c r="X68" s="665"/>
      <c r="Y68" s="665"/>
      <c r="Z68" s="665"/>
      <c r="AA68" s="665"/>
      <c r="AB68" s="665"/>
      <c r="AC68" s="665"/>
      <c r="AD68" s="665"/>
      <c r="AE68" s="665"/>
      <c r="AF68" s="665"/>
      <c r="AG68" s="665"/>
      <c r="AH68" s="665"/>
      <c r="AI68" s="581">
        <f t="shared" ref="AI68" si="132">IF($I67=0,0,IF(ROUNDUP(AI67/$I67,0)&gt;30,30,ROUNDUP(AI67/$I67,0)))</f>
        <v>0</v>
      </c>
      <c r="AJ68" s="666"/>
      <c r="AK68" s="666"/>
      <c r="AL68" s="665"/>
      <c r="AM68" s="665"/>
      <c r="AN68" s="665"/>
      <c r="AO68" s="665"/>
      <c r="AP68" s="665"/>
      <c r="AQ68" s="669"/>
      <c r="AR68" s="669"/>
      <c r="AS68" s="669"/>
      <c r="AT68" s="669"/>
      <c r="AU68" s="669"/>
      <c r="AV68" s="669"/>
      <c r="AW68" s="669"/>
      <c r="AX68" s="669"/>
      <c r="AY68" s="669"/>
      <c r="AZ68" s="669"/>
      <c r="BA68" s="669"/>
      <c r="BB68" s="669"/>
      <c r="BC68" s="665"/>
      <c r="BD68" s="665"/>
      <c r="BE68" s="665"/>
      <c r="BF68" s="665"/>
      <c r="BG68" s="665"/>
      <c r="BH68" s="665"/>
      <c r="BI68" s="665"/>
      <c r="BJ68" s="665"/>
      <c r="BK68" s="665"/>
      <c r="BL68" s="665"/>
      <c r="BM68" s="665"/>
      <c r="BN68" s="665"/>
      <c r="BO68" s="665"/>
      <c r="BP68" s="665"/>
      <c r="BQ68" s="665"/>
      <c r="BR68" s="665"/>
      <c r="BS68" s="665"/>
      <c r="BT68" s="665"/>
      <c r="BU68" s="665"/>
      <c r="BV68" s="685"/>
      <c r="BW68" s="665"/>
      <c r="BX68" s="581">
        <f t="shared" ref="BX68" si="133">IF($I67=0,0,IF(ROUNDUP(BX67/$I67,0)&gt;30,30,ROUNDUP(BX67/$I67,0)))</f>
        <v>0</v>
      </c>
      <c r="BY68" s="665"/>
      <c r="BZ68" s="665"/>
      <c r="CA68" s="665"/>
      <c r="CB68" s="665"/>
      <c r="CC68" s="665"/>
      <c r="CD68" s="665"/>
      <c r="CE68" s="665"/>
      <c r="CF68" s="665"/>
      <c r="CG68" s="665"/>
      <c r="CH68" s="665"/>
      <c r="CI68" s="665"/>
      <c r="CJ68" s="665"/>
      <c r="CK68" s="665"/>
      <c r="CL68" s="665"/>
      <c r="CM68" s="665"/>
      <c r="CN68" s="665"/>
      <c r="CO68" s="665"/>
      <c r="CP68" s="665"/>
      <c r="CQ68" s="665"/>
    </row>
    <row r="69" spans="1:95" x14ac:dyDescent="0.2">
      <c r="A69" s="734">
        <v>25</v>
      </c>
      <c r="B69" s="736" t="s">
        <v>440</v>
      </c>
      <c r="C69" s="738">
        <f>IF(D69=0,0,RANK(D69,D$29:D$70))</f>
        <v>0</v>
      </c>
      <c r="D69" s="740">
        <f>SUM(J70:DH70)</f>
        <v>0</v>
      </c>
      <c r="E69" s="742">
        <f>IF(G69="X","X",RANK(G69,G$29:G$69))</f>
        <v>6</v>
      </c>
      <c r="F69" s="744">
        <f>COUNT(J69:DH69)</f>
        <v>5</v>
      </c>
      <c r="G69" s="722">
        <f>IF(C69=1,"X",IF(C69=2,"X",IF(C69=3,"X",F69)))</f>
        <v>5</v>
      </c>
      <c r="H69" s="724">
        <f>SUM(J69:DH69)</f>
        <v>0.22030092592592593</v>
      </c>
      <c r="I69" s="726">
        <f>MINA(J69,K69,L69,M69,N69,O69,P69,Q69,R69,S69,T69,U69,V69,W69,X69)</f>
        <v>0</v>
      </c>
      <c r="J69" s="610"/>
      <c r="K69" s="578"/>
      <c r="L69" s="578"/>
      <c r="M69" s="578"/>
      <c r="N69" s="578"/>
      <c r="O69" s="578"/>
      <c r="P69" s="578"/>
      <c r="Q69" s="578"/>
      <c r="R69" s="578"/>
      <c r="S69" s="578"/>
      <c r="T69" s="578"/>
      <c r="U69" s="578"/>
      <c r="V69" s="578"/>
      <c r="W69" s="578"/>
      <c r="X69" s="578"/>
      <c r="Y69" s="578"/>
      <c r="Z69" s="578"/>
      <c r="AA69" s="578"/>
      <c r="AB69" s="578"/>
      <c r="AC69" s="578"/>
      <c r="AD69" s="578"/>
      <c r="AE69" s="578"/>
      <c r="AF69" s="592">
        <v>1.9155092592592592E-2</v>
      </c>
      <c r="AG69" s="578"/>
      <c r="AH69" s="578"/>
      <c r="AI69" s="578"/>
      <c r="AJ69" s="578"/>
      <c r="AK69" s="578"/>
      <c r="AL69" s="578"/>
      <c r="AM69" s="578"/>
      <c r="AN69" s="578"/>
      <c r="AO69" s="578"/>
      <c r="AP69" s="578"/>
      <c r="AQ69" s="591"/>
      <c r="AR69" s="591"/>
      <c r="AS69" s="578">
        <v>7.8101851851851853E-2</v>
      </c>
      <c r="AT69" s="578"/>
      <c r="AU69" s="578"/>
      <c r="AV69" s="578"/>
      <c r="AW69" s="578"/>
      <c r="AX69" s="578"/>
      <c r="AY69" s="578"/>
      <c r="AZ69" s="578"/>
      <c r="BA69" s="578"/>
      <c r="BB69" s="578">
        <v>7.4513888888888893E-2</v>
      </c>
      <c r="BC69" s="578"/>
      <c r="BD69" s="578"/>
      <c r="BE69" s="578"/>
      <c r="BF69" s="578"/>
      <c r="BG69" s="578"/>
      <c r="BH69" s="578"/>
      <c r="BI69" s="578"/>
      <c r="BJ69" s="578"/>
      <c r="BK69" s="578"/>
      <c r="BL69" s="578"/>
      <c r="BM69" s="578"/>
      <c r="BN69" s="578"/>
      <c r="BO69" s="578"/>
      <c r="BP69" s="578"/>
      <c r="BQ69" s="592">
        <v>1.8796296296296297E-2</v>
      </c>
      <c r="BR69" s="592"/>
      <c r="BS69" s="578"/>
      <c r="BT69" s="578"/>
      <c r="BU69" s="578"/>
      <c r="BV69" s="592">
        <v>2.97337962962963E-2</v>
      </c>
      <c r="BW69" s="578"/>
      <c r="BX69" s="598"/>
      <c r="BY69" s="598"/>
      <c r="BZ69" s="598"/>
      <c r="CA69" s="598"/>
      <c r="CB69" s="598"/>
      <c r="CC69" s="578"/>
      <c r="CD69" s="578"/>
      <c r="CE69" s="578"/>
      <c r="CF69" s="578"/>
      <c r="CG69" s="578"/>
      <c r="CH69" s="578"/>
      <c r="CI69" s="578"/>
      <c r="CJ69" s="578"/>
      <c r="CK69" s="578"/>
      <c r="CL69" s="578"/>
      <c r="CM69" s="578"/>
      <c r="CN69" s="578"/>
      <c r="CO69" s="578"/>
      <c r="CP69" s="578"/>
      <c r="CQ69" s="578"/>
    </row>
    <row r="70" spans="1:95" ht="13.5" thickBot="1" x14ac:dyDescent="0.25">
      <c r="A70" s="735"/>
      <c r="B70" s="737"/>
      <c r="C70" s="739"/>
      <c r="D70" s="741"/>
      <c r="E70" s="743"/>
      <c r="F70" s="745"/>
      <c r="G70" s="723"/>
      <c r="H70" s="725"/>
      <c r="I70" s="727"/>
      <c r="J70" s="669"/>
      <c r="K70" s="669"/>
      <c r="L70" s="669"/>
      <c r="M70" s="669"/>
      <c r="N70" s="669"/>
      <c r="O70" s="581"/>
      <c r="P70" s="669"/>
      <c r="Q70" s="669"/>
      <c r="R70" s="669"/>
      <c r="S70" s="669"/>
      <c r="T70" s="669"/>
      <c r="U70" s="669"/>
      <c r="V70" s="580"/>
      <c r="W70" s="669"/>
      <c r="X70" s="580"/>
      <c r="Y70" s="580"/>
      <c r="Z70" s="580"/>
      <c r="AA70" s="580"/>
      <c r="AB70" s="580"/>
      <c r="AC70" s="580"/>
      <c r="AD70" s="669"/>
      <c r="AE70" s="669"/>
      <c r="AF70" s="593">
        <f t="shared" ref="AF70" si="134">IF($I69=0,0,IF(ROUNDUP(AF69/$I69,0)&gt;30,30,ROUNDUP(AF69/$I69,0)))</f>
        <v>0</v>
      </c>
      <c r="AG70" s="669"/>
      <c r="AH70" s="669"/>
      <c r="AI70" s="669"/>
      <c r="AJ70" s="669"/>
      <c r="AK70" s="669"/>
      <c r="AL70" s="669"/>
      <c r="AM70" s="669"/>
      <c r="AN70" s="669"/>
      <c r="AO70" s="669"/>
      <c r="AP70" s="669"/>
      <c r="AQ70" s="669"/>
      <c r="AR70" s="669"/>
      <c r="AS70" s="581">
        <f t="shared" ref="AS70" si="135">IF($I69=0,0,IF(ROUNDUP(AS69/$I69,0)&gt;30,30,ROUNDUP(AS69/$I69,0)))</f>
        <v>0</v>
      </c>
      <c r="AT70" s="666"/>
      <c r="AU70" s="666"/>
      <c r="AV70" s="669"/>
      <c r="AW70" s="669"/>
      <c r="AX70" s="669"/>
      <c r="AY70" s="669"/>
      <c r="AZ70" s="669"/>
      <c r="BA70" s="669"/>
      <c r="BB70" s="669">
        <f t="shared" ref="BB70" si="136">IF($I69=0,0,IF(ROUNDUP(BB69/$I69,0)&gt;30,30,ROUNDUP(BB69/$I69,0)))</f>
        <v>0</v>
      </c>
      <c r="BC70" s="669"/>
      <c r="BD70" s="669"/>
      <c r="BE70" s="669"/>
      <c r="BF70" s="669"/>
      <c r="BG70" s="669"/>
      <c r="BH70" s="669"/>
      <c r="BI70" s="669"/>
      <c r="BJ70" s="669"/>
      <c r="BK70" s="669"/>
      <c r="BL70" s="669"/>
      <c r="BM70" s="669"/>
      <c r="BN70" s="685"/>
      <c r="BO70" s="685"/>
      <c r="BP70" s="669"/>
      <c r="BQ70" s="682">
        <f t="shared" ref="BQ70" si="137">IF($I69=0,0,IF(ROUNDUP(BQ69/$I69,0)&gt;30,30,ROUNDUP(BQ69/$I69,0)))</f>
        <v>0</v>
      </c>
      <c r="BR70" s="682"/>
      <c r="BS70" s="669"/>
      <c r="BT70" s="669"/>
      <c r="BU70" s="669"/>
      <c r="BV70" s="682">
        <f t="shared" ref="BV70" si="138">IF($I69=0,0,IF(ROUNDUP(BV69/$I69,0)&gt;30,30,ROUNDUP(BV69/$I69,0)))</f>
        <v>0</v>
      </c>
      <c r="BW70" s="669"/>
      <c r="BX70" s="685"/>
      <c r="BY70" s="685"/>
      <c r="BZ70" s="685"/>
      <c r="CA70" s="685"/>
      <c r="CB70" s="685"/>
      <c r="CC70" s="669"/>
      <c r="CD70" s="669"/>
      <c r="CE70" s="669"/>
      <c r="CF70" s="685"/>
      <c r="CG70" s="685"/>
      <c r="CH70" s="685"/>
      <c r="CI70" s="685"/>
      <c r="CJ70" s="685"/>
      <c r="CK70" s="685"/>
      <c r="CL70" s="685"/>
      <c r="CM70" s="685"/>
      <c r="CN70" s="685"/>
      <c r="CO70" s="685"/>
      <c r="CP70" s="685"/>
      <c r="CQ70" s="669"/>
    </row>
    <row r="71" spans="1:95" ht="25.5" thickBot="1" x14ac:dyDescent="0.25">
      <c r="A71" s="728" t="s">
        <v>111</v>
      </c>
      <c r="B71" s="729"/>
      <c r="C71" s="608">
        <f>SUM(J71:DH71)</f>
        <v>280</v>
      </c>
      <c r="D71" s="609" t="s">
        <v>971</v>
      </c>
      <c r="E71" s="730">
        <f>SUM(H2:H70)</f>
        <v>17.919328703703702</v>
      </c>
      <c r="F71" s="730"/>
      <c r="G71" s="731"/>
      <c r="H71" s="732" t="s">
        <v>972</v>
      </c>
      <c r="I71" s="733"/>
      <c r="J71" s="630">
        <f>+(IF(J2&gt;0,1,0))+(IF(J4&gt;0,1,0))+(IF(J6&gt;0,1,0))+(IF(J8&gt;0,1,0))+(IF(J10&gt;0,1,0))+(IF(J12&gt;0,1,0))+(IF(J14&gt;0,1,0))+(IF(J16&gt;0,1,0))+(IF(J18&gt;0,1,0))+(IF(J20&gt;0,1,0))+(IF(J22&gt;0,1,0))+(IF(J26&gt;0,1,0))+(IF(J28&gt;0,1,0))+(IF(J29&gt;0,1,0))+(IF(J31&gt;0,1,0))+(IF(J33&gt;0,1,0))+(IF(J37&gt;0,1,0))+(IF(J39&gt;0,1,0))+(IF(J41&gt;0,1,0))+(IF(J43&gt;0,1,0))+(IF(J45&gt;0,1,0))+(IF(J47&gt;0,1,0))+(IF(J49&gt;0,1,0))+(IF(J51&gt;0,1,0))+(IF(J57&gt;0,1,0))+(IF(J61&gt;0,1,0))+(IF(J63&gt;0,1,0))+(IF(J65&gt;0,1,0))+(IF(J69&gt;0,1,0))+(IF(J59&gt;0,1,0))+(IF(J67&gt;0,1,0))+(IF(J35&gt;0,1,0))+(IF(J24&gt;0,1,0))+(IF(J53&gt;0,1,0))+(IF(J55&gt;0,1,0))</f>
        <v>9</v>
      </c>
      <c r="K71" s="630">
        <f t="shared" ref="K71:CF71" si="139">+(IF(K2&gt;0,1,0))+(IF(K4&gt;0,1,0))+(IF(K6&gt;0,1,0))+(IF(K8&gt;0,1,0))+(IF(K10&gt;0,1,0))+(IF(K12&gt;0,1,0))+(IF(K14&gt;0,1,0))+(IF(K16&gt;0,1,0))+(IF(K18&gt;0,1,0))+(IF(K20&gt;0,1,0))+(IF(K22&gt;0,1,0))+(IF(K26&gt;0,1,0))+(IF(K28&gt;0,1,0))+(IF(K29&gt;0,1,0))+(IF(K31&gt;0,1,0))+(IF(K33&gt;0,1,0))+(IF(K37&gt;0,1,0))+(IF(K39&gt;0,1,0))+(IF(K41&gt;0,1,0))+(IF(K43&gt;0,1,0))+(IF(K45&gt;0,1,0))+(IF(K47&gt;0,1,0))+(IF(K49&gt;0,1,0))+(IF(K51&gt;0,1,0))+(IF(K57&gt;0,1,0))+(IF(K61&gt;0,1,0))+(IF(K63&gt;0,1,0))+(IF(K65&gt;0,1,0))+(IF(K69&gt;0,1,0))+(IF(K59&gt;0,1,0))+(IF(K67&gt;0,1,0))+(IF(K35&gt;0,1,0))+(IF(K24&gt;0,1,0))+(IF(K53&gt;0,1,0))+(IF(K55&gt;0,1,0))</f>
        <v>8</v>
      </c>
      <c r="L71" s="630">
        <f t="shared" si="139"/>
        <v>8</v>
      </c>
      <c r="M71" s="630">
        <f t="shared" si="139"/>
        <v>7</v>
      </c>
      <c r="N71" s="630">
        <f t="shared" si="139"/>
        <v>10</v>
      </c>
      <c r="O71" s="630">
        <f t="shared" si="139"/>
        <v>9</v>
      </c>
      <c r="P71" s="630">
        <f t="shared" si="139"/>
        <v>9</v>
      </c>
      <c r="Q71" s="630">
        <f t="shared" si="139"/>
        <v>6</v>
      </c>
      <c r="R71" s="630">
        <f t="shared" si="139"/>
        <v>7</v>
      </c>
      <c r="S71" s="630">
        <f t="shared" si="139"/>
        <v>6</v>
      </c>
      <c r="T71" s="630">
        <f t="shared" si="139"/>
        <v>4</v>
      </c>
      <c r="U71" s="630">
        <f t="shared" si="139"/>
        <v>6</v>
      </c>
      <c r="V71" s="630">
        <f t="shared" si="139"/>
        <v>7</v>
      </c>
      <c r="W71" s="630">
        <f t="shared" si="139"/>
        <v>7</v>
      </c>
      <c r="X71" s="630">
        <f t="shared" si="139"/>
        <v>6</v>
      </c>
      <c r="Y71" s="630">
        <f t="shared" si="139"/>
        <v>0</v>
      </c>
      <c r="Z71" s="630">
        <f t="shared" si="139"/>
        <v>0</v>
      </c>
      <c r="AA71" s="630">
        <f t="shared" si="139"/>
        <v>0</v>
      </c>
      <c r="AB71" s="630">
        <f t="shared" si="139"/>
        <v>0</v>
      </c>
      <c r="AC71" s="630">
        <f t="shared" si="139"/>
        <v>0</v>
      </c>
      <c r="AD71" s="630">
        <f t="shared" si="139"/>
        <v>1</v>
      </c>
      <c r="AE71" s="630">
        <f t="shared" si="139"/>
        <v>6</v>
      </c>
      <c r="AF71" s="630">
        <f t="shared" si="139"/>
        <v>5</v>
      </c>
      <c r="AG71" s="630">
        <f t="shared" si="139"/>
        <v>2</v>
      </c>
      <c r="AH71" s="630">
        <f t="shared" si="139"/>
        <v>4</v>
      </c>
      <c r="AI71" s="630">
        <f t="shared" si="139"/>
        <v>6</v>
      </c>
      <c r="AJ71" s="630">
        <f t="shared" si="139"/>
        <v>1</v>
      </c>
      <c r="AK71" s="630">
        <f t="shared" si="139"/>
        <v>5</v>
      </c>
      <c r="AL71" s="630">
        <f t="shared" si="139"/>
        <v>2</v>
      </c>
      <c r="AM71" s="630">
        <f t="shared" si="139"/>
        <v>1</v>
      </c>
      <c r="AN71" s="630">
        <f t="shared" si="139"/>
        <v>1</v>
      </c>
      <c r="AO71" s="630">
        <f t="shared" si="139"/>
        <v>1</v>
      </c>
      <c r="AP71" s="630">
        <f t="shared" si="139"/>
        <v>1</v>
      </c>
      <c r="AQ71" s="630">
        <f t="shared" si="139"/>
        <v>1</v>
      </c>
      <c r="AR71" s="630">
        <f t="shared" si="139"/>
        <v>4</v>
      </c>
      <c r="AS71" s="630">
        <f t="shared" si="139"/>
        <v>3</v>
      </c>
      <c r="AT71" s="630">
        <f t="shared" si="139"/>
        <v>2</v>
      </c>
      <c r="AU71" s="630">
        <f t="shared" si="139"/>
        <v>10</v>
      </c>
      <c r="AV71" s="630">
        <f t="shared" si="139"/>
        <v>1</v>
      </c>
      <c r="AW71" s="630">
        <f t="shared" si="139"/>
        <v>2</v>
      </c>
      <c r="AX71" s="630">
        <f t="shared" si="139"/>
        <v>2</v>
      </c>
      <c r="AY71" s="630">
        <f t="shared" si="139"/>
        <v>2</v>
      </c>
      <c r="AZ71" s="630">
        <f t="shared" si="139"/>
        <v>7</v>
      </c>
      <c r="BA71" s="630">
        <f t="shared" si="139"/>
        <v>3</v>
      </c>
      <c r="BB71" s="630">
        <f t="shared" si="139"/>
        <v>7</v>
      </c>
      <c r="BC71" s="630">
        <f t="shared" si="139"/>
        <v>1</v>
      </c>
      <c r="BD71" s="630">
        <f t="shared" si="139"/>
        <v>1</v>
      </c>
      <c r="BE71" s="630">
        <f t="shared" si="139"/>
        <v>2</v>
      </c>
      <c r="BF71" s="630">
        <f t="shared" si="139"/>
        <v>5</v>
      </c>
      <c r="BG71" s="630">
        <f t="shared" si="139"/>
        <v>2</v>
      </c>
      <c r="BH71" s="630">
        <f t="shared" si="139"/>
        <v>1</v>
      </c>
      <c r="BI71" s="630">
        <f t="shared" si="139"/>
        <v>1</v>
      </c>
      <c r="BJ71" s="630">
        <f t="shared" si="139"/>
        <v>1</v>
      </c>
      <c r="BK71" s="630">
        <f t="shared" si="139"/>
        <v>1</v>
      </c>
      <c r="BL71" s="630">
        <f t="shared" si="139"/>
        <v>1</v>
      </c>
      <c r="BM71" s="630">
        <f t="shared" si="139"/>
        <v>1</v>
      </c>
      <c r="BN71" s="630">
        <f t="shared" si="139"/>
        <v>2</v>
      </c>
      <c r="BO71" s="630">
        <f t="shared" si="139"/>
        <v>1</v>
      </c>
      <c r="BP71" s="630">
        <f t="shared" si="139"/>
        <v>4</v>
      </c>
      <c r="BQ71" s="630">
        <f t="shared" si="139"/>
        <v>6</v>
      </c>
      <c r="BR71" s="630">
        <f t="shared" si="139"/>
        <v>5</v>
      </c>
      <c r="BS71" s="630">
        <f t="shared" si="139"/>
        <v>3</v>
      </c>
      <c r="BT71" s="630">
        <f t="shared" si="139"/>
        <v>15</v>
      </c>
      <c r="BU71" s="630">
        <f t="shared" si="139"/>
        <v>1</v>
      </c>
      <c r="BV71" s="630">
        <f t="shared" si="139"/>
        <v>4</v>
      </c>
      <c r="BW71" s="630">
        <f t="shared" si="139"/>
        <v>1</v>
      </c>
      <c r="BX71" s="630">
        <f t="shared" si="139"/>
        <v>2</v>
      </c>
      <c r="BY71" s="630">
        <f t="shared" si="139"/>
        <v>5</v>
      </c>
      <c r="BZ71" s="630">
        <f t="shared" si="139"/>
        <v>1</v>
      </c>
      <c r="CA71" s="630">
        <f t="shared" si="139"/>
        <v>1</v>
      </c>
      <c r="CB71" s="630">
        <f t="shared" si="139"/>
        <v>2</v>
      </c>
      <c r="CC71" s="630">
        <f t="shared" si="139"/>
        <v>1</v>
      </c>
      <c r="CD71" s="630">
        <f t="shared" si="139"/>
        <v>2</v>
      </c>
      <c r="CE71" s="630">
        <f t="shared" si="139"/>
        <v>3</v>
      </c>
      <c r="CF71" s="630">
        <f t="shared" si="139"/>
        <v>4</v>
      </c>
      <c r="CG71" s="630">
        <f t="shared" ref="CG71:CM71" si="140">+(IF(CG2&gt;0,1,0))+(IF(CG4&gt;0,1,0))+(IF(CG6&gt;0,1,0))+(IF(CG8&gt;0,1,0))+(IF(CG10&gt;0,1,0))+(IF(CG12&gt;0,1,0))+(IF(CG14&gt;0,1,0))+(IF(CG16&gt;0,1,0))+(IF(CG18&gt;0,1,0))+(IF(CG20&gt;0,1,0))+(IF(CG22&gt;0,1,0))+(IF(CG26&gt;0,1,0))+(IF(CG28&gt;0,1,0))+(IF(CG29&gt;0,1,0))+(IF(CG31&gt;0,1,0))+(IF(CG33&gt;0,1,0))+(IF(CG37&gt;0,1,0))+(IF(CG39&gt;0,1,0))+(IF(CG41&gt;0,1,0))+(IF(CG43&gt;0,1,0))+(IF(CG45&gt;0,1,0))+(IF(CG47&gt;0,1,0))+(IF(CG49&gt;0,1,0))+(IF(CG51&gt;0,1,0))+(IF(CG57&gt;0,1,0))+(IF(CG61&gt;0,1,0))+(IF(CG63&gt;0,1,0))+(IF(CG65&gt;0,1,0))+(IF(CG69&gt;0,1,0))+(IF(CG59&gt;0,1,0))+(IF(CG67&gt;0,1,0))+(IF(CG35&gt;0,1,0))+(IF(CG24&gt;0,1,0))+(IF(CG53&gt;0,1,0))+(IF(CG55&gt;0,1,0))</f>
        <v>1</v>
      </c>
      <c r="CH71" s="630">
        <f t="shared" si="140"/>
        <v>1</v>
      </c>
      <c r="CI71" s="630">
        <f t="shared" si="140"/>
        <v>1</v>
      </c>
      <c r="CJ71" s="630">
        <f t="shared" si="140"/>
        <v>4</v>
      </c>
      <c r="CK71" s="630">
        <f t="shared" si="140"/>
        <v>1</v>
      </c>
      <c r="CL71" s="630">
        <f t="shared" si="140"/>
        <v>2</v>
      </c>
      <c r="CM71" s="630">
        <f t="shared" si="140"/>
        <v>1</v>
      </c>
      <c r="CN71" s="630"/>
      <c r="CO71" s="630"/>
      <c r="CP71" s="630"/>
      <c r="CQ71" s="630"/>
    </row>
    <row r="72" spans="1:95" ht="15" x14ac:dyDescent="0.3">
      <c r="A72" s="719" t="s">
        <v>31</v>
      </c>
      <c r="B72" s="719"/>
      <c r="C72" s="719"/>
      <c r="D72" s="719"/>
      <c r="E72" s="719"/>
      <c r="F72" s="719"/>
      <c r="G72" s="7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</row>
    <row r="73" spans="1:95" ht="15" x14ac:dyDescent="0.3">
      <c r="A73" s="714" t="s">
        <v>27</v>
      </c>
      <c r="B73" s="714"/>
      <c r="C73" s="714"/>
      <c r="D73" s="714"/>
      <c r="E73" s="714"/>
      <c r="F73" s="714"/>
      <c r="G73" s="714"/>
      <c r="H73" s="259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</row>
    <row r="74" spans="1:95" ht="15" x14ac:dyDescent="0.3">
      <c r="A74" s="720" t="s">
        <v>55</v>
      </c>
      <c r="B74" s="720"/>
      <c r="C74" s="720"/>
      <c r="D74" s="720"/>
      <c r="E74" s="720"/>
      <c r="F74" s="720"/>
      <c r="G74" s="720"/>
      <c r="H74" s="259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</row>
    <row r="75" spans="1:95" ht="15" x14ac:dyDescent="0.3">
      <c r="A75" s="720" t="s">
        <v>221</v>
      </c>
      <c r="B75" s="720"/>
      <c r="C75" s="720"/>
      <c r="D75" s="720"/>
      <c r="E75" s="720"/>
      <c r="F75" s="720"/>
      <c r="G75" s="720"/>
      <c r="H75" s="259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</row>
    <row r="76" spans="1:95" ht="15" x14ac:dyDescent="0.3">
      <c r="A76" s="721" t="s">
        <v>650</v>
      </c>
      <c r="B76" s="721"/>
      <c r="C76" s="721"/>
      <c r="D76" s="721"/>
      <c r="E76" s="721"/>
      <c r="F76" s="721"/>
      <c r="G76" s="721"/>
      <c r="H76" s="1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</row>
    <row r="77" spans="1:95" ht="15" x14ac:dyDescent="0.3">
      <c r="A77" s="721" t="s">
        <v>1144</v>
      </c>
      <c r="B77" s="721"/>
      <c r="C77" s="721"/>
      <c r="D77" s="721"/>
      <c r="E77" s="721"/>
      <c r="F77" s="721"/>
      <c r="G77" s="721"/>
      <c r="H77" s="1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</row>
    <row r="78" spans="1:95" ht="15" x14ac:dyDescent="0.3">
      <c r="A78" s="714" t="s">
        <v>651</v>
      </c>
      <c r="B78" s="714"/>
      <c r="C78" s="714"/>
      <c r="D78" s="714"/>
      <c r="E78" s="714"/>
      <c r="F78" s="714"/>
      <c r="G78" s="714"/>
      <c r="H78" s="1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</row>
    <row r="79" spans="1:95" ht="15" x14ac:dyDescent="0.3">
      <c r="A79" s="2"/>
      <c r="B79" s="1"/>
      <c r="C79" s="2"/>
      <c r="D79" s="2"/>
      <c r="E79" s="2"/>
      <c r="F79" s="2"/>
      <c r="G79" s="2"/>
      <c r="H79" s="1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</row>
    <row r="80" spans="1:95" ht="15" x14ac:dyDescent="0.3">
      <c r="A80" s="715" t="s">
        <v>667</v>
      </c>
      <c r="B80" s="715"/>
      <c r="C80" s="715"/>
      <c r="D80" s="715"/>
      <c r="E80" s="715"/>
      <c r="F80" s="715"/>
      <c r="G80" s="715"/>
      <c r="H80" s="61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</row>
    <row r="81" spans="1:95" ht="15" x14ac:dyDescent="0.3">
      <c r="A81" s="716" t="s">
        <v>668</v>
      </c>
      <c r="B81" s="716"/>
      <c r="C81" s="716"/>
      <c r="D81" s="716"/>
      <c r="E81" s="716"/>
      <c r="F81" s="716"/>
      <c r="G81" s="716"/>
      <c r="H81" s="61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</row>
    <row r="82" spans="1:95" ht="15" x14ac:dyDescent="0.3">
      <c r="A82" s="717" t="s">
        <v>669</v>
      </c>
      <c r="B82" s="717"/>
      <c r="C82" s="717"/>
      <c r="D82" s="717"/>
      <c r="E82" s="717"/>
      <c r="F82" s="717"/>
      <c r="G82" s="717"/>
      <c r="H82" s="61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</row>
    <row r="83" spans="1:95" ht="15" x14ac:dyDescent="0.3">
      <c r="A83" s="718" t="s">
        <v>670</v>
      </c>
      <c r="B83" s="718"/>
      <c r="C83" s="718"/>
      <c r="D83" s="718"/>
      <c r="E83" s="718"/>
      <c r="F83" s="718"/>
      <c r="G83" s="718"/>
      <c r="H83" s="619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</row>
    <row r="84" spans="1:95" ht="16.5" x14ac:dyDescent="0.35">
      <c r="A84" s="511">
        <v>30</v>
      </c>
      <c r="B84" s="512" t="s">
        <v>671</v>
      </c>
      <c r="C84" s="512"/>
      <c r="D84" s="512"/>
      <c r="E84" s="512"/>
      <c r="F84" s="512"/>
      <c r="G84" s="512"/>
      <c r="H84" s="2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</row>
    <row r="85" spans="1:95" ht="15" x14ac:dyDescent="0.3">
      <c r="A85" s="2"/>
      <c r="B85" s="1"/>
      <c r="C85" s="2"/>
      <c r="D85" s="2"/>
      <c r="E85" s="2"/>
      <c r="F85" s="2"/>
      <c r="G85" s="2"/>
      <c r="H85" s="1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</row>
  </sheetData>
  <mergeCells count="321">
    <mergeCell ref="A1:B1"/>
    <mergeCell ref="G2:G3"/>
    <mergeCell ref="H2:H3"/>
    <mergeCell ref="I2:I3"/>
    <mergeCell ref="A4:A5"/>
    <mergeCell ref="B4:B5"/>
    <mergeCell ref="C4:C5"/>
    <mergeCell ref="D4:D5"/>
    <mergeCell ref="E4:E5"/>
    <mergeCell ref="F4:F5"/>
    <mergeCell ref="G4:G5"/>
    <mergeCell ref="A2:A3"/>
    <mergeCell ref="B2:B3"/>
    <mergeCell ref="C2:C3"/>
    <mergeCell ref="D2:D3"/>
    <mergeCell ref="E2:E3"/>
    <mergeCell ref="F2:F3"/>
    <mergeCell ref="H4:H5"/>
    <mergeCell ref="I4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G10:G11"/>
    <mergeCell ref="H10:H11"/>
    <mergeCell ref="I10:I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6:G27"/>
    <mergeCell ref="H26:H27"/>
    <mergeCell ref="I26:I27"/>
    <mergeCell ref="A26:A27"/>
    <mergeCell ref="B26:B27"/>
    <mergeCell ref="C26:C27"/>
    <mergeCell ref="D26:D27"/>
    <mergeCell ref="E26:E27"/>
    <mergeCell ref="F26:F27"/>
    <mergeCell ref="I29:I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29:A30"/>
    <mergeCell ref="B29:B30"/>
    <mergeCell ref="C29:C30"/>
    <mergeCell ref="D29:D30"/>
    <mergeCell ref="E29:E30"/>
    <mergeCell ref="F29:F30"/>
    <mergeCell ref="G29:G30"/>
    <mergeCell ref="H29:H30"/>
    <mergeCell ref="G33:G34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C33:C34"/>
    <mergeCell ref="D33:D34"/>
    <mergeCell ref="E33:E34"/>
    <mergeCell ref="F33:F34"/>
    <mergeCell ref="H35:H36"/>
    <mergeCell ref="I35:I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H41:H42"/>
    <mergeCell ref="I41:I42"/>
    <mergeCell ref="A43:A44"/>
    <mergeCell ref="B43:B44"/>
    <mergeCell ref="C43:C44"/>
    <mergeCell ref="D43:D44"/>
    <mergeCell ref="E43:E44"/>
    <mergeCell ref="F43:F44"/>
    <mergeCell ref="G43:G44"/>
    <mergeCell ref="H43:H44"/>
    <mergeCell ref="A41:A42"/>
    <mergeCell ref="B41:B42"/>
    <mergeCell ref="C41:C42"/>
    <mergeCell ref="D41:D42"/>
    <mergeCell ref="E41:E42"/>
    <mergeCell ref="F41:F42"/>
    <mergeCell ref="G41:G42"/>
    <mergeCell ref="I43: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G53:G54"/>
    <mergeCell ref="H53:H54"/>
    <mergeCell ref="I53:I54"/>
    <mergeCell ref="A53:A54"/>
    <mergeCell ref="B53:B54"/>
    <mergeCell ref="C53:C54"/>
    <mergeCell ref="D53:D54"/>
    <mergeCell ref="E53:E54"/>
    <mergeCell ref="F53:F54"/>
    <mergeCell ref="I55:I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55:A56"/>
    <mergeCell ref="B55:B56"/>
    <mergeCell ref="C55:C56"/>
    <mergeCell ref="D55:D56"/>
    <mergeCell ref="E55:E56"/>
    <mergeCell ref="F55:F56"/>
    <mergeCell ref="G55:G56"/>
    <mergeCell ref="H55:H56"/>
    <mergeCell ref="G59:G60"/>
    <mergeCell ref="H59:H60"/>
    <mergeCell ref="I59:I60"/>
    <mergeCell ref="A61:A62"/>
    <mergeCell ref="B61:B62"/>
    <mergeCell ref="C61:C62"/>
    <mergeCell ref="D61:D62"/>
    <mergeCell ref="E61:E62"/>
    <mergeCell ref="F61:F62"/>
    <mergeCell ref="G61:G62"/>
    <mergeCell ref="A59:A60"/>
    <mergeCell ref="B59:B60"/>
    <mergeCell ref="C59:C60"/>
    <mergeCell ref="D59:D60"/>
    <mergeCell ref="E59:E60"/>
    <mergeCell ref="F59:F60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G67:G68"/>
    <mergeCell ref="H67:H68"/>
    <mergeCell ref="I67:I68"/>
    <mergeCell ref="A67:A68"/>
    <mergeCell ref="B67:B68"/>
    <mergeCell ref="C67:C68"/>
    <mergeCell ref="D67:D68"/>
    <mergeCell ref="E67:E68"/>
    <mergeCell ref="F67:F68"/>
    <mergeCell ref="I69:I70"/>
    <mergeCell ref="A71:B71"/>
    <mergeCell ref="E71:G71"/>
    <mergeCell ref="H71:I71"/>
    <mergeCell ref="A72:G72"/>
    <mergeCell ref="A73:G73"/>
    <mergeCell ref="A69:A70"/>
    <mergeCell ref="B69:B70"/>
    <mergeCell ref="C69:C70"/>
    <mergeCell ref="D69:D70"/>
    <mergeCell ref="E69:E70"/>
    <mergeCell ref="F69:F70"/>
    <mergeCell ref="G69:G70"/>
    <mergeCell ref="H69:H70"/>
    <mergeCell ref="A81:G81"/>
    <mergeCell ref="A82:G82"/>
    <mergeCell ref="A83:G83"/>
    <mergeCell ref="A74:G74"/>
    <mergeCell ref="A75:G75"/>
    <mergeCell ref="A76:G76"/>
    <mergeCell ref="A77:G77"/>
    <mergeCell ref="A78:G78"/>
    <mergeCell ref="A80:G80"/>
  </mergeCells>
  <phoneticPr fontId="73" type="noConversion"/>
  <conditionalFormatting sqref="C2:C27">
    <cfRule type="cellIs" dxfId="22" priority="5" operator="between">
      <formula>1</formula>
      <formula>3</formula>
    </cfRule>
  </conditionalFormatting>
  <conditionalFormatting sqref="C29:C70">
    <cfRule type="cellIs" dxfId="21" priority="2" operator="between">
      <formula>1</formula>
      <formula>3</formula>
    </cfRule>
  </conditionalFormatting>
  <conditionalFormatting sqref="E2:E27">
    <cfRule type="cellIs" dxfId="20" priority="6" operator="between">
      <formula>1</formula>
      <formula>3</formula>
    </cfRule>
  </conditionalFormatting>
  <conditionalFormatting sqref="E29:E70">
    <cfRule type="cellIs" dxfId="19" priority="1" operator="between">
      <formula>1</formula>
      <formula>3</formula>
    </cfRule>
  </conditionalFormatting>
  <pageMargins left="0.7" right="0.7" top="0.75" bottom="0.75" header="0.3" footer="0.3"/>
  <pageSetup paperSize="8" scale="63" fitToWidth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724B-B5CC-408A-89FA-87911A74FBF5}">
  <dimension ref="A1:BZ97"/>
  <sheetViews>
    <sheetView workbookViewId="0">
      <pane xSplit="8" topLeftCell="BJ1" activePane="topRight" state="frozen"/>
      <selection activeCell="A37" sqref="A37"/>
      <selection pane="topRight" activeCell="BK13" sqref="BK13"/>
    </sheetView>
  </sheetViews>
  <sheetFormatPr defaultRowHeight="12.75" x14ac:dyDescent="0.2"/>
  <cols>
    <col min="2" max="2" width="28.7109375" bestFit="1" customWidth="1"/>
    <col min="10" max="21" width="9.140625" customWidth="1"/>
    <col min="22" max="22" width="9.140625" hidden="1" customWidth="1"/>
    <col min="23" max="23" width="9.28515625" hidden="1" customWidth="1"/>
    <col min="24" max="29" width="9.140625" hidden="1" customWidth="1"/>
  </cols>
  <sheetData>
    <row r="1" spans="1:78" ht="45.75" thickBot="1" x14ac:dyDescent="0.25">
      <c r="A1" s="748" t="s">
        <v>0</v>
      </c>
      <c r="B1" s="749"/>
      <c r="C1" s="606" t="s">
        <v>684</v>
      </c>
      <c r="D1" s="571" t="s">
        <v>22</v>
      </c>
      <c r="E1" s="607" t="s">
        <v>683</v>
      </c>
      <c r="F1" s="572" t="s">
        <v>649</v>
      </c>
      <c r="G1" s="655"/>
      <c r="H1" s="605" t="s">
        <v>235</v>
      </c>
      <c r="I1" s="573" t="s">
        <v>234</v>
      </c>
      <c r="J1" s="657" t="s">
        <v>1437</v>
      </c>
      <c r="K1" s="624" t="s">
        <v>1438</v>
      </c>
      <c r="L1" s="624" t="s">
        <v>1434</v>
      </c>
      <c r="M1" s="624" t="s">
        <v>1435</v>
      </c>
      <c r="N1" s="624" t="s">
        <v>1436</v>
      </c>
      <c r="O1" s="624" t="s">
        <v>1431</v>
      </c>
      <c r="P1" s="624" t="s">
        <v>1432</v>
      </c>
      <c r="Q1" s="624" t="s">
        <v>1447</v>
      </c>
      <c r="R1" s="624" t="s">
        <v>1448</v>
      </c>
      <c r="S1" s="624" t="s">
        <v>1446</v>
      </c>
      <c r="T1" s="624" t="s">
        <v>1445</v>
      </c>
      <c r="U1" s="624" t="s">
        <v>1463</v>
      </c>
      <c r="V1" s="624" t="s">
        <v>848</v>
      </c>
      <c r="W1" s="624" t="s">
        <v>849</v>
      </c>
      <c r="X1" s="624" t="s">
        <v>850</v>
      </c>
      <c r="Y1" s="657" t="s">
        <v>1346</v>
      </c>
      <c r="Z1" s="624" t="s">
        <v>1347</v>
      </c>
      <c r="AA1" s="624" t="s">
        <v>1348</v>
      </c>
      <c r="AB1" s="624" t="s">
        <v>1349</v>
      </c>
      <c r="AC1" s="624" t="s">
        <v>1350</v>
      </c>
      <c r="AD1" s="624" t="s">
        <v>1412</v>
      </c>
      <c r="AE1" s="624" t="s">
        <v>1416</v>
      </c>
      <c r="AF1" s="624" t="s">
        <v>674</v>
      </c>
      <c r="AG1" s="624" t="s">
        <v>1414</v>
      </c>
      <c r="AH1" s="624" t="s">
        <v>1415</v>
      </c>
      <c r="AI1" s="624" t="s">
        <v>1453</v>
      </c>
      <c r="AJ1" s="624" t="s">
        <v>1417</v>
      </c>
      <c r="AK1" s="624" t="s">
        <v>1465</v>
      </c>
      <c r="AL1" s="624" t="s">
        <v>1454</v>
      </c>
      <c r="AM1" s="624" t="s">
        <v>1457</v>
      </c>
      <c r="AN1" s="624" t="s">
        <v>1455</v>
      </c>
      <c r="AO1" s="624" t="s">
        <v>1456</v>
      </c>
      <c r="AP1" s="624" t="s">
        <v>1418</v>
      </c>
      <c r="AQ1" s="624" t="s">
        <v>143</v>
      </c>
      <c r="AR1" s="624" t="s">
        <v>1458</v>
      </c>
      <c r="AS1" s="624" t="s">
        <v>1419</v>
      </c>
      <c r="AT1" s="624" t="s">
        <v>1421</v>
      </c>
      <c r="AU1" s="624" t="s">
        <v>1420</v>
      </c>
      <c r="AV1" s="624" t="s">
        <v>1422</v>
      </c>
      <c r="AW1" s="624" t="s">
        <v>1423</v>
      </c>
      <c r="AX1" s="624" t="s">
        <v>1424</v>
      </c>
      <c r="AY1" s="624" t="s">
        <v>1425</v>
      </c>
      <c r="AZ1" s="624" t="s">
        <v>1426</v>
      </c>
      <c r="BA1" s="624" t="s">
        <v>1459</v>
      </c>
      <c r="BB1" s="624" t="s">
        <v>1466</v>
      </c>
      <c r="BC1" s="624" t="s">
        <v>1441</v>
      </c>
      <c r="BD1" s="624" t="s">
        <v>1462</v>
      </c>
      <c r="BE1" s="624" t="s">
        <v>1430</v>
      </c>
      <c r="BF1" s="624" t="s">
        <v>1427</v>
      </c>
      <c r="BG1" s="624" t="s">
        <v>1442</v>
      </c>
      <c r="BH1" s="624" t="s">
        <v>1428</v>
      </c>
      <c r="BI1" s="624" t="s">
        <v>1433</v>
      </c>
      <c r="BJ1" s="624" t="s">
        <v>1429</v>
      </c>
      <c r="BK1" s="624" t="s">
        <v>1440</v>
      </c>
      <c r="BL1" s="624" t="s">
        <v>1444</v>
      </c>
      <c r="BM1" s="624" t="s">
        <v>202</v>
      </c>
      <c r="BN1" s="624" t="s">
        <v>1467</v>
      </c>
      <c r="BO1" s="624" t="s">
        <v>1439</v>
      </c>
      <c r="BP1" s="624" t="s">
        <v>1443</v>
      </c>
      <c r="BQ1" s="624" t="s">
        <v>1449</v>
      </c>
      <c r="BR1" s="624" t="s">
        <v>1461</v>
      </c>
      <c r="BS1" s="624" t="s">
        <v>1460</v>
      </c>
      <c r="BT1" s="624" t="s">
        <v>1468</v>
      </c>
      <c r="BU1" s="624" t="s">
        <v>1450</v>
      </c>
      <c r="BV1" s="624" t="s">
        <v>1451</v>
      </c>
      <c r="BW1" s="624" t="s">
        <v>1452</v>
      </c>
      <c r="BX1" s="624" t="s">
        <v>1464</v>
      </c>
      <c r="BY1" s="624" t="s">
        <v>218</v>
      </c>
      <c r="BZ1" s="624" t="s">
        <v>1469</v>
      </c>
    </row>
    <row r="2" spans="1:78" ht="12.75" customHeight="1" x14ac:dyDescent="0.2">
      <c r="A2" s="734">
        <v>1</v>
      </c>
      <c r="B2" s="736" t="s">
        <v>976</v>
      </c>
      <c r="C2" s="738">
        <f>IF(D2=0,0,RANK(D2,D$2:D$31))</f>
        <v>0</v>
      </c>
      <c r="D2" s="740">
        <f>SUM(J3:CQ3)</f>
        <v>0</v>
      </c>
      <c r="E2" s="742">
        <f>IF(G2="X","X",RANK(G2,G$2:G$31))</f>
        <v>5</v>
      </c>
      <c r="F2" s="744">
        <f>COUNT(J2:CQ2)</f>
        <v>0</v>
      </c>
      <c r="G2" s="722">
        <f>IF(C2=1,"X",IF(C2=2,"X",IF(C2=3,"X",F2)))</f>
        <v>0</v>
      </c>
      <c r="H2" s="724">
        <f>SUM(J2:CQ2)</f>
        <v>0</v>
      </c>
      <c r="I2" s="726">
        <f>MINA(J2,K2,L2,M2,N2,O2,P2,Q2,R2,S2,T2,U2,V2,W2,X2)</f>
        <v>0</v>
      </c>
      <c r="J2" s="610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8"/>
      <c r="BJ2" s="578"/>
      <c r="BK2" s="578"/>
      <c r="BL2" s="578"/>
      <c r="BM2" s="578"/>
      <c r="BN2" s="578"/>
      <c r="BO2" s="578"/>
      <c r="BP2" s="578"/>
      <c r="BQ2" s="578"/>
      <c r="BR2" s="578"/>
      <c r="BS2" s="578"/>
      <c r="BT2" s="578"/>
      <c r="BU2" s="578"/>
      <c r="BV2" s="578"/>
      <c r="BW2" s="578"/>
      <c r="BX2" s="578"/>
      <c r="BY2" s="578"/>
      <c r="BZ2" s="578"/>
    </row>
    <row r="3" spans="1:78" ht="13.5" customHeight="1" thickBot="1" x14ac:dyDescent="0.25">
      <c r="A3" s="735"/>
      <c r="B3" s="737"/>
      <c r="C3" s="739"/>
      <c r="D3" s="741"/>
      <c r="E3" s="743"/>
      <c r="F3" s="745"/>
      <c r="G3" s="723"/>
      <c r="H3" s="725"/>
      <c r="I3" s="727"/>
      <c r="J3" s="579"/>
      <c r="K3" s="579"/>
      <c r="L3" s="579"/>
      <c r="M3" s="579"/>
      <c r="N3" s="579"/>
      <c r="O3" s="579"/>
      <c r="P3" s="580"/>
      <c r="Q3" s="581"/>
      <c r="R3" s="581"/>
      <c r="S3" s="580"/>
      <c r="T3" s="580"/>
      <c r="U3" s="581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1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0"/>
      <c r="AR3" s="580"/>
      <c r="AS3" s="580"/>
      <c r="AT3" s="580"/>
      <c r="AU3" s="580"/>
      <c r="AV3" s="580"/>
      <c r="AW3" s="580"/>
      <c r="AX3" s="580"/>
      <c r="AY3" s="580"/>
      <c r="AZ3" s="580"/>
      <c r="BA3" s="580"/>
      <c r="BB3" s="580"/>
      <c r="BC3" s="580"/>
      <c r="BD3" s="580"/>
      <c r="BE3" s="580"/>
      <c r="BF3" s="580"/>
      <c r="BG3" s="580"/>
      <c r="BH3" s="580"/>
      <c r="BI3" s="580"/>
      <c r="BJ3" s="580"/>
      <c r="BK3" s="580"/>
      <c r="BL3" s="580"/>
      <c r="BM3" s="580"/>
      <c r="BN3" s="580"/>
      <c r="BO3" s="580"/>
      <c r="BP3" s="580"/>
      <c r="BQ3" s="580"/>
      <c r="BR3" s="580"/>
      <c r="BS3" s="580"/>
      <c r="BT3" s="580"/>
      <c r="BU3" s="580"/>
      <c r="BV3" s="580"/>
      <c r="BW3" s="580"/>
      <c r="BX3" s="580"/>
      <c r="BY3" s="580"/>
      <c r="BZ3" s="580"/>
    </row>
    <row r="4" spans="1:78" ht="12.75" customHeight="1" x14ac:dyDescent="0.2">
      <c r="A4" s="734">
        <v>2</v>
      </c>
      <c r="B4" s="736" t="s">
        <v>232</v>
      </c>
      <c r="C4" s="738">
        <f>IF(D4=0,0,RANK(D4,D$2:D$31))</f>
        <v>0</v>
      </c>
      <c r="D4" s="740">
        <f>SUM(J5:CQ5)</f>
        <v>0</v>
      </c>
      <c r="E4" s="742">
        <f>IF(G4="X","X",RANK(G4,G$2:G$31))</f>
        <v>2</v>
      </c>
      <c r="F4" s="744">
        <f>COUNT(J4:CQ4)</f>
        <v>4</v>
      </c>
      <c r="G4" s="722">
        <f>IF(C4=1,"X",IF(C4=2,"X",IF(C4=3,"X",F4)))</f>
        <v>4</v>
      </c>
      <c r="H4" s="724">
        <f>SUM(J4:CQ4)</f>
        <v>0.24340277777777777</v>
      </c>
      <c r="I4" s="726">
        <f>MINA(J4,K4,L4,M4,N4,O4,P4,Q4,R4,S4,T4,U4,V4,W4,X4)</f>
        <v>0</v>
      </c>
      <c r="J4" s="610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78"/>
      <c r="AW4" s="578"/>
      <c r="AX4" s="578"/>
      <c r="AY4" s="578"/>
      <c r="AZ4" s="578"/>
      <c r="BA4" s="578"/>
      <c r="BB4" s="578">
        <v>2.900462962962963E-2</v>
      </c>
      <c r="BC4" s="578"/>
      <c r="BD4" s="578"/>
      <c r="BE4" s="578"/>
      <c r="BF4" s="578"/>
      <c r="BG4" s="578"/>
      <c r="BH4" s="578"/>
      <c r="BI4" s="578"/>
      <c r="BJ4" s="578"/>
      <c r="BK4" s="578"/>
      <c r="BL4" s="578"/>
      <c r="BM4" s="578"/>
      <c r="BN4" s="578">
        <v>2.7986111111111111E-2</v>
      </c>
      <c r="BO4" s="578">
        <v>0.15792824074074074</v>
      </c>
      <c r="BP4" s="578"/>
      <c r="BQ4" s="578"/>
      <c r="BR4" s="578"/>
      <c r="BS4" s="578"/>
      <c r="BT4" s="578">
        <v>2.8483796296296295E-2</v>
      </c>
      <c r="BU4" s="578"/>
      <c r="BV4" s="578"/>
      <c r="BW4" s="578"/>
      <c r="BX4" s="578"/>
      <c r="BY4" s="578"/>
      <c r="BZ4" s="578"/>
    </row>
    <row r="5" spans="1:78" ht="13.5" customHeight="1" thickBot="1" x14ac:dyDescent="0.25">
      <c r="A5" s="735"/>
      <c r="B5" s="737"/>
      <c r="C5" s="739"/>
      <c r="D5" s="741"/>
      <c r="E5" s="743"/>
      <c r="F5" s="745"/>
      <c r="G5" s="723"/>
      <c r="H5" s="725"/>
      <c r="I5" s="727"/>
      <c r="J5" s="581"/>
      <c r="K5" s="579"/>
      <c r="L5" s="581"/>
      <c r="M5" s="581"/>
      <c r="N5" s="581"/>
      <c r="O5" s="581"/>
      <c r="P5" s="581"/>
      <c r="Q5" s="581"/>
      <c r="R5" s="600"/>
      <c r="S5" s="579"/>
      <c r="T5" s="581"/>
      <c r="U5" s="579"/>
      <c r="V5" s="600"/>
      <c r="W5" s="581"/>
      <c r="X5" s="579"/>
      <c r="Y5" s="579"/>
      <c r="Z5" s="579"/>
      <c r="AA5" s="579"/>
      <c r="AB5" s="579"/>
      <c r="AC5" s="579"/>
      <c r="AD5" s="580"/>
      <c r="AE5" s="580"/>
      <c r="AF5" s="581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580"/>
      <c r="AS5" s="580"/>
      <c r="AT5" s="580"/>
      <c r="AU5" s="580"/>
      <c r="AV5" s="580"/>
      <c r="AW5" s="580"/>
      <c r="AX5" s="580"/>
      <c r="AY5" s="580"/>
      <c r="AZ5" s="580"/>
      <c r="BA5" s="580"/>
      <c r="BB5" s="685">
        <f t="shared" ref="BB5" si="0">IF($I4=0,0,IF(ROUNDUP(BB4/$I4,0)&gt;30,30,ROUNDUP(BB4/$I4,0)))</f>
        <v>0</v>
      </c>
      <c r="BC5" s="580"/>
      <c r="BD5" s="580"/>
      <c r="BE5" s="580"/>
      <c r="BF5" s="580"/>
      <c r="BG5" s="580"/>
      <c r="BH5" s="580"/>
      <c r="BI5" s="580"/>
      <c r="BJ5" s="580"/>
      <c r="BK5" s="580"/>
      <c r="BL5" s="580"/>
      <c r="BM5" s="580"/>
      <c r="BN5" s="685">
        <f t="shared" ref="BN5:BO5" si="1">IF($I4=0,0,IF(ROUNDUP(BN4/$I4,0)&gt;30,30,ROUNDUP(BN4/$I4,0)))</f>
        <v>0</v>
      </c>
      <c r="BO5" s="685">
        <f t="shared" si="1"/>
        <v>0</v>
      </c>
      <c r="BP5" s="685"/>
      <c r="BQ5" s="685"/>
      <c r="BR5" s="685"/>
      <c r="BS5" s="685"/>
      <c r="BT5" s="685">
        <f t="shared" ref="BT5" si="2">IF($I4=0,0,IF(ROUNDUP(BT4/$I4,0)&gt;30,30,ROUNDUP(BT4/$I4,0)))</f>
        <v>0</v>
      </c>
      <c r="BU5" s="685"/>
      <c r="BV5" s="685"/>
      <c r="BW5" s="685"/>
      <c r="BX5" s="685"/>
      <c r="BY5" s="685"/>
      <c r="BZ5" s="580"/>
    </row>
    <row r="6" spans="1:78" ht="12.75" customHeight="1" x14ac:dyDescent="0.2">
      <c r="A6" s="734">
        <v>3</v>
      </c>
      <c r="B6" s="736" t="s">
        <v>834</v>
      </c>
      <c r="C6" s="738">
        <f>IF(D6=0,0,RANK(D6,D$2:D$31))</f>
        <v>0</v>
      </c>
      <c r="D6" s="740">
        <f>SUM(J7:CQ7)</f>
        <v>0</v>
      </c>
      <c r="E6" s="742">
        <f>IF(G6="X","X",RANK(G6,G$2:G$31))</f>
        <v>4</v>
      </c>
      <c r="F6" s="744">
        <f>COUNT(J6:CQ6)</f>
        <v>1</v>
      </c>
      <c r="G6" s="722">
        <f t="shared" ref="G6" si="3">IF(C6=1,"X",IF(C6=2,"X",IF(C6=3,"X",F6)))</f>
        <v>1</v>
      </c>
      <c r="H6" s="724">
        <f>SUM(J6:CQ6)</f>
        <v>0.12405092592592593</v>
      </c>
      <c r="I6" s="726">
        <f>MINA(J6,K6,L6,M6,N6,O6,P6,Q6,R6,S6,T6,U6,V6,W6,X6)</f>
        <v>0</v>
      </c>
      <c r="J6" s="610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8"/>
      <c r="AM6" s="578"/>
      <c r="AN6" s="578"/>
      <c r="AO6" s="578"/>
      <c r="AP6" s="578"/>
      <c r="AQ6" s="578"/>
      <c r="AR6" s="578"/>
      <c r="AS6" s="578"/>
      <c r="AT6" s="578"/>
      <c r="AU6" s="578"/>
      <c r="AV6" s="578"/>
      <c r="AW6" s="578"/>
      <c r="AX6" s="578"/>
      <c r="AY6" s="578"/>
      <c r="AZ6" s="578"/>
      <c r="BA6" s="578"/>
      <c r="BB6" s="578"/>
      <c r="BC6" s="578"/>
      <c r="BD6" s="578"/>
      <c r="BE6" s="578"/>
      <c r="BF6" s="578"/>
      <c r="BG6" s="578"/>
      <c r="BH6" s="578"/>
      <c r="BI6" s="578"/>
      <c r="BJ6" s="578"/>
      <c r="BK6" s="578"/>
      <c r="BL6" s="578"/>
      <c r="BM6" s="578"/>
      <c r="BN6" s="578"/>
      <c r="BO6" s="578">
        <v>0.12405092592592593</v>
      </c>
      <c r="BP6" s="578"/>
      <c r="BQ6" s="578"/>
      <c r="BR6" s="578"/>
      <c r="BS6" s="578"/>
      <c r="BT6" s="578"/>
      <c r="BU6" s="578"/>
      <c r="BV6" s="578"/>
      <c r="BW6" s="578"/>
      <c r="BX6" s="578"/>
      <c r="BY6" s="578"/>
      <c r="BZ6" s="578"/>
    </row>
    <row r="7" spans="1:78" ht="13.5" customHeight="1" thickBot="1" x14ac:dyDescent="0.25">
      <c r="A7" s="735"/>
      <c r="B7" s="737"/>
      <c r="C7" s="739"/>
      <c r="D7" s="741"/>
      <c r="E7" s="743"/>
      <c r="F7" s="745"/>
      <c r="G7" s="723"/>
      <c r="H7" s="725"/>
      <c r="I7" s="727"/>
      <c r="J7" s="581"/>
      <c r="K7" s="581"/>
      <c r="L7" s="579"/>
      <c r="M7" s="581"/>
      <c r="N7" s="580"/>
      <c r="O7" s="581"/>
      <c r="P7" s="600"/>
      <c r="Q7" s="581"/>
      <c r="R7" s="581"/>
      <c r="S7" s="580"/>
      <c r="T7" s="581"/>
      <c r="U7" s="581"/>
      <c r="V7" s="581"/>
      <c r="W7" s="581"/>
      <c r="X7" s="581"/>
      <c r="Y7" s="579"/>
      <c r="Z7" s="579"/>
      <c r="AA7" s="579"/>
      <c r="AB7" s="579"/>
      <c r="AC7" s="579"/>
      <c r="AD7" s="580"/>
      <c r="AE7" s="580"/>
      <c r="AF7" s="580"/>
      <c r="AG7" s="580"/>
      <c r="AH7" s="580"/>
      <c r="AI7" s="580"/>
      <c r="AJ7" s="580"/>
      <c r="AK7" s="580"/>
      <c r="AL7" s="580"/>
      <c r="AM7" s="580"/>
      <c r="AN7" s="580"/>
      <c r="AO7" s="580"/>
      <c r="AP7" s="580"/>
      <c r="AQ7" s="580"/>
      <c r="AR7" s="580"/>
      <c r="AS7" s="580"/>
      <c r="AT7" s="580"/>
      <c r="AU7" s="580"/>
      <c r="AV7" s="580"/>
      <c r="AW7" s="580"/>
      <c r="AX7" s="580"/>
      <c r="AY7" s="580"/>
      <c r="AZ7" s="580"/>
      <c r="BA7" s="580"/>
      <c r="BB7" s="580"/>
      <c r="BC7" s="580"/>
      <c r="BD7" s="580"/>
      <c r="BE7" s="580"/>
      <c r="BF7" s="580"/>
      <c r="BG7" s="580"/>
      <c r="BH7" s="580"/>
      <c r="BI7" s="580"/>
      <c r="BJ7" s="580"/>
      <c r="BK7" s="580"/>
      <c r="BL7" s="580"/>
      <c r="BM7" s="580"/>
      <c r="BN7" s="665"/>
      <c r="BO7" s="685">
        <f t="shared" ref="BO7" si="4">IF($I6=0,0,IF(ROUNDUP(BO6/$I6,0)&gt;30,30,ROUNDUP(BO6/$I6,0)))</f>
        <v>0</v>
      </c>
      <c r="BP7" s="685"/>
      <c r="BQ7" s="685"/>
      <c r="BR7" s="685"/>
      <c r="BS7" s="685"/>
      <c r="BT7" s="685"/>
      <c r="BU7" s="685"/>
      <c r="BV7" s="685"/>
      <c r="BW7" s="685"/>
      <c r="BX7" s="685"/>
      <c r="BY7" s="685"/>
      <c r="BZ7" s="580"/>
    </row>
    <row r="8" spans="1:78" ht="12.75" customHeight="1" x14ac:dyDescent="0.2">
      <c r="A8" s="734">
        <v>4</v>
      </c>
      <c r="B8" s="736" t="s">
        <v>1274</v>
      </c>
      <c r="C8" s="738">
        <f>IF(D8=0,0,RANK(D8,D$2:D$31))</f>
        <v>0</v>
      </c>
      <c r="D8" s="740">
        <f>SUM(J9:CQ9)</f>
        <v>0</v>
      </c>
      <c r="E8" s="742">
        <f>IF(G8="X","X",RANK(G8,G$2:G$31))</f>
        <v>5</v>
      </c>
      <c r="F8" s="744">
        <f>COUNT(J8:CQ8)</f>
        <v>0</v>
      </c>
      <c r="G8" s="722">
        <f t="shared" ref="G8" si="5">IF(C8=1,"X",IF(C8=2,"X",IF(C8=3,"X",F8)))</f>
        <v>0</v>
      </c>
      <c r="H8" s="724">
        <f>SUM(J8:CQ8)</f>
        <v>0</v>
      </c>
      <c r="I8" s="726">
        <f>MINA(J8,K8,L8,M8,N8,O8,P8,Q8,R8,S8,T8,U8,V8,W8,X8)</f>
        <v>0</v>
      </c>
      <c r="J8" s="610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94"/>
      <c r="V8" s="578"/>
      <c r="W8" s="578"/>
      <c r="X8" s="578"/>
      <c r="Y8" s="578"/>
      <c r="Z8" s="578"/>
      <c r="AA8" s="578"/>
      <c r="AB8" s="578"/>
      <c r="AC8" s="578"/>
      <c r="AD8" s="591"/>
      <c r="AE8" s="591"/>
      <c r="AF8" s="578"/>
      <c r="AG8" s="591"/>
      <c r="AH8" s="591"/>
      <c r="AI8" s="591"/>
      <c r="AJ8" s="591"/>
      <c r="AK8" s="591"/>
      <c r="AL8" s="591"/>
      <c r="AM8" s="591"/>
      <c r="AN8" s="591"/>
      <c r="AO8" s="591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</row>
    <row r="9" spans="1:78" ht="13.5" customHeight="1" thickBot="1" x14ac:dyDescent="0.25">
      <c r="A9" s="735"/>
      <c r="B9" s="737"/>
      <c r="C9" s="739"/>
      <c r="D9" s="741"/>
      <c r="E9" s="743"/>
      <c r="F9" s="745"/>
      <c r="G9" s="723"/>
      <c r="H9" s="725"/>
      <c r="I9" s="727"/>
      <c r="J9" s="581"/>
      <c r="K9" s="581"/>
      <c r="L9" s="581"/>
      <c r="M9" s="581"/>
      <c r="N9" s="581"/>
      <c r="O9" s="600"/>
      <c r="P9" s="669"/>
      <c r="Q9" s="581"/>
      <c r="R9" s="581"/>
      <c r="S9" s="581"/>
      <c r="T9" s="600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581"/>
      <c r="BQ9" s="581"/>
      <c r="BR9" s="581"/>
      <c r="BS9" s="581"/>
      <c r="BT9" s="581"/>
      <c r="BU9" s="581"/>
      <c r="BV9" s="581"/>
      <c r="BW9" s="581"/>
      <c r="BX9" s="581"/>
      <c r="BY9" s="581"/>
      <c r="BZ9" s="581"/>
    </row>
    <row r="10" spans="1:78" x14ac:dyDescent="0.2">
      <c r="A10" s="734">
        <v>5</v>
      </c>
      <c r="B10" s="736" t="s">
        <v>1231</v>
      </c>
      <c r="C10" s="738">
        <f>IF(D10=0,0,RANK(D10,D$2:D$31))</f>
        <v>3</v>
      </c>
      <c r="D10" s="740">
        <f>SUM(J11:CQ11)</f>
        <v>43</v>
      </c>
      <c r="E10" s="742" t="str">
        <f>IF(G10="X","X",RANK(G10,G$2:G$31))</f>
        <v>X</v>
      </c>
      <c r="F10" s="744">
        <f>COUNT(J10:CQ10)</f>
        <v>8</v>
      </c>
      <c r="G10" s="722" t="str">
        <f>IF(C10=1,"X",IF(C10=2,"X",IF(C10=3,"X",F10)))</f>
        <v>X</v>
      </c>
      <c r="H10" s="724">
        <f>SUM(J10:CQ10)</f>
        <v>0.57149305555555563</v>
      </c>
      <c r="I10" s="726">
        <f>MINA(J10,K10,L10,M10,N10,O10,P10,Q10,R10,S10,T10,U10,V10,W10,X10)</f>
        <v>1.4513888888888889E-2</v>
      </c>
      <c r="J10" s="610"/>
      <c r="K10" s="578"/>
      <c r="L10" s="578"/>
      <c r="M10" s="578"/>
      <c r="N10" s="578"/>
      <c r="O10" s="578"/>
      <c r="P10" s="578"/>
      <c r="Q10" s="578"/>
      <c r="R10" s="578"/>
      <c r="S10" s="578">
        <v>1.4513888888888889E-2</v>
      </c>
      <c r="T10" s="578"/>
      <c r="U10" s="594">
        <v>1.5891203703703703E-2</v>
      </c>
      <c r="V10" s="578"/>
      <c r="W10" s="578"/>
      <c r="X10" s="578"/>
      <c r="Y10" s="578"/>
      <c r="Z10" s="578"/>
      <c r="AA10" s="578"/>
      <c r="AB10" s="578"/>
      <c r="AC10" s="578"/>
      <c r="AD10" s="591"/>
      <c r="AE10" s="591"/>
      <c r="AF10" s="578"/>
      <c r="AG10" s="591"/>
      <c r="AH10" s="591"/>
      <c r="AI10" s="591"/>
      <c r="AJ10" s="591"/>
      <c r="AK10" s="591"/>
      <c r="AL10" s="578">
        <v>9.571759259259259E-2</v>
      </c>
      <c r="AM10" s="591"/>
      <c r="AN10" s="591"/>
      <c r="AO10" s="591"/>
      <c r="AP10" s="591"/>
      <c r="AQ10" s="598">
        <v>1.6967592592592593E-2</v>
      </c>
      <c r="AR10" s="598"/>
      <c r="AS10" s="598">
        <v>0.30133101851851851</v>
      </c>
      <c r="AT10" s="598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78">
        <v>7.6967592592592601E-2</v>
      </c>
      <c r="BP10" s="578"/>
      <c r="BQ10" s="578"/>
      <c r="BR10" s="578"/>
      <c r="BS10" s="578"/>
      <c r="BT10" s="578"/>
      <c r="BU10" s="578"/>
      <c r="BV10" s="578">
        <v>3.9745370370370368E-2</v>
      </c>
      <c r="BW10" s="578"/>
      <c r="BX10" s="578">
        <v>1.0358796296296295E-2</v>
      </c>
      <c r="BY10" s="578"/>
      <c r="BZ10" s="591"/>
    </row>
    <row r="11" spans="1:78" ht="13.5" thickBot="1" x14ac:dyDescent="0.25">
      <c r="A11" s="735"/>
      <c r="B11" s="737"/>
      <c r="C11" s="739"/>
      <c r="D11" s="741"/>
      <c r="E11" s="743"/>
      <c r="F11" s="745"/>
      <c r="G11" s="723"/>
      <c r="H11" s="725"/>
      <c r="I11" s="727"/>
      <c r="J11" s="581"/>
      <c r="K11" s="581"/>
      <c r="L11" s="581"/>
      <c r="M11" s="581"/>
      <c r="N11" s="581"/>
      <c r="O11" s="600"/>
      <c r="P11" s="581"/>
      <c r="Q11" s="669"/>
      <c r="R11" s="581"/>
      <c r="S11" s="669">
        <f t="shared" ref="O11:U13" si="6">IF($I10=0,0,IF(ROUNDUP(S10/$I10,0)&gt;30,30,ROUNDUP(S10/$I10,0)))</f>
        <v>1</v>
      </c>
      <c r="T11" s="600"/>
      <c r="U11" s="669">
        <f t="shared" ref="U11" si="7">IF($I10=0,0,IF(ROUNDUP(U10/$I10,0)&gt;30,30,ROUNDUP(U10/$I10,0)))</f>
        <v>2</v>
      </c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666"/>
      <c r="AL11" s="669">
        <f t="shared" ref="AL11" si="8">IF($I10=0,0,IF(ROUNDUP(AL10/$I10,0)&gt;30,30,ROUNDUP(AL10/$I10,0)))</f>
        <v>7</v>
      </c>
      <c r="AM11" s="666"/>
      <c r="AN11" s="666"/>
      <c r="AO11" s="666"/>
      <c r="AP11" s="666"/>
      <c r="AQ11" s="669">
        <f t="shared" ref="AQ11:AS11" si="9">IF($I10=0,0,IF(ROUNDUP(AQ10/$I10,0)&gt;30,30,ROUNDUP(AQ10/$I10,0)))</f>
        <v>2</v>
      </c>
      <c r="AR11" s="669"/>
      <c r="AS11" s="685">
        <f t="shared" si="9"/>
        <v>21</v>
      </c>
      <c r="AT11" s="685"/>
      <c r="AU11" s="581"/>
      <c r="AV11" s="581"/>
      <c r="AW11" s="581"/>
      <c r="AX11" s="581"/>
      <c r="AY11" s="581"/>
      <c r="AZ11" s="581"/>
      <c r="BA11" s="581"/>
      <c r="BB11" s="581"/>
      <c r="BC11" s="581"/>
      <c r="BD11" s="581"/>
      <c r="BE11" s="581"/>
      <c r="BF11" s="581"/>
      <c r="BG11" s="581"/>
      <c r="BH11" s="581"/>
      <c r="BI11" s="581"/>
      <c r="BJ11" s="581"/>
      <c r="BK11" s="581"/>
      <c r="BL11" s="581"/>
      <c r="BM11" s="581"/>
      <c r="BN11" s="666"/>
      <c r="BO11" s="685">
        <f t="shared" ref="BJ11:BO13" si="10">IF($I10=0,0,IF(ROUNDUP(BO10/$I10,0)&gt;30,30,ROUNDUP(BO10/$I10,0)))</f>
        <v>6</v>
      </c>
      <c r="BP11" s="685"/>
      <c r="BQ11" s="685"/>
      <c r="BR11" s="685"/>
      <c r="BS11" s="685"/>
      <c r="BT11" s="685"/>
      <c r="BU11" s="685"/>
      <c r="BV11" s="685">
        <f t="shared" ref="BV11" si="11">IF($I10=0,0,IF(ROUNDUP(BV10/$I10,0)&gt;30,30,ROUNDUP(BV10/$I10,0)))</f>
        <v>3</v>
      </c>
      <c r="BW11" s="685"/>
      <c r="BX11" s="685">
        <f t="shared" ref="BX11" si="12">IF($I10=0,0,IF(ROUNDUP(BX10/$I10,0)&gt;30,30,ROUNDUP(BX10/$I10,0)))</f>
        <v>1</v>
      </c>
      <c r="BY11" s="685"/>
      <c r="BZ11" s="581"/>
    </row>
    <row r="12" spans="1:78" ht="13.5" customHeight="1" x14ac:dyDescent="0.2">
      <c r="A12" s="734">
        <v>6</v>
      </c>
      <c r="B12" s="736" t="s">
        <v>252</v>
      </c>
      <c r="C12" s="738">
        <f>IF(D12=0,0,RANK(D12,D$2:D$31))</f>
        <v>1</v>
      </c>
      <c r="D12" s="740">
        <f>SUM(J13:CQ13)</f>
        <v>196</v>
      </c>
      <c r="E12" s="742" t="str">
        <f>IF(G12="X","X",RANK(G12,G$2:G$31))</f>
        <v>X</v>
      </c>
      <c r="F12" s="744">
        <f>COUNT(J12:CQ12)</f>
        <v>40</v>
      </c>
      <c r="G12" s="722" t="str">
        <f>IF(C12=1,"X",IF(C12=2,"X",IF(C12=3,"X",F12)))</f>
        <v>X</v>
      </c>
      <c r="H12" s="724">
        <f>SUM(J12:CQ12)</f>
        <v>2.3325925925925928</v>
      </c>
      <c r="I12" s="726">
        <f>MINA(J12,K12,L12,M12,N12,O12,P12,Q12,R12,S12,T12,U12,V12,W12,X12)</f>
        <v>1.3148148148148147E-2</v>
      </c>
      <c r="J12" s="596">
        <v>1.3587962962962963E-2</v>
      </c>
      <c r="K12" s="596">
        <v>1.3460648148148147E-2</v>
      </c>
      <c r="L12" s="596">
        <v>1.3449074074074073E-2</v>
      </c>
      <c r="M12" s="596">
        <v>1.3310185185185187E-2</v>
      </c>
      <c r="N12" s="596">
        <v>1.3761574074074074E-2</v>
      </c>
      <c r="O12" s="596">
        <v>1.3553240740740741E-2</v>
      </c>
      <c r="P12" s="578">
        <v>1.3506944444444445E-2</v>
      </c>
      <c r="Q12" s="596">
        <v>1.3634259259259257E-2</v>
      </c>
      <c r="R12" s="596">
        <v>1.3634259259259257E-2</v>
      </c>
      <c r="S12" s="596">
        <v>1.3275462962962963E-2</v>
      </c>
      <c r="T12" s="596">
        <v>1.3310185185185187E-2</v>
      </c>
      <c r="U12" s="596">
        <v>1.3148148148148147E-2</v>
      </c>
      <c r="V12" s="578"/>
      <c r="W12" s="578"/>
      <c r="X12" s="578"/>
      <c r="Y12" s="596"/>
      <c r="Z12" s="596"/>
      <c r="AA12" s="596"/>
      <c r="AB12" s="596"/>
      <c r="AC12" s="596"/>
      <c r="AD12" s="578">
        <v>1.2870370370370372E-2</v>
      </c>
      <c r="AE12" s="578">
        <v>3.6990740740740741E-2</v>
      </c>
      <c r="AF12" s="591">
        <v>9.0555555555555556E-2</v>
      </c>
      <c r="AG12" s="578">
        <v>3.6990740740740741E-2</v>
      </c>
      <c r="AH12" s="578">
        <v>3.0046296296296297E-2</v>
      </c>
      <c r="AI12" s="578">
        <v>2.8692129629629633E-2</v>
      </c>
      <c r="AJ12" s="578">
        <v>4.189814814814815E-2</v>
      </c>
      <c r="AK12" s="578">
        <v>0.4965162037037037</v>
      </c>
      <c r="AL12" s="591">
        <v>6.7465277777777777E-2</v>
      </c>
      <c r="AM12" s="598">
        <v>3.3425925925925921E-2</v>
      </c>
      <c r="AN12" s="592">
        <v>6.5567129629629628E-2</v>
      </c>
      <c r="AO12" s="592"/>
      <c r="AP12" s="578">
        <v>2.9537037037037039E-2</v>
      </c>
      <c r="AQ12" s="591">
        <v>1.5277777777777777E-2</v>
      </c>
      <c r="AR12" s="591">
        <v>4.5868055555555558E-2</v>
      </c>
      <c r="AS12" s="591">
        <v>0.33333333333333331</v>
      </c>
      <c r="AT12" s="591"/>
      <c r="AU12" s="591">
        <v>1.4351851851851852E-2</v>
      </c>
      <c r="AV12" s="578"/>
      <c r="AW12" s="578"/>
      <c r="AX12" s="578"/>
      <c r="AY12" s="578">
        <v>6.6851851851851843E-2</v>
      </c>
      <c r="AZ12" s="578"/>
      <c r="BA12" s="598">
        <v>7.0983796296296295E-2</v>
      </c>
      <c r="BB12" s="598"/>
      <c r="BC12" s="578">
        <v>6.8275462962962954E-2</v>
      </c>
      <c r="BD12" s="578">
        <v>6.8020833333333336E-2</v>
      </c>
      <c r="BE12" s="578"/>
      <c r="BF12" s="578"/>
      <c r="BG12" s="578"/>
      <c r="BH12" s="578"/>
      <c r="BI12" s="578"/>
      <c r="BJ12" s="591">
        <v>8.7847222222222233E-3</v>
      </c>
      <c r="BK12" s="578">
        <v>9.3333333333333338E-2</v>
      </c>
      <c r="BL12" s="578"/>
      <c r="BM12" s="578"/>
      <c r="BN12" s="578"/>
      <c r="BO12" s="591">
        <v>6.7430555555555563E-2</v>
      </c>
      <c r="BP12" s="591"/>
      <c r="BQ12" s="591"/>
      <c r="BR12" s="578">
        <v>0.26197916666666665</v>
      </c>
      <c r="BS12" s="591">
        <v>2.6712962962962966E-2</v>
      </c>
      <c r="BT12" s="591"/>
      <c r="BU12" s="578">
        <v>1.4502314814814815E-2</v>
      </c>
      <c r="BV12" s="591">
        <v>3.1689814814814816E-2</v>
      </c>
      <c r="BW12" s="578">
        <v>1.300925925925926E-2</v>
      </c>
      <c r="BX12" s="578"/>
      <c r="BY12" s="578"/>
      <c r="BZ12" s="578"/>
    </row>
    <row r="13" spans="1:78" ht="13.5" customHeight="1" thickBot="1" x14ac:dyDescent="0.25">
      <c r="A13" s="735"/>
      <c r="B13" s="737"/>
      <c r="C13" s="739"/>
      <c r="D13" s="741"/>
      <c r="E13" s="743"/>
      <c r="F13" s="745"/>
      <c r="G13" s="723"/>
      <c r="H13" s="725"/>
      <c r="I13" s="727"/>
      <c r="J13" s="669">
        <f t="shared" ref="J13:N13" si="13">IF($I12=0,0,IF(ROUNDUP(J12/$I12,0)&gt;30,30,ROUNDUP(J12/$I12,0)))</f>
        <v>2</v>
      </c>
      <c r="K13" s="669">
        <f t="shared" si="13"/>
        <v>2</v>
      </c>
      <c r="L13" s="669">
        <f t="shared" si="13"/>
        <v>2</v>
      </c>
      <c r="M13" s="669">
        <f t="shared" si="13"/>
        <v>2</v>
      </c>
      <c r="N13" s="669">
        <f t="shared" si="13"/>
        <v>2</v>
      </c>
      <c r="O13" s="669">
        <f t="shared" si="6"/>
        <v>2</v>
      </c>
      <c r="P13" s="669">
        <f t="shared" si="6"/>
        <v>2</v>
      </c>
      <c r="Q13" s="669">
        <f t="shared" si="6"/>
        <v>2</v>
      </c>
      <c r="R13" s="669">
        <f t="shared" si="6"/>
        <v>2</v>
      </c>
      <c r="S13" s="669">
        <f t="shared" si="6"/>
        <v>2</v>
      </c>
      <c r="T13" s="669">
        <f t="shared" si="6"/>
        <v>2</v>
      </c>
      <c r="U13" s="669">
        <f t="shared" si="6"/>
        <v>1</v>
      </c>
      <c r="V13" s="669"/>
      <c r="W13" s="669"/>
      <c r="X13" s="581"/>
      <c r="Y13" s="595"/>
      <c r="Z13" s="595"/>
      <c r="AA13" s="595"/>
      <c r="AB13" s="595"/>
      <c r="AC13" s="595"/>
      <c r="AD13" s="669">
        <f t="shared" ref="AD13:AU13" si="14">IF($I12=0,0,IF(ROUNDUP(AD12/$I12,0)&gt;30,30,ROUNDUP(AD12/$I12,0)))</f>
        <v>1</v>
      </c>
      <c r="AE13" s="669">
        <f t="shared" ref="AE13" si="15">IF($I12=0,0,IF(ROUNDUP(AE12/$I12,0)&gt;30,30,ROUNDUP(AE12/$I12,0)))</f>
        <v>3</v>
      </c>
      <c r="AF13" s="669">
        <f t="shared" si="14"/>
        <v>7</v>
      </c>
      <c r="AG13" s="669">
        <f t="shared" si="14"/>
        <v>3</v>
      </c>
      <c r="AH13" s="669">
        <f t="shared" si="14"/>
        <v>3</v>
      </c>
      <c r="AI13" s="669">
        <f t="shared" si="14"/>
        <v>3</v>
      </c>
      <c r="AJ13" s="669">
        <f t="shared" si="14"/>
        <v>4</v>
      </c>
      <c r="AK13" s="669">
        <f t="shared" si="14"/>
        <v>30</v>
      </c>
      <c r="AL13" s="683">
        <f t="shared" si="14"/>
        <v>6</v>
      </c>
      <c r="AM13" s="685">
        <f t="shared" si="14"/>
        <v>3</v>
      </c>
      <c r="AN13" s="682">
        <f t="shared" si="14"/>
        <v>5</v>
      </c>
      <c r="AO13" s="682"/>
      <c r="AP13" s="669">
        <f t="shared" si="14"/>
        <v>3</v>
      </c>
      <c r="AQ13" s="669">
        <f t="shared" si="14"/>
        <v>2</v>
      </c>
      <c r="AR13" s="683">
        <f>IF($I12=0,0,IF(ROUNDUP(AR12/$I12,0)&gt;30,30,ROUNDUP(AR12/$I12,0)))</f>
        <v>4</v>
      </c>
      <c r="AS13" s="683">
        <f>IF($I12=0,0,IF(ROUNDUP(AS12/$I12,0)&gt;30,30,ROUNDUP(AS12/$I12,0)))</f>
        <v>26</v>
      </c>
      <c r="AT13" s="683"/>
      <c r="AU13" s="683">
        <f t="shared" si="14"/>
        <v>2</v>
      </c>
      <c r="AV13" s="669"/>
      <c r="AW13" s="669"/>
      <c r="AX13" s="669"/>
      <c r="AY13" s="685">
        <f t="shared" ref="AY13" si="16">IF($I12=0,0,IF(ROUNDUP(AY12/$I12,0)&gt;30,30,ROUNDUP(AY12/$I12,0)))</f>
        <v>6</v>
      </c>
      <c r="AZ13" s="669"/>
      <c r="BA13" s="685">
        <f t="shared" ref="BA13" si="17">IF($I12=0,0,IF(ROUNDUP(BA12/$I12,0)&gt;30,30,ROUNDUP(BA12/$I12,0)))</f>
        <v>6</v>
      </c>
      <c r="BB13" s="685"/>
      <c r="BC13" s="685">
        <f t="shared" ref="BC13:BD13" si="18">IF($I12=0,0,IF(ROUNDUP(BC12/$I12,0)&gt;30,30,ROUNDUP(BC12/$I12,0)))</f>
        <v>6</v>
      </c>
      <c r="BD13" s="685">
        <f t="shared" si="18"/>
        <v>6</v>
      </c>
      <c r="BE13" s="669"/>
      <c r="BF13" s="669"/>
      <c r="BG13" s="669"/>
      <c r="BH13" s="669"/>
      <c r="BI13" s="669"/>
      <c r="BJ13" s="683">
        <f t="shared" si="10"/>
        <v>1</v>
      </c>
      <c r="BK13" s="685">
        <f t="shared" si="10"/>
        <v>8</v>
      </c>
      <c r="BL13" s="685"/>
      <c r="BM13" s="669"/>
      <c r="BN13" s="669"/>
      <c r="BO13" s="685">
        <f t="shared" si="10"/>
        <v>6</v>
      </c>
      <c r="BP13" s="685"/>
      <c r="BQ13" s="685"/>
      <c r="BR13" s="669">
        <f t="shared" ref="BR13:BV13" si="19">IF($I12=0,0,IF(ROUNDUP(BR12/$I12,0)&gt;30,30,ROUNDUP(BR12/$I12,0)))</f>
        <v>20</v>
      </c>
      <c r="BS13" s="683">
        <f t="shared" si="19"/>
        <v>3</v>
      </c>
      <c r="BT13" s="683"/>
      <c r="BU13" s="685">
        <f t="shared" si="19"/>
        <v>2</v>
      </c>
      <c r="BV13" s="683">
        <f t="shared" si="19"/>
        <v>3</v>
      </c>
      <c r="BW13" s="685">
        <f t="shared" ref="BW13" si="20">IF($I12=0,0,IF(ROUNDUP(BW12/$I12,0)&gt;30,30,ROUNDUP(BW12/$I12,0)))</f>
        <v>1</v>
      </c>
      <c r="BX13" s="685"/>
      <c r="BY13" s="685"/>
      <c r="BZ13" s="669"/>
    </row>
    <row r="14" spans="1:78" ht="12.75" customHeight="1" x14ac:dyDescent="0.2">
      <c r="A14" s="734">
        <v>7</v>
      </c>
      <c r="B14" s="736" t="s">
        <v>1248</v>
      </c>
      <c r="C14" s="738">
        <f>IF(D14=0,0,RANK(D14,D$2:D$31))</f>
        <v>0</v>
      </c>
      <c r="D14" s="740">
        <f>SUM(J15:CQ15)</f>
        <v>0</v>
      </c>
      <c r="E14" s="742">
        <f>IF(G14="X","X",RANK(G14,G$2:G$31))</f>
        <v>5</v>
      </c>
      <c r="F14" s="744">
        <f>COUNT(J14:CQ14)</f>
        <v>0</v>
      </c>
      <c r="G14" s="722">
        <f>IF(C14=1,"X",IF(C14=2,"X",IF(C14=3,"X",F14)))</f>
        <v>0</v>
      </c>
      <c r="H14" s="724">
        <f>SUM(J14:CQ14)</f>
        <v>0</v>
      </c>
      <c r="I14" s="726">
        <f>MINA(J14,K14,L14,M14,N14,O14,P14,Q14,R14,S14,T14,U14,V14,W14,X14)</f>
        <v>0</v>
      </c>
      <c r="J14" s="610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8"/>
      <c r="BD14" s="578"/>
      <c r="BE14" s="578"/>
      <c r="BF14" s="578"/>
      <c r="BG14" s="578"/>
      <c r="BH14" s="578"/>
      <c r="BI14" s="578"/>
      <c r="BJ14" s="578"/>
      <c r="BK14" s="578"/>
      <c r="BL14" s="578"/>
      <c r="BM14" s="578"/>
      <c r="BN14" s="578"/>
      <c r="BO14" s="578"/>
      <c r="BP14" s="578"/>
      <c r="BQ14" s="578"/>
      <c r="BR14" s="578"/>
      <c r="BS14" s="578"/>
      <c r="BT14" s="578"/>
      <c r="BU14" s="578"/>
      <c r="BV14" s="578"/>
      <c r="BW14" s="578"/>
      <c r="BX14" s="578"/>
      <c r="BY14" s="578"/>
      <c r="BZ14" s="578"/>
    </row>
    <row r="15" spans="1:78" ht="13.5" customHeight="1" thickBot="1" x14ac:dyDescent="0.25">
      <c r="A15" s="735"/>
      <c r="B15" s="737"/>
      <c r="C15" s="739"/>
      <c r="D15" s="741"/>
      <c r="E15" s="743"/>
      <c r="F15" s="745"/>
      <c r="G15" s="723"/>
      <c r="H15" s="725"/>
      <c r="I15" s="727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79"/>
      <c r="U15" s="581"/>
      <c r="V15" s="581"/>
      <c r="W15" s="581"/>
      <c r="X15" s="581"/>
      <c r="Y15" s="581"/>
      <c r="Z15" s="581"/>
      <c r="AA15" s="581"/>
      <c r="AB15" s="581"/>
      <c r="AC15" s="581"/>
      <c r="AD15" s="593"/>
      <c r="AE15" s="593"/>
      <c r="AF15" s="593"/>
      <c r="AG15" s="593"/>
      <c r="AH15" s="593"/>
      <c r="AI15" s="593"/>
      <c r="AJ15" s="593"/>
      <c r="AK15" s="593"/>
      <c r="AL15" s="593"/>
      <c r="AM15" s="593"/>
      <c r="AN15" s="593"/>
      <c r="AO15" s="593"/>
      <c r="AP15" s="593"/>
      <c r="AQ15" s="593"/>
      <c r="AR15" s="593"/>
      <c r="AS15" s="593"/>
      <c r="AT15" s="593"/>
      <c r="AU15" s="593"/>
      <c r="AV15" s="593"/>
      <c r="AW15" s="593"/>
      <c r="AX15" s="593"/>
      <c r="AY15" s="593"/>
      <c r="AZ15" s="593"/>
      <c r="BA15" s="593"/>
      <c r="BB15" s="593"/>
      <c r="BC15" s="593"/>
      <c r="BD15" s="593"/>
      <c r="BE15" s="593"/>
      <c r="BF15" s="593"/>
      <c r="BG15" s="593"/>
      <c r="BH15" s="593"/>
      <c r="BI15" s="593"/>
      <c r="BJ15" s="593"/>
      <c r="BK15" s="593"/>
      <c r="BL15" s="593"/>
      <c r="BM15" s="593"/>
      <c r="BN15" s="593"/>
      <c r="BO15" s="593"/>
      <c r="BP15" s="593"/>
      <c r="BQ15" s="593"/>
      <c r="BR15" s="593"/>
      <c r="BS15" s="593"/>
      <c r="BT15" s="593"/>
      <c r="BU15" s="593"/>
      <c r="BV15" s="593"/>
      <c r="BW15" s="593"/>
      <c r="BX15" s="593"/>
      <c r="BY15" s="593"/>
      <c r="BZ15" s="593"/>
    </row>
    <row r="16" spans="1:78" ht="12.75" customHeight="1" x14ac:dyDescent="0.2">
      <c r="A16" s="734">
        <v>8</v>
      </c>
      <c r="B16" s="736" t="s">
        <v>149</v>
      </c>
      <c r="C16" s="738">
        <f>IF(D16=0,0,RANK(D16,D$2:D$31))</f>
        <v>0</v>
      </c>
      <c r="D16" s="740">
        <f>SUM(J17:CQ17)</f>
        <v>0</v>
      </c>
      <c r="E16" s="742">
        <f>IF(G16="X","X",RANK(G16,G$2:G$31))</f>
        <v>5</v>
      </c>
      <c r="F16" s="744">
        <f>COUNT(J16:CQ16)</f>
        <v>0</v>
      </c>
      <c r="G16" s="722">
        <f>IF(C16=1,"X",IF(C16=2,"X",IF(C16=3,"X",F16)))</f>
        <v>0</v>
      </c>
      <c r="H16" s="724">
        <f>SUM(J16:CQ16)</f>
        <v>0</v>
      </c>
      <c r="I16" s="726">
        <f>MINA(J16,K16,L16,M16,N16,O16,P16,Q16,R16,S16,T16,U16,V16,W16,X16)</f>
        <v>0</v>
      </c>
      <c r="J16" s="610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78"/>
      <c r="AX16" s="578"/>
      <c r="AY16" s="578"/>
      <c r="AZ16" s="578"/>
      <c r="BA16" s="578"/>
      <c r="BB16" s="578"/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78"/>
      <c r="BS16" s="578"/>
      <c r="BT16" s="578"/>
      <c r="BU16" s="578"/>
      <c r="BV16" s="578"/>
      <c r="BW16" s="578"/>
      <c r="BX16" s="578"/>
      <c r="BY16" s="578"/>
      <c r="BZ16" s="578"/>
    </row>
    <row r="17" spans="1:78" ht="13.5" customHeight="1" thickBot="1" x14ac:dyDescent="0.25">
      <c r="A17" s="735"/>
      <c r="B17" s="737"/>
      <c r="C17" s="739"/>
      <c r="D17" s="741"/>
      <c r="E17" s="743"/>
      <c r="F17" s="745"/>
      <c r="G17" s="723"/>
      <c r="H17" s="725"/>
      <c r="I17" s="727"/>
      <c r="J17" s="579"/>
      <c r="K17" s="580"/>
      <c r="L17" s="580"/>
      <c r="M17" s="581"/>
      <c r="N17" s="580"/>
      <c r="O17" s="580"/>
      <c r="P17" s="580"/>
      <c r="Q17" s="581"/>
      <c r="R17" s="581"/>
      <c r="S17" s="580"/>
      <c r="T17" s="580"/>
      <c r="U17" s="581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80"/>
      <c r="BB17" s="580"/>
      <c r="BC17" s="580"/>
      <c r="BD17" s="580"/>
      <c r="BE17" s="580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80"/>
      <c r="BW17" s="580"/>
      <c r="BX17" s="580"/>
      <c r="BY17" s="580"/>
      <c r="BZ17" s="580"/>
    </row>
    <row r="18" spans="1:78" ht="12.75" customHeight="1" x14ac:dyDescent="0.2">
      <c r="A18" s="734">
        <v>9</v>
      </c>
      <c r="B18" s="736" t="s">
        <v>109</v>
      </c>
      <c r="C18" s="738">
        <f>IF(D18=0,0,RANK(D18,D$2:D$31))</f>
        <v>0</v>
      </c>
      <c r="D18" s="740">
        <f>SUM(J19:CQ19)</f>
        <v>0</v>
      </c>
      <c r="E18" s="742">
        <f>IF(G18="X","X",RANK(G18,G$2:G$31))</f>
        <v>5</v>
      </c>
      <c r="F18" s="744">
        <f>COUNT(J18:CQ18)</f>
        <v>0</v>
      </c>
      <c r="G18" s="722">
        <f>IF(C18=1,"X",IF(C18=2,"X",IF(C18=3,"X",F18)))</f>
        <v>0</v>
      </c>
      <c r="H18" s="724">
        <f>SUM(J18:CQ18)</f>
        <v>0</v>
      </c>
      <c r="I18" s="726">
        <f>MINA(J18,K18,L18,M18,N18,O18,P18,Q18,R18,S18,T18,U18,V18,W18,X18)</f>
        <v>0</v>
      </c>
      <c r="J18" s="610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78"/>
      <c r="AX18" s="578"/>
      <c r="AY18" s="578"/>
      <c r="AZ18" s="578"/>
      <c r="BA18" s="578"/>
      <c r="BB18" s="578"/>
      <c r="BC18" s="578"/>
      <c r="BD18" s="578"/>
      <c r="BE18" s="578"/>
      <c r="BF18" s="578"/>
      <c r="BG18" s="578"/>
      <c r="BH18" s="578"/>
      <c r="BI18" s="578"/>
      <c r="BJ18" s="578"/>
      <c r="BK18" s="578"/>
      <c r="BL18" s="578"/>
      <c r="BM18" s="578"/>
      <c r="BN18" s="578"/>
      <c r="BO18" s="578"/>
      <c r="BP18" s="578"/>
      <c r="BQ18" s="578"/>
      <c r="BR18" s="578"/>
      <c r="BS18" s="578"/>
      <c r="BT18" s="578"/>
      <c r="BU18" s="578"/>
      <c r="BV18" s="578"/>
      <c r="BW18" s="578"/>
      <c r="BX18" s="578"/>
      <c r="BY18" s="578"/>
      <c r="BZ18" s="578"/>
    </row>
    <row r="19" spans="1:78" ht="13.5" customHeight="1" thickBot="1" x14ac:dyDescent="0.25">
      <c r="A19" s="735"/>
      <c r="B19" s="737"/>
      <c r="C19" s="739"/>
      <c r="D19" s="741"/>
      <c r="E19" s="743"/>
      <c r="F19" s="745"/>
      <c r="G19" s="723"/>
      <c r="H19" s="725"/>
      <c r="I19" s="727"/>
      <c r="J19" s="579"/>
      <c r="K19" s="580"/>
      <c r="L19" s="580"/>
      <c r="M19" s="581"/>
      <c r="N19" s="580"/>
      <c r="O19" s="580"/>
      <c r="P19" s="580"/>
      <c r="Q19" s="581"/>
      <c r="R19" s="581"/>
      <c r="S19" s="580"/>
      <c r="T19" s="580"/>
      <c r="U19" s="581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0"/>
      <c r="BB19" s="580"/>
      <c r="BC19" s="580"/>
      <c r="BD19" s="580"/>
      <c r="BE19" s="580"/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0"/>
      <c r="BW19" s="580"/>
      <c r="BX19" s="580"/>
      <c r="BY19" s="580"/>
      <c r="BZ19" s="580"/>
    </row>
    <row r="20" spans="1:78" ht="12.75" customHeight="1" x14ac:dyDescent="0.2">
      <c r="A20" s="734">
        <v>10</v>
      </c>
      <c r="B20" s="736" t="s">
        <v>974</v>
      </c>
      <c r="C20" s="738">
        <f>IF(D20=0,0,RANK(D20,D$2:D$31))</f>
        <v>0</v>
      </c>
      <c r="D20" s="740">
        <f>SUM(J21:CQ21)</f>
        <v>0</v>
      </c>
      <c r="E20" s="742">
        <f>IF(G20="X","X",RANK(G20,G$2:G$31))</f>
        <v>5</v>
      </c>
      <c r="F20" s="744">
        <f>COUNT(J20:CQ20)</f>
        <v>0</v>
      </c>
      <c r="G20" s="722">
        <f>IF(C20=1,"X",IF(C20=2,"X",IF(C20=3,"X",F20)))</f>
        <v>0</v>
      </c>
      <c r="H20" s="724">
        <f>SUM(J20:CQ20)</f>
        <v>0</v>
      </c>
      <c r="I20" s="726">
        <f>MINA(J20,K20,L20,M20,N20,O20,P20,Q20,R20,S20,T20,U20,V20,W20,X20)</f>
        <v>0</v>
      </c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78"/>
      <c r="AX20" s="578"/>
      <c r="AY20" s="578"/>
      <c r="AZ20" s="578"/>
      <c r="BA20" s="578"/>
      <c r="BB20" s="578"/>
      <c r="BC20" s="578"/>
      <c r="BD20" s="578"/>
      <c r="BE20" s="578"/>
      <c r="BF20" s="578"/>
      <c r="BG20" s="578"/>
      <c r="BH20" s="578"/>
      <c r="BI20" s="578"/>
      <c r="BJ20" s="578"/>
      <c r="BK20" s="578"/>
      <c r="BL20" s="578"/>
      <c r="BM20" s="578"/>
      <c r="BN20" s="578"/>
      <c r="BO20" s="578"/>
      <c r="BP20" s="578"/>
      <c r="BQ20" s="578"/>
      <c r="BR20" s="578"/>
      <c r="BS20" s="578"/>
      <c r="BT20" s="578"/>
      <c r="BU20" s="578"/>
      <c r="BV20" s="578"/>
      <c r="BW20" s="578"/>
      <c r="BX20" s="578"/>
      <c r="BY20" s="578"/>
      <c r="BZ20" s="578"/>
    </row>
    <row r="21" spans="1:78" ht="13.5" customHeight="1" thickBot="1" x14ac:dyDescent="0.25">
      <c r="A21" s="735"/>
      <c r="B21" s="737"/>
      <c r="C21" s="739"/>
      <c r="D21" s="741"/>
      <c r="E21" s="743"/>
      <c r="F21" s="745"/>
      <c r="G21" s="723"/>
      <c r="H21" s="725"/>
      <c r="I21" s="727"/>
      <c r="J21" s="581"/>
      <c r="K21" s="581"/>
      <c r="L21" s="581"/>
      <c r="M21" s="581"/>
      <c r="N21" s="581"/>
      <c r="O21" s="581"/>
      <c r="P21" s="669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0"/>
      <c r="AV21" s="580"/>
      <c r="AW21" s="580"/>
      <c r="AX21" s="580"/>
      <c r="AY21" s="580"/>
      <c r="AZ21" s="580"/>
      <c r="BA21" s="580"/>
      <c r="BB21" s="580"/>
      <c r="BC21" s="580"/>
      <c r="BD21" s="580"/>
      <c r="BE21" s="580"/>
      <c r="BF21" s="580"/>
      <c r="BG21" s="580"/>
      <c r="BH21" s="580"/>
      <c r="BI21" s="580"/>
      <c r="BJ21" s="580"/>
      <c r="BK21" s="580"/>
      <c r="BL21" s="580"/>
      <c r="BM21" s="580"/>
      <c r="BN21" s="580"/>
      <c r="BO21" s="580"/>
      <c r="BP21" s="580"/>
      <c r="BQ21" s="580"/>
      <c r="BR21" s="580"/>
      <c r="BS21" s="580"/>
      <c r="BT21" s="580"/>
      <c r="BU21" s="580"/>
      <c r="BV21" s="580"/>
      <c r="BW21" s="580"/>
      <c r="BX21" s="580"/>
      <c r="BY21" s="580"/>
      <c r="BZ21" s="580"/>
    </row>
    <row r="22" spans="1:78" ht="12.75" customHeight="1" x14ac:dyDescent="0.2">
      <c r="A22" s="734">
        <v>11</v>
      </c>
      <c r="B22" s="736" t="s">
        <v>504</v>
      </c>
      <c r="C22" s="738">
        <f>IF(D22=0,0,RANK(D22,D$2:D$31))</f>
        <v>2</v>
      </c>
      <c r="D22" s="740">
        <f>SUM(J23:CQ23)</f>
        <v>79</v>
      </c>
      <c r="E22" s="742" t="str">
        <f>IF(G22="X","X",RANK(G22,G$2:G$31))</f>
        <v>X</v>
      </c>
      <c r="F22" s="744">
        <f>COUNT(J22:CQ22)</f>
        <v>17</v>
      </c>
      <c r="G22" s="722" t="str">
        <f>IF(C22=1,"X",IF(C22=2,"X",IF(C22=3,"X",F22)))</f>
        <v>X</v>
      </c>
      <c r="H22" s="724">
        <f>SUM(J22:CQ22)</f>
        <v>1.2017939814814813</v>
      </c>
      <c r="I22" s="726">
        <f>MINA(J22,K22,L22,M22,N22,O22,P22,Q22,R22,S22,T22,U22,V22,W22,X22)</f>
        <v>1.6944444444444443E-2</v>
      </c>
      <c r="J22" s="610">
        <v>1.6944444444444443E-2</v>
      </c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>
        <v>4.7511574074074074E-2</v>
      </c>
      <c r="AF22" s="578">
        <v>0.12640046296296295</v>
      </c>
      <c r="AG22" s="578">
        <v>4.7511574074074074E-2</v>
      </c>
      <c r="AH22" s="578">
        <v>3.8124999999999999E-2</v>
      </c>
      <c r="AI22" s="578"/>
      <c r="AJ22" s="578"/>
      <c r="AK22" s="578"/>
      <c r="AL22" s="578"/>
      <c r="AM22" s="578"/>
      <c r="AN22" s="578"/>
      <c r="AO22" s="578">
        <v>3.847222222222222E-2</v>
      </c>
      <c r="AP22" s="578">
        <v>3.7395833333333336E-2</v>
      </c>
      <c r="AQ22" s="578"/>
      <c r="AR22" s="578">
        <v>5.8402777777777776E-2</v>
      </c>
      <c r="AS22" s="591">
        <v>0.235625</v>
      </c>
      <c r="AT22" s="591"/>
      <c r="AU22" s="578"/>
      <c r="AV22" s="578"/>
      <c r="AW22" s="598">
        <v>5.0300925925925923E-2</v>
      </c>
      <c r="AX22" s="578"/>
      <c r="AY22" s="578"/>
      <c r="AZ22" s="578"/>
      <c r="BA22" s="578">
        <v>8.9780092592592606E-2</v>
      </c>
      <c r="BB22" s="578"/>
      <c r="BC22" s="578">
        <v>3.4398148148148143E-2</v>
      </c>
      <c r="BD22" s="578">
        <v>8.3379629629629637E-2</v>
      </c>
      <c r="BE22" s="578"/>
      <c r="BF22" s="578"/>
      <c r="BG22" s="578">
        <v>3.712962962962963E-2</v>
      </c>
      <c r="BH22" s="578"/>
      <c r="BI22" s="578"/>
      <c r="BJ22" s="578"/>
      <c r="BK22" s="578">
        <v>0.12969907407407408</v>
      </c>
      <c r="BL22" s="578"/>
      <c r="BM22" s="578"/>
      <c r="BN22" s="578"/>
      <c r="BO22" s="578">
        <v>8.9895833333333341E-2</v>
      </c>
      <c r="BP22" s="578"/>
      <c r="BQ22" s="578"/>
      <c r="BR22" s="578"/>
      <c r="BS22" s="578"/>
      <c r="BT22" s="578"/>
      <c r="BU22" s="578"/>
      <c r="BV22" s="578">
        <v>4.0821759259259259E-2</v>
      </c>
      <c r="BW22" s="578"/>
      <c r="BX22" s="578"/>
      <c r="BY22" s="578"/>
      <c r="BZ22" s="578"/>
    </row>
    <row r="23" spans="1:78" ht="13.5" customHeight="1" thickBot="1" x14ac:dyDescent="0.25">
      <c r="A23" s="735"/>
      <c r="B23" s="737"/>
      <c r="C23" s="739"/>
      <c r="D23" s="741"/>
      <c r="E23" s="743"/>
      <c r="F23" s="745"/>
      <c r="G23" s="723"/>
      <c r="H23" s="725"/>
      <c r="I23" s="727"/>
      <c r="J23" s="669">
        <f t="shared" ref="J23" si="21">IF($I22=0,0,IF(ROUNDUP(J22/$I22,0)&gt;30,30,ROUNDUP(J22/$I22,0)))</f>
        <v>1</v>
      </c>
      <c r="K23" s="581"/>
      <c r="L23" s="581"/>
      <c r="M23" s="581"/>
      <c r="N23" s="581"/>
      <c r="O23" s="581"/>
      <c r="P23" s="669"/>
      <c r="Q23" s="669"/>
      <c r="R23" s="581"/>
      <c r="S23" s="581"/>
      <c r="T23" s="581"/>
      <c r="U23" s="581"/>
      <c r="V23" s="581"/>
      <c r="W23" s="669"/>
      <c r="X23" s="581"/>
      <c r="Y23" s="581"/>
      <c r="Z23" s="581"/>
      <c r="AA23" s="581"/>
      <c r="AB23" s="581"/>
      <c r="AC23" s="581"/>
      <c r="AD23" s="581"/>
      <c r="AE23" s="669">
        <f t="shared" ref="AE23" si="22">IF($I22=0,0,IF(ROUNDUP(AE22/$I22,0)&gt;30,30,ROUNDUP(AE22/$I22,0)))</f>
        <v>3</v>
      </c>
      <c r="AF23" s="669">
        <f t="shared" ref="AF23:AP23" si="23">IF($I22=0,0,IF(ROUNDUP(AF22/$I22,0)&gt;30,30,ROUNDUP(AF22/$I22,0)))</f>
        <v>8</v>
      </c>
      <c r="AG23" s="669">
        <f t="shared" si="23"/>
        <v>3</v>
      </c>
      <c r="AH23" s="669">
        <f t="shared" si="23"/>
        <v>3</v>
      </c>
      <c r="AI23" s="669"/>
      <c r="AJ23" s="581"/>
      <c r="AK23" s="666"/>
      <c r="AL23" s="666"/>
      <c r="AM23" s="666"/>
      <c r="AN23" s="666"/>
      <c r="AO23" s="669">
        <f t="shared" si="23"/>
        <v>3</v>
      </c>
      <c r="AP23" s="669">
        <f t="shared" si="23"/>
        <v>3</v>
      </c>
      <c r="AQ23" s="581"/>
      <c r="AR23" s="669">
        <f t="shared" ref="AR23" si="24">IF($I22=0,0,IF(ROUNDUP(AR22/$I22,0)&gt;30,30,ROUNDUP(AR22/$I22,0)))</f>
        <v>4</v>
      </c>
      <c r="AS23" s="683">
        <f t="shared" ref="AS23" si="25">IF($I22=0,0,IF(ROUNDUP(AS22/$I22,0)&gt;30,30,ROUNDUP(AS22/$I22,0)))</f>
        <v>14</v>
      </c>
      <c r="AT23" s="683"/>
      <c r="AU23" s="581"/>
      <c r="AV23" s="581"/>
      <c r="AW23" s="685">
        <f t="shared" ref="AW23" si="26">IF($I22=0,0,IF(ROUNDUP(AW22/$I22,0)&gt;30,30,ROUNDUP(AW22/$I22,0)))</f>
        <v>3</v>
      </c>
      <c r="AX23" s="581"/>
      <c r="AY23" s="581"/>
      <c r="AZ23" s="581"/>
      <c r="BA23" s="666">
        <f t="shared" ref="BA23:BD23" si="27">IF($I22=0,0,IF(ROUNDUP(BA22/$I22,0)&gt;30,30,ROUNDUP(BA22/$I22,0)))</f>
        <v>6</v>
      </c>
      <c r="BB23" s="666"/>
      <c r="BC23" s="685">
        <f t="shared" si="27"/>
        <v>3</v>
      </c>
      <c r="BD23" s="685">
        <f t="shared" si="27"/>
        <v>5</v>
      </c>
      <c r="BE23" s="581"/>
      <c r="BF23" s="581"/>
      <c r="BG23" s="685">
        <f t="shared" ref="BG23" si="28">IF($I22=0,0,IF(ROUNDUP(BG22/$I22,0)&gt;30,30,ROUNDUP(BG22/$I22,0)))</f>
        <v>3</v>
      </c>
      <c r="BH23" s="581"/>
      <c r="BI23" s="581"/>
      <c r="BJ23" s="581"/>
      <c r="BK23" s="685">
        <f t="shared" ref="BK23" si="29">IF($I22=0,0,IF(ROUNDUP(BK22/$I22,0)&gt;30,30,ROUNDUP(BK22/$I22,0)))</f>
        <v>8</v>
      </c>
      <c r="BL23" s="685"/>
      <c r="BM23" s="581"/>
      <c r="BN23" s="666"/>
      <c r="BO23" s="685">
        <f t="shared" ref="BO23" si="30">IF($I22=0,0,IF(ROUNDUP(BO22/$I22,0)&gt;30,30,ROUNDUP(BO22/$I22,0)))</f>
        <v>6</v>
      </c>
      <c r="BP23" s="685"/>
      <c r="BQ23" s="685"/>
      <c r="BR23" s="685"/>
      <c r="BS23" s="685"/>
      <c r="BT23" s="685"/>
      <c r="BU23" s="685"/>
      <c r="BV23" s="685">
        <f t="shared" ref="BV23" si="31">IF($I22=0,0,IF(ROUNDUP(BV22/$I22,0)&gt;30,30,ROUNDUP(BV22/$I22,0)))</f>
        <v>3</v>
      </c>
      <c r="BW23" s="685"/>
      <c r="BX23" s="685"/>
      <c r="BY23" s="685"/>
      <c r="BZ23" s="581"/>
    </row>
    <row r="24" spans="1:78" ht="12.75" customHeight="1" x14ac:dyDescent="0.2">
      <c r="A24" s="734">
        <v>12</v>
      </c>
      <c r="B24" s="736" t="s">
        <v>1249</v>
      </c>
      <c r="C24" s="738">
        <f>IF(D24=0,0,RANK(D24,D$2:D$31))</f>
        <v>0</v>
      </c>
      <c r="D24" s="740">
        <f>SUM(J25:CQ25)</f>
        <v>0</v>
      </c>
      <c r="E24" s="742">
        <f>IF(G24="X","X",RANK(G24,G$2:G$31))</f>
        <v>5</v>
      </c>
      <c r="F24" s="744">
        <f>COUNT(J24:CQ24)</f>
        <v>0</v>
      </c>
      <c r="G24" s="722">
        <f>IF(C24=1,"X",IF(C24=2,"X",IF(C24=3,"X",F24)))</f>
        <v>0</v>
      </c>
      <c r="H24" s="724">
        <f>SUM(J24:CQ24)</f>
        <v>0</v>
      </c>
      <c r="I24" s="726">
        <f>MINA(J24,K24,L24,M24,N24,O24,P24,Q24,R24,S24,T24,U24,V24,W24,X24)</f>
        <v>0</v>
      </c>
      <c r="J24" s="610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E24" s="578"/>
      <c r="AF24" s="578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8"/>
      <c r="AV24" s="578"/>
      <c r="AW24" s="578"/>
      <c r="AX24" s="578"/>
      <c r="AY24" s="578"/>
      <c r="AZ24" s="578"/>
      <c r="BA24" s="578"/>
      <c r="BB24" s="578"/>
      <c r="BC24" s="578"/>
      <c r="BD24" s="578"/>
      <c r="BE24" s="578"/>
      <c r="BF24" s="578"/>
      <c r="BG24" s="578"/>
      <c r="BH24" s="578"/>
      <c r="BI24" s="578"/>
      <c r="BJ24" s="578"/>
      <c r="BK24" s="578"/>
      <c r="BL24" s="578"/>
      <c r="BM24" s="578"/>
      <c r="BN24" s="578"/>
      <c r="BO24" s="578"/>
      <c r="BP24" s="578"/>
      <c r="BQ24" s="578"/>
      <c r="BR24" s="578"/>
      <c r="BS24" s="578"/>
      <c r="BT24" s="578"/>
      <c r="BU24" s="578"/>
      <c r="BV24" s="578"/>
      <c r="BW24" s="578"/>
      <c r="BX24" s="578"/>
      <c r="BY24" s="578"/>
      <c r="BZ24" s="578"/>
    </row>
    <row r="25" spans="1:78" ht="13.5" customHeight="1" thickBot="1" x14ac:dyDescent="0.25">
      <c r="A25" s="735"/>
      <c r="B25" s="737"/>
      <c r="C25" s="739"/>
      <c r="D25" s="741"/>
      <c r="E25" s="743"/>
      <c r="F25" s="745"/>
      <c r="G25" s="723"/>
      <c r="H25" s="725"/>
      <c r="I25" s="727"/>
      <c r="J25" s="581"/>
      <c r="K25" s="579"/>
      <c r="L25" s="581"/>
      <c r="M25" s="579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  <c r="AT25" s="581"/>
      <c r="AU25" s="581"/>
      <c r="AV25" s="581"/>
      <c r="AW25" s="581"/>
      <c r="AX25" s="581"/>
      <c r="AY25" s="581"/>
      <c r="AZ25" s="581"/>
      <c r="BA25" s="581"/>
      <c r="BB25" s="581"/>
      <c r="BC25" s="581"/>
      <c r="BD25" s="581"/>
      <c r="BE25" s="581"/>
      <c r="BF25" s="581"/>
      <c r="BG25" s="581"/>
      <c r="BH25" s="581"/>
      <c r="BI25" s="581"/>
      <c r="BJ25" s="581"/>
      <c r="BK25" s="581"/>
      <c r="BL25" s="581"/>
      <c r="BM25" s="581"/>
      <c r="BN25" s="581"/>
      <c r="BO25" s="581"/>
      <c r="BP25" s="581"/>
      <c r="BQ25" s="581"/>
      <c r="BR25" s="581"/>
      <c r="BS25" s="581"/>
      <c r="BT25" s="581"/>
      <c r="BU25" s="581"/>
      <c r="BV25" s="581"/>
      <c r="BW25" s="581"/>
      <c r="BX25" s="581"/>
      <c r="BY25" s="581"/>
      <c r="BZ25" s="581"/>
    </row>
    <row r="26" spans="1:78" ht="12.75" customHeight="1" x14ac:dyDescent="0.2">
      <c r="A26" s="734">
        <v>13</v>
      </c>
      <c r="B26" s="736" t="s">
        <v>771</v>
      </c>
      <c r="C26" s="738">
        <f>IF(D26=0,0,RANK(D26,D$2:D$31))</f>
        <v>4</v>
      </c>
      <c r="D26" s="740">
        <f>SUM(J27:CQ27)</f>
        <v>22</v>
      </c>
      <c r="E26" s="742">
        <f>IF(G26="X","X",RANK(G26,G$2:G$31))</f>
        <v>1</v>
      </c>
      <c r="F26" s="744">
        <f>COUNT(J26:CQ26)</f>
        <v>5</v>
      </c>
      <c r="G26" s="722">
        <f>IF(C26=1,"X",IF(C26=2,"X",IF(C26=3,"X",F26)))</f>
        <v>5</v>
      </c>
      <c r="H26" s="724">
        <f>SUM(J26:CQ26)</f>
        <v>0.41415509259259264</v>
      </c>
      <c r="I26" s="726">
        <f>MINA(J26,K26,L26,M26,N26,O26,P26,Q26,R26,S26,T26,U26,V26,W26,X26)</f>
        <v>2.0509259259259258E-2</v>
      </c>
      <c r="J26" s="610"/>
      <c r="K26" s="610"/>
      <c r="L26" s="610"/>
      <c r="M26" s="610"/>
      <c r="N26" s="610"/>
      <c r="O26" s="610"/>
      <c r="P26" s="610"/>
      <c r="Q26" s="610"/>
      <c r="R26" s="610">
        <v>2.1423611111111112E-2</v>
      </c>
      <c r="S26" s="610">
        <v>2.0509259259259258E-2</v>
      </c>
      <c r="T26" s="610"/>
      <c r="U26" s="610"/>
      <c r="V26" s="610"/>
      <c r="W26" s="610"/>
      <c r="X26" s="610"/>
      <c r="Y26" s="670"/>
      <c r="Z26" s="670"/>
      <c r="AA26" s="670"/>
      <c r="AB26" s="670"/>
      <c r="AC26" s="670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91">
        <v>0.235625</v>
      </c>
      <c r="AT26" s="591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/>
      <c r="BI26" s="578"/>
      <c r="BJ26" s="578"/>
      <c r="BK26" s="578"/>
      <c r="BL26" s="578"/>
      <c r="BM26" s="578"/>
      <c r="BN26" s="578"/>
      <c r="BO26" s="578">
        <v>0.11719907407407408</v>
      </c>
      <c r="BP26" s="578"/>
      <c r="BQ26" s="578"/>
      <c r="BR26" s="578"/>
      <c r="BS26" s="578"/>
      <c r="BT26" s="578"/>
      <c r="BU26" s="578"/>
      <c r="BV26" s="578"/>
      <c r="BW26" s="578">
        <v>1.9398148148148147E-2</v>
      </c>
      <c r="BX26" s="578"/>
      <c r="BY26" s="578"/>
      <c r="BZ26" s="578"/>
    </row>
    <row r="27" spans="1:78" ht="13.5" customHeight="1" thickBot="1" x14ac:dyDescent="0.25">
      <c r="A27" s="735"/>
      <c r="B27" s="737"/>
      <c r="C27" s="739"/>
      <c r="D27" s="741"/>
      <c r="E27" s="743"/>
      <c r="F27" s="745"/>
      <c r="G27" s="723"/>
      <c r="H27" s="725"/>
      <c r="I27" s="727"/>
      <c r="J27" s="581"/>
      <c r="K27" s="581"/>
      <c r="L27" s="581"/>
      <c r="M27" s="581"/>
      <c r="N27" s="581"/>
      <c r="O27" s="581"/>
      <c r="P27" s="669"/>
      <c r="Q27" s="669"/>
      <c r="R27" s="669">
        <f t="shared" ref="R27:S27" si="32">IF($I26=0,0,IF(ROUNDUP(R26/$I26,0)&gt;30,30,ROUNDUP(R26/$I26,0)))</f>
        <v>2</v>
      </c>
      <c r="S27" s="669">
        <f t="shared" si="32"/>
        <v>1</v>
      </c>
      <c r="T27" s="581"/>
      <c r="U27" s="581"/>
      <c r="V27" s="581"/>
      <c r="W27" s="581"/>
      <c r="X27" s="581"/>
      <c r="Y27" s="595"/>
      <c r="Z27" s="595"/>
      <c r="AA27" s="595"/>
      <c r="AB27" s="595"/>
      <c r="AC27" s="595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666"/>
      <c r="AS27" s="683">
        <f t="shared" ref="AS27" si="33">IF($I26=0,0,IF(ROUNDUP(AS26/$I26,0)&gt;30,30,ROUNDUP(AS26/$I26,0)))</f>
        <v>12</v>
      </c>
      <c r="AT27" s="683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  <c r="BK27" s="581"/>
      <c r="BL27" s="581"/>
      <c r="BM27" s="581"/>
      <c r="BN27" s="666"/>
      <c r="BO27" s="685">
        <f t="shared" ref="BO27" si="34">IF($I26=0,0,IF(ROUNDUP(BO26/$I26,0)&gt;30,30,ROUNDUP(BO26/$I26,0)))</f>
        <v>6</v>
      </c>
      <c r="BP27" s="685"/>
      <c r="BQ27" s="685"/>
      <c r="BR27" s="685"/>
      <c r="BS27" s="685"/>
      <c r="BT27" s="685"/>
      <c r="BU27" s="685"/>
      <c r="BV27" s="685"/>
      <c r="BW27" s="685">
        <f t="shared" ref="BW27" si="35">IF($I26=0,0,IF(ROUNDUP(BW26/$I26,0)&gt;30,30,ROUNDUP(BW26/$I26,0)))</f>
        <v>1</v>
      </c>
      <c r="BX27" s="685"/>
      <c r="BY27" s="685"/>
      <c r="BZ27" s="581"/>
    </row>
    <row r="28" spans="1:78" ht="12.75" customHeight="1" x14ac:dyDescent="0.2">
      <c r="A28" s="734">
        <v>14</v>
      </c>
      <c r="B28" s="736" t="s">
        <v>1244</v>
      </c>
      <c r="C28" s="738">
        <f>IF(D28=0,0,RANK(D28,D$2:D$31))</f>
        <v>0</v>
      </c>
      <c r="D28" s="740">
        <f>SUM(J29:CQ29)</f>
        <v>0</v>
      </c>
      <c r="E28" s="742">
        <f>IF(G28="X","X",RANK(G28,G$2:G$31))</f>
        <v>3</v>
      </c>
      <c r="F28" s="744">
        <f>COUNT(J28:CQ28)</f>
        <v>2</v>
      </c>
      <c r="G28" s="722">
        <f>IF(C28=1,"X",IF(C28=2,"X",IF(C28=3,"X",F28)))</f>
        <v>2</v>
      </c>
      <c r="H28" s="724">
        <f>SUM(J28:CQ28)</f>
        <v>0.89150462962962962</v>
      </c>
      <c r="I28" s="726">
        <f>MINA(J28,K28,L28,M28,N28,O28,P28,Q28,R28,S28,T28,U28,V28,W28,X28)</f>
        <v>0</v>
      </c>
      <c r="J28" s="610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>
        <v>0.5700925925925926</v>
      </c>
      <c r="AL28" s="578"/>
      <c r="AM28" s="578"/>
      <c r="AN28" s="578"/>
      <c r="AO28" s="578"/>
      <c r="AP28" s="578"/>
      <c r="AQ28" s="578"/>
      <c r="AR28" s="578"/>
      <c r="AS28" s="578">
        <v>0.32141203703703702</v>
      </c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/>
      <c r="BF28" s="578"/>
      <c r="BG28" s="578"/>
      <c r="BH28" s="578"/>
      <c r="BI28" s="578"/>
      <c r="BJ28" s="578"/>
      <c r="BK28" s="578"/>
      <c r="BL28" s="578"/>
      <c r="BM28" s="578"/>
      <c r="BN28" s="578"/>
      <c r="BO28" s="578"/>
      <c r="BP28" s="578"/>
      <c r="BQ28" s="578"/>
      <c r="BR28" s="578"/>
      <c r="BS28" s="578"/>
      <c r="BT28" s="578"/>
      <c r="BU28" s="578"/>
      <c r="BV28" s="578"/>
      <c r="BW28" s="578"/>
      <c r="BX28" s="578"/>
      <c r="BY28" s="578"/>
      <c r="BZ28" s="578"/>
    </row>
    <row r="29" spans="1:78" ht="13.5" customHeight="1" thickBot="1" x14ac:dyDescent="0.25">
      <c r="A29" s="735"/>
      <c r="B29" s="737"/>
      <c r="C29" s="739"/>
      <c r="D29" s="741"/>
      <c r="E29" s="743"/>
      <c r="F29" s="745"/>
      <c r="G29" s="723"/>
      <c r="H29" s="725"/>
      <c r="I29" s="727"/>
      <c r="J29" s="581"/>
      <c r="K29" s="579"/>
      <c r="L29" s="579"/>
      <c r="M29" s="579"/>
      <c r="N29" s="579"/>
      <c r="O29" s="581"/>
      <c r="P29" s="600"/>
      <c r="Q29" s="581"/>
      <c r="R29" s="581"/>
      <c r="S29" s="581"/>
      <c r="T29" s="600"/>
      <c r="U29" s="581"/>
      <c r="V29" s="580"/>
      <c r="W29" s="581"/>
      <c r="X29" s="580"/>
      <c r="Y29" s="580"/>
      <c r="Z29" s="580"/>
      <c r="AA29" s="580"/>
      <c r="AB29" s="580"/>
      <c r="AC29" s="580"/>
      <c r="AD29" s="581"/>
      <c r="AE29" s="581"/>
      <c r="AF29" s="581"/>
      <c r="AG29" s="581"/>
      <c r="AH29" s="581"/>
      <c r="AI29" s="581"/>
      <c r="AJ29" s="581"/>
      <c r="AK29" s="669">
        <f t="shared" ref="AK29" si="36">IF($I28=0,0,IF(ROUNDUP(AK28/$I28,0)&gt;30,30,ROUNDUP(AK28/$I28,0)))</f>
        <v>0</v>
      </c>
      <c r="AL29" s="581"/>
      <c r="AM29" s="581"/>
      <c r="AN29" s="581"/>
      <c r="AO29" s="581"/>
      <c r="AP29" s="581"/>
      <c r="AQ29" s="581"/>
      <c r="AR29" s="666"/>
      <c r="AS29" s="669">
        <f t="shared" ref="AS29" si="37">IF($I28=0,0,IF(ROUNDUP(AS28/$I28,0)&gt;30,30,ROUNDUP(AS28/$I28,0)))</f>
        <v>0</v>
      </c>
      <c r="AT29" s="669"/>
      <c r="AU29" s="581"/>
      <c r="AV29" s="581"/>
      <c r="AW29" s="581"/>
      <c r="AX29" s="581"/>
      <c r="AY29" s="581"/>
      <c r="AZ29" s="581"/>
      <c r="BA29" s="581"/>
      <c r="BB29" s="581"/>
      <c r="BC29" s="581"/>
      <c r="BD29" s="581"/>
      <c r="BE29" s="581"/>
      <c r="BF29" s="581"/>
      <c r="BG29" s="581"/>
      <c r="BH29" s="581"/>
      <c r="BI29" s="581"/>
      <c r="BJ29" s="581"/>
      <c r="BK29" s="581"/>
      <c r="BL29" s="581"/>
      <c r="BM29" s="581"/>
      <c r="BN29" s="581"/>
      <c r="BO29" s="581"/>
      <c r="BP29" s="581"/>
      <c r="BQ29" s="581"/>
      <c r="BR29" s="581"/>
      <c r="BS29" s="581"/>
      <c r="BT29" s="581"/>
      <c r="BU29" s="581"/>
      <c r="BV29" s="581"/>
      <c r="BW29" s="581"/>
      <c r="BX29" s="581"/>
      <c r="BY29" s="581"/>
      <c r="BZ29" s="581"/>
    </row>
    <row r="30" spans="1:78" x14ac:dyDescent="0.2">
      <c r="A30" s="734">
        <v>15</v>
      </c>
      <c r="B30" s="736" t="s">
        <v>462</v>
      </c>
      <c r="C30" s="738">
        <f>IF(D30=0,0,RANK(D30,D$2:D$31))</f>
        <v>0</v>
      </c>
      <c r="D30" s="740">
        <f>SUM(J31:CQ31)</f>
        <v>0</v>
      </c>
      <c r="E30" s="742">
        <f>IF(G30="X","X",RANK(G30,G$2:G$31))</f>
        <v>5</v>
      </c>
      <c r="F30" s="744">
        <f>COUNT(J30:CQ30)</f>
        <v>0</v>
      </c>
      <c r="G30" s="722">
        <f>IF(C30=1,"X",IF(C30=2,"X",IF(C30=3,"X",F30)))</f>
        <v>0</v>
      </c>
      <c r="H30" s="724">
        <f>SUM(J30:CQ30)</f>
        <v>0</v>
      </c>
      <c r="I30" s="726">
        <f>MINA(J30,K30,L30,M30,N30,O30,P30,Q30,R30,S30,T30,U30,V30,W30,X30)</f>
        <v>0</v>
      </c>
      <c r="J30" s="610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78"/>
      <c r="AD30" s="578"/>
      <c r="AE30" s="578"/>
      <c r="AF30" s="578"/>
      <c r="AG30" s="578"/>
      <c r="AH30" s="578"/>
      <c r="AI30" s="578"/>
      <c r="AJ30" s="578"/>
      <c r="AK30" s="578"/>
      <c r="AL30" s="578"/>
      <c r="AM30" s="578"/>
      <c r="AN30" s="578"/>
      <c r="AO30" s="578"/>
      <c r="AP30" s="578"/>
      <c r="AQ30" s="578"/>
      <c r="AR30" s="578"/>
      <c r="AS30" s="578"/>
      <c r="AT30" s="578"/>
      <c r="AU30" s="578"/>
      <c r="AV30" s="578"/>
      <c r="AW30" s="578"/>
      <c r="AX30" s="578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8"/>
      <c r="BS30" s="578"/>
      <c r="BT30" s="578"/>
      <c r="BU30" s="578"/>
      <c r="BV30" s="578"/>
      <c r="BW30" s="578"/>
      <c r="BX30" s="578"/>
      <c r="BY30" s="578"/>
      <c r="BZ30" s="578"/>
    </row>
    <row r="31" spans="1:78" ht="13.5" thickBot="1" x14ac:dyDescent="0.25">
      <c r="A31" s="735"/>
      <c r="B31" s="737"/>
      <c r="C31" s="739"/>
      <c r="D31" s="741"/>
      <c r="E31" s="743"/>
      <c r="F31" s="745"/>
      <c r="G31" s="723"/>
      <c r="H31" s="725"/>
      <c r="I31" s="727"/>
      <c r="J31" s="581"/>
      <c r="K31" s="581"/>
      <c r="L31" s="579"/>
      <c r="M31" s="579"/>
      <c r="N31" s="579"/>
      <c r="O31" s="581"/>
      <c r="P31" s="600"/>
      <c r="Q31" s="581"/>
      <c r="R31" s="581"/>
      <c r="S31" s="581"/>
      <c r="T31" s="581"/>
      <c r="U31" s="581"/>
      <c r="V31" s="581"/>
      <c r="W31" s="580"/>
      <c r="X31" s="600"/>
      <c r="Y31" s="600"/>
      <c r="Z31" s="600"/>
      <c r="AA31" s="600"/>
      <c r="AB31" s="600"/>
      <c r="AC31" s="600"/>
      <c r="AD31" s="669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  <c r="AP31" s="581"/>
      <c r="AQ31" s="581"/>
      <c r="AR31" s="581"/>
      <c r="AS31" s="581"/>
      <c r="AT31" s="581"/>
      <c r="AU31" s="581"/>
      <c r="AV31" s="581"/>
      <c r="AW31" s="581"/>
      <c r="AX31" s="581"/>
      <c r="AY31" s="581"/>
      <c r="AZ31" s="581"/>
      <c r="BA31" s="581"/>
      <c r="BB31" s="581"/>
      <c r="BC31" s="581"/>
      <c r="BD31" s="581"/>
      <c r="BE31" s="581"/>
      <c r="BF31" s="581"/>
      <c r="BG31" s="581"/>
      <c r="BH31" s="581"/>
      <c r="BI31" s="581"/>
      <c r="BJ31" s="581"/>
      <c r="BK31" s="581"/>
      <c r="BL31" s="581"/>
      <c r="BM31" s="581"/>
      <c r="BN31" s="581"/>
      <c r="BO31" s="581"/>
      <c r="BP31" s="581"/>
      <c r="BQ31" s="581"/>
      <c r="BR31" s="581"/>
      <c r="BS31" s="581"/>
      <c r="BT31" s="581"/>
      <c r="BU31" s="581"/>
      <c r="BV31" s="581"/>
      <c r="BW31" s="581"/>
      <c r="BX31" s="581"/>
      <c r="BY31" s="581"/>
      <c r="BZ31" s="581"/>
    </row>
    <row r="32" spans="1:78" ht="20.25" thickBot="1" x14ac:dyDescent="0.25">
      <c r="A32" s="631"/>
      <c r="B32" s="632"/>
      <c r="C32" s="633"/>
      <c r="D32" s="634"/>
      <c r="E32" s="635"/>
      <c r="F32" s="634"/>
      <c r="G32" s="656"/>
      <c r="H32" s="636"/>
      <c r="I32" s="637"/>
      <c r="J32" s="638"/>
      <c r="K32" s="582"/>
      <c r="L32" s="582"/>
      <c r="M32" s="638"/>
      <c r="N32" s="582"/>
      <c r="O32" s="582"/>
      <c r="P32" s="582"/>
      <c r="Q32" s="638"/>
      <c r="R32" s="638"/>
      <c r="S32" s="582"/>
      <c r="T32" s="582"/>
      <c r="U32" s="638"/>
      <c r="V32" s="582"/>
      <c r="W32" s="582"/>
      <c r="X32" s="582"/>
      <c r="Y32" s="582"/>
      <c r="Z32" s="582"/>
      <c r="AA32" s="582"/>
      <c r="AB32" s="582"/>
      <c r="AC32" s="582"/>
      <c r="AD32" s="582"/>
      <c r="AE32" s="582"/>
      <c r="AF32" s="582"/>
      <c r="AG32" s="582"/>
      <c r="AH32" s="582"/>
      <c r="AI32" s="582"/>
      <c r="AJ32" s="582"/>
      <c r="AK32" s="582"/>
      <c r="AL32" s="582"/>
      <c r="AM32" s="582"/>
      <c r="AN32" s="582"/>
      <c r="AO32" s="582"/>
      <c r="AP32" s="582"/>
      <c r="AQ32" s="582"/>
      <c r="AR32" s="582"/>
      <c r="AS32" s="582"/>
      <c r="AT32" s="582"/>
      <c r="AU32" s="582"/>
      <c r="AV32" s="582"/>
      <c r="AW32" s="582"/>
      <c r="AX32" s="582"/>
      <c r="AY32" s="582"/>
      <c r="AZ32" s="582"/>
      <c r="BA32" s="582"/>
      <c r="BB32" s="582"/>
      <c r="BC32" s="582"/>
      <c r="BD32" s="582"/>
      <c r="BE32" s="582"/>
      <c r="BF32" s="582"/>
      <c r="BG32" s="582"/>
      <c r="BH32" s="582"/>
      <c r="BI32" s="582"/>
      <c r="BJ32" s="582"/>
      <c r="BK32" s="582"/>
      <c r="BL32" s="582"/>
      <c r="BM32" s="582"/>
      <c r="BN32" s="582"/>
      <c r="BO32" s="582"/>
      <c r="BP32" s="582"/>
      <c r="BQ32" s="582"/>
      <c r="BR32" s="582"/>
      <c r="BS32" s="582"/>
      <c r="BT32" s="582"/>
      <c r="BU32" s="582"/>
      <c r="BV32" s="582"/>
      <c r="BW32" s="582"/>
      <c r="BX32" s="582"/>
      <c r="BY32" s="582"/>
      <c r="BZ32" s="582"/>
    </row>
    <row r="33" spans="1:78" x14ac:dyDescent="0.2">
      <c r="A33" s="734">
        <v>1</v>
      </c>
      <c r="B33" s="736" t="s">
        <v>3</v>
      </c>
      <c r="C33" s="738">
        <f>IF(D33=0,0,RANK(D33,D$33:D$82))</f>
        <v>0</v>
      </c>
      <c r="D33" s="740">
        <f>SUM(J34:CQ34)</f>
        <v>0</v>
      </c>
      <c r="E33" s="742">
        <f>IF(G33="X","X",RANK(G33,G$33:G$81))</f>
        <v>11</v>
      </c>
      <c r="F33" s="744">
        <f>COUNT(J33:CQ33)</f>
        <v>1</v>
      </c>
      <c r="G33" s="722">
        <f>IF(C33=1,"X",IF(C33=2,"X",IF(C33=3,"X",F33)))</f>
        <v>1</v>
      </c>
      <c r="H33" s="724">
        <f>SUM(J33:CQ33)</f>
        <v>0.12167824074074074</v>
      </c>
      <c r="I33" s="726">
        <f>MINA(J33,K33,L33,M33,N33,O33,P33,Q33,R33,S33,T33,U33,V33,W33,X33)</f>
        <v>0</v>
      </c>
      <c r="J33" s="610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8"/>
      <c r="BN33" s="578"/>
      <c r="BO33" s="578">
        <v>0.12167824074074074</v>
      </c>
      <c r="BP33" s="578"/>
      <c r="BQ33" s="578"/>
      <c r="BR33" s="578"/>
      <c r="BS33" s="578"/>
      <c r="BT33" s="578"/>
      <c r="BU33" s="578"/>
      <c r="BV33" s="578"/>
      <c r="BW33" s="578"/>
      <c r="BX33" s="578"/>
      <c r="BY33" s="578"/>
      <c r="BZ33" s="578"/>
    </row>
    <row r="34" spans="1:78" ht="13.5" thickBot="1" x14ac:dyDescent="0.25">
      <c r="A34" s="735"/>
      <c r="B34" s="737"/>
      <c r="C34" s="739"/>
      <c r="D34" s="741"/>
      <c r="E34" s="743"/>
      <c r="F34" s="745"/>
      <c r="G34" s="723"/>
      <c r="H34" s="725"/>
      <c r="I34" s="727"/>
      <c r="J34" s="579"/>
      <c r="K34" s="580"/>
      <c r="L34" s="580"/>
      <c r="M34" s="581"/>
      <c r="N34" s="580"/>
      <c r="O34" s="580"/>
      <c r="P34" s="580"/>
      <c r="Q34" s="581"/>
      <c r="R34" s="581"/>
      <c r="S34" s="580"/>
      <c r="T34" s="580"/>
      <c r="U34" s="581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  <c r="AS34" s="580"/>
      <c r="AT34" s="580"/>
      <c r="AU34" s="580"/>
      <c r="AV34" s="580"/>
      <c r="AW34" s="580"/>
      <c r="AX34" s="580"/>
      <c r="AY34" s="580"/>
      <c r="AZ34" s="580"/>
      <c r="BA34" s="580"/>
      <c r="BB34" s="580"/>
      <c r="BC34" s="580"/>
      <c r="BD34" s="580"/>
      <c r="BE34" s="580"/>
      <c r="BF34" s="580"/>
      <c r="BG34" s="580"/>
      <c r="BH34" s="580"/>
      <c r="BI34" s="580"/>
      <c r="BJ34" s="580"/>
      <c r="BK34" s="580"/>
      <c r="BL34" s="580"/>
      <c r="BM34" s="580"/>
      <c r="BN34" s="665"/>
      <c r="BO34" s="685">
        <f t="shared" ref="BO34" si="38">IF($I33=0,0,IF(ROUNDUP(BO33/$I33,0)&gt;30,30,ROUNDUP(BO33/$I33,0)))</f>
        <v>0</v>
      </c>
      <c r="BP34" s="580"/>
      <c r="BQ34" s="580"/>
      <c r="BR34" s="580"/>
      <c r="BS34" s="580"/>
      <c r="BT34" s="580"/>
      <c r="BU34" s="580"/>
      <c r="BV34" s="580"/>
      <c r="BW34" s="580"/>
      <c r="BX34" s="580"/>
      <c r="BY34" s="580"/>
      <c r="BZ34" s="580"/>
    </row>
    <row r="35" spans="1:78" x14ac:dyDescent="0.2">
      <c r="A35" s="734">
        <v>2</v>
      </c>
      <c r="B35" s="736" t="s">
        <v>7</v>
      </c>
      <c r="C35" s="738">
        <f>IF(D35=0,0,RANK(D35,D$33:D$82))</f>
        <v>0</v>
      </c>
      <c r="D35" s="740">
        <f>SUM(J36:CQ36)</f>
        <v>0</v>
      </c>
      <c r="E35" s="742">
        <f>IF(G35="X","X",RANK(G35,G$33:G$81))</f>
        <v>10</v>
      </c>
      <c r="F35" s="744">
        <f>COUNT(J35:CQ35)</f>
        <v>2</v>
      </c>
      <c r="G35" s="722">
        <f>IF(C35=1,"X",IF(C35=2,"X",IF(C35=3,"X",F35)))</f>
        <v>2</v>
      </c>
      <c r="H35" s="724">
        <f>SUM(J35:CQ35)</f>
        <v>0.39666666666666667</v>
      </c>
      <c r="I35" s="726">
        <f>MINA(J35,K35,L35,M35,N35,O35,P35,Q35,R35,S35,T35,U35,V35,W35,X35)</f>
        <v>0</v>
      </c>
      <c r="J35" s="610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98">
        <v>0.33333333333333331</v>
      </c>
      <c r="AT35" s="598"/>
      <c r="AU35" s="578"/>
      <c r="AV35" s="578"/>
      <c r="AW35" s="578"/>
      <c r="AX35" s="578"/>
      <c r="AY35" s="578"/>
      <c r="AZ35" s="578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8"/>
      <c r="BN35" s="578"/>
      <c r="BO35" s="578">
        <v>6.3333333333333339E-2</v>
      </c>
      <c r="BP35" s="578"/>
      <c r="BQ35" s="578"/>
      <c r="BR35" s="578"/>
      <c r="BS35" s="578"/>
      <c r="BT35" s="578"/>
      <c r="BU35" s="578"/>
      <c r="BV35" s="578"/>
      <c r="BW35" s="578"/>
      <c r="BX35" s="578"/>
      <c r="BY35" s="578"/>
      <c r="BZ35" s="578"/>
    </row>
    <row r="36" spans="1:78" ht="13.5" thickBot="1" x14ac:dyDescent="0.25">
      <c r="A36" s="735"/>
      <c r="B36" s="737"/>
      <c r="C36" s="739"/>
      <c r="D36" s="741"/>
      <c r="E36" s="743"/>
      <c r="F36" s="745"/>
      <c r="G36" s="723"/>
      <c r="H36" s="725"/>
      <c r="I36" s="727"/>
      <c r="J36" s="579"/>
      <c r="K36" s="580"/>
      <c r="L36" s="580"/>
      <c r="M36" s="581"/>
      <c r="N36" s="580"/>
      <c r="O36" s="580"/>
      <c r="P36" s="580"/>
      <c r="Q36" s="581"/>
      <c r="R36" s="581"/>
      <c r="S36" s="580"/>
      <c r="T36" s="580"/>
      <c r="U36" s="581"/>
      <c r="V36" s="580"/>
      <c r="W36" s="580"/>
      <c r="X36" s="580"/>
      <c r="Y36" s="580"/>
      <c r="Z36" s="580"/>
      <c r="AA36" s="580"/>
      <c r="AB36" s="580"/>
      <c r="AC36" s="580"/>
      <c r="AD36" s="581"/>
      <c r="AE36" s="580"/>
      <c r="AF36" s="580"/>
      <c r="AG36" s="580"/>
      <c r="AH36" s="580"/>
      <c r="AI36" s="580"/>
      <c r="AJ36" s="580"/>
      <c r="AK36" s="580"/>
      <c r="AL36" s="580"/>
      <c r="AM36" s="580"/>
      <c r="AN36" s="580"/>
      <c r="AO36" s="580"/>
      <c r="AP36" s="580"/>
      <c r="AQ36" s="580"/>
      <c r="AR36" s="665"/>
      <c r="AS36" s="685">
        <f t="shared" ref="AS36" si="39">IF($I35=0,0,IF(ROUNDUP(AS35/$I35,0)&gt;30,30,ROUNDUP(AS35/$I35,0)))</f>
        <v>0</v>
      </c>
      <c r="AT36" s="685"/>
      <c r="AU36" s="580"/>
      <c r="AV36" s="580"/>
      <c r="AW36" s="580"/>
      <c r="AX36" s="580"/>
      <c r="AY36" s="580"/>
      <c r="AZ36" s="580"/>
      <c r="BA36" s="580"/>
      <c r="BB36" s="580"/>
      <c r="BC36" s="580"/>
      <c r="BD36" s="580"/>
      <c r="BE36" s="580"/>
      <c r="BF36" s="580"/>
      <c r="BG36" s="580"/>
      <c r="BH36" s="580"/>
      <c r="BI36" s="580"/>
      <c r="BJ36" s="580"/>
      <c r="BK36" s="580"/>
      <c r="BL36" s="580"/>
      <c r="BM36" s="580"/>
      <c r="BN36" s="665"/>
      <c r="BO36" s="685">
        <f t="shared" ref="BO36" si="40">IF($I35=0,0,IF(ROUNDUP(BO35/$I35,0)&gt;30,30,ROUNDUP(BO35/$I35,0)))</f>
        <v>0</v>
      </c>
      <c r="BP36" s="580"/>
      <c r="BQ36" s="580"/>
      <c r="BR36" s="580"/>
      <c r="BS36" s="580"/>
      <c r="BT36" s="580"/>
      <c r="BU36" s="580"/>
      <c r="BV36" s="580"/>
      <c r="BW36" s="580"/>
      <c r="BX36" s="580"/>
      <c r="BY36" s="580"/>
      <c r="BZ36" s="580"/>
    </row>
    <row r="37" spans="1:78" ht="12.75" customHeight="1" x14ac:dyDescent="0.2">
      <c r="A37" s="734">
        <v>3</v>
      </c>
      <c r="B37" s="736" t="s">
        <v>1217</v>
      </c>
      <c r="C37" s="738">
        <f>IF(D37=0,0,RANK(D37,D$33:D$82))</f>
        <v>0</v>
      </c>
      <c r="D37" s="740">
        <f>SUM(J38:CQ38)</f>
        <v>0</v>
      </c>
      <c r="E37" s="742">
        <f>IF(G37="X","X",RANK(G37,G$33:G$81))</f>
        <v>15</v>
      </c>
      <c r="F37" s="744">
        <f>COUNT(J37:CQ37)</f>
        <v>0</v>
      </c>
      <c r="G37" s="722">
        <f>IF(C37=1,"X",IF(C37=2,"X",IF(C37=3,"X",F37)))</f>
        <v>0</v>
      </c>
      <c r="H37" s="724">
        <f>SUM(J37:CQ37)</f>
        <v>0</v>
      </c>
      <c r="I37" s="726">
        <f>MINA(J37,K37,L37,M37,N37,O37,P37,Q37,R37,S37,T37,U37,V37,W37,X37)</f>
        <v>0</v>
      </c>
      <c r="J37" s="610"/>
      <c r="K37" s="578"/>
      <c r="L37" s="578"/>
      <c r="M37" s="578"/>
      <c r="N37" s="578"/>
      <c r="O37" s="578"/>
      <c r="P37" s="578"/>
      <c r="Q37" s="578"/>
      <c r="R37" s="578"/>
      <c r="S37" s="578"/>
      <c r="T37" s="594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8"/>
      <c r="BN37" s="578"/>
      <c r="BO37" s="578"/>
      <c r="BP37" s="578"/>
      <c r="BQ37" s="578"/>
      <c r="BR37" s="578"/>
      <c r="BS37" s="578"/>
      <c r="BT37" s="578"/>
      <c r="BU37" s="578"/>
      <c r="BV37" s="578"/>
      <c r="BW37" s="578"/>
      <c r="BX37" s="578"/>
      <c r="BY37" s="578"/>
      <c r="BZ37" s="578"/>
    </row>
    <row r="38" spans="1:78" ht="13.5" customHeight="1" thickBot="1" x14ac:dyDescent="0.25">
      <c r="A38" s="735"/>
      <c r="B38" s="737"/>
      <c r="C38" s="739"/>
      <c r="D38" s="741"/>
      <c r="E38" s="743"/>
      <c r="F38" s="745"/>
      <c r="G38" s="723"/>
      <c r="H38" s="725"/>
      <c r="I38" s="727"/>
      <c r="J38" s="581"/>
      <c r="K38" s="581"/>
      <c r="L38" s="581"/>
      <c r="M38" s="581"/>
      <c r="N38" s="581"/>
      <c r="O38" s="581"/>
      <c r="P38" s="581"/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  <c r="AT38" s="581"/>
      <c r="AU38" s="581"/>
      <c r="AV38" s="581"/>
      <c r="AW38" s="581"/>
      <c r="AX38" s="581"/>
      <c r="AY38" s="581"/>
      <c r="AZ38" s="581"/>
      <c r="BA38" s="581"/>
      <c r="BB38" s="581"/>
      <c r="BC38" s="581"/>
      <c r="BD38" s="581"/>
      <c r="BE38" s="581"/>
      <c r="BF38" s="581"/>
      <c r="BG38" s="581"/>
      <c r="BH38" s="581"/>
      <c r="BI38" s="581"/>
      <c r="BJ38" s="581"/>
      <c r="BK38" s="581"/>
      <c r="BL38" s="581"/>
      <c r="BM38" s="581"/>
      <c r="BN38" s="581"/>
      <c r="BO38" s="581"/>
      <c r="BP38" s="581"/>
      <c r="BQ38" s="581"/>
      <c r="BR38" s="581"/>
      <c r="BS38" s="581"/>
      <c r="BT38" s="581"/>
      <c r="BU38" s="581"/>
      <c r="BV38" s="581"/>
      <c r="BW38" s="581"/>
      <c r="BX38" s="581"/>
      <c r="BY38" s="581"/>
      <c r="BZ38" s="581"/>
    </row>
    <row r="39" spans="1:78" ht="13.5" customHeight="1" x14ac:dyDescent="0.2">
      <c r="A39" s="734">
        <v>4</v>
      </c>
      <c r="B39" s="736" t="s">
        <v>289</v>
      </c>
      <c r="C39" s="738">
        <f>IF(D39=0,0,RANK(D39,D$33:D$82))</f>
        <v>6</v>
      </c>
      <c r="D39" s="740">
        <f>SUM(J40:CQ40)</f>
        <v>47</v>
      </c>
      <c r="E39" s="742">
        <f>IF(G39="X","X",RANK(G39,G$33:G$81))</f>
        <v>3</v>
      </c>
      <c r="F39" s="744">
        <f>COUNT(J39:CQ39)</f>
        <v>14</v>
      </c>
      <c r="G39" s="722">
        <f>IF(C39=1,"X",IF(C39=2,"X",IF(C39=3,"X",F39)))</f>
        <v>14</v>
      </c>
      <c r="H39" s="724">
        <f>SUM(J39:CQ39)</f>
        <v>0.60965277777777771</v>
      </c>
      <c r="I39" s="726">
        <f>MINA(J39,K39,L39,M39,N39,O39,P39,Q39,R39,S39,T39,U39,V39,W39,X39)</f>
        <v>1.59375E-2</v>
      </c>
      <c r="J39" s="610">
        <v>1.6469907407407405E-2</v>
      </c>
      <c r="K39" s="610">
        <v>1.6273148148148148E-2</v>
      </c>
      <c r="L39" s="578">
        <v>1.6759259259259258E-2</v>
      </c>
      <c r="M39" s="578">
        <v>1.6562500000000001E-2</v>
      </c>
      <c r="N39" s="578"/>
      <c r="O39" s="578"/>
      <c r="P39" s="578">
        <v>1.6261574074074074E-2</v>
      </c>
      <c r="Q39" s="578">
        <v>1.6469907407407405E-2</v>
      </c>
      <c r="R39" s="578">
        <v>1.7013888888888887E-2</v>
      </c>
      <c r="S39" s="578">
        <v>1.6446759259259262E-2</v>
      </c>
      <c r="T39" s="578">
        <v>1.6076388888888887E-2</v>
      </c>
      <c r="U39" s="594">
        <v>1.59375E-2</v>
      </c>
      <c r="V39" s="595"/>
      <c r="W39" s="595"/>
      <c r="X39" s="578"/>
      <c r="Y39" s="596"/>
      <c r="Z39" s="596"/>
      <c r="AA39" s="596"/>
      <c r="AB39" s="596"/>
      <c r="AC39" s="596"/>
      <c r="AD39" s="578"/>
      <c r="AE39" s="595"/>
      <c r="AF39" s="595"/>
      <c r="AG39" s="595"/>
      <c r="AH39" s="595"/>
      <c r="AI39" s="595"/>
      <c r="AJ39" s="595"/>
      <c r="AK39" s="595"/>
      <c r="AL39" s="595"/>
      <c r="AM39" s="595"/>
      <c r="AN39" s="595"/>
      <c r="AO39" s="595"/>
      <c r="AP39" s="595"/>
      <c r="AQ39" s="578">
        <v>2.0162037037037037E-2</v>
      </c>
      <c r="AR39" s="578"/>
      <c r="AS39" s="598">
        <v>0.30133101851851851</v>
      </c>
      <c r="AT39" s="687"/>
      <c r="AU39" s="595"/>
      <c r="AV39" s="595"/>
      <c r="AW39" s="595"/>
      <c r="AX39" s="595"/>
      <c r="AY39" s="595"/>
      <c r="AZ39" s="595"/>
      <c r="BA39" s="595"/>
      <c r="BB39" s="595"/>
      <c r="BC39" s="595"/>
      <c r="BD39" s="595"/>
      <c r="BE39" s="595"/>
      <c r="BF39" s="595"/>
      <c r="BG39" s="595"/>
      <c r="BH39" s="595"/>
      <c r="BI39" s="595"/>
      <c r="BJ39" s="595"/>
      <c r="BK39" s="595"/>
      <c r="BL39" s="595"/>
      <c r="BM39" s="595"/>
      <c r="BN39" s="595"/>
      <c r="BO39" s="578">
        <v>8.5000000000000006E-2</v>
      </c>
      <c r="BP39" s="596"/>
      <c r="BQ39" s="596"/>
      <c r="BR39" s="596"/>
      <c r="BS39" s="596"/>
      <c r="BT39" s="596"/>
      <c r="BU39" s="596"/>
      <c r="BV39" s="596">
        <v>3.888888888888889E-2</v>
      </c>
      <c r="BW39" s="596"/>
      <c r="BX39" s="596"/>
      <c r="BY39" s="596"/>
      <c r="BZ39" s="595"/>
    </row>
    <row r="40" spans="1:78" ht="13.5" customHeight="1" thickBot="1" x14ac:dyDescent="0.25">
      <c r="A40" s="735"/>
      <c r="B40" s="737"/>
      <c r="C40" s="739"/>
      <c r="D40" s="741"/>
      <c r="E40" s="743"/>
      <c r="F40" s="745"/>
      <c r="G40" s="723"/>
      <c r="H40" s="725"/>
      <c r="I40" s="727"/>
      <c r="J40" s="669">
        <f t="shared" ref="J40:M40" si="41">IF($I39=0,0,IF(ROUNDUP(J39/$I39,0)&gt;30,30,ROUNDUP(J39/$I39,0)))</f>
        <v>2</v>
      </c>
      <c r="K40" s="669">
        <f t="shared" si="41"/>
        <v>2</v>
      </c>
      <c r="L40" s="669">
        <f t="shared" si="41"/>
        <v>2</v>
      </c>
      <c r="M40" s="669">
        <f t="shared" si="41"/>
        <v>2</v>
      </c>
      <c r="N40" s="581"/>
      <c r="O40" s="581"/>
      <c r="P40" s="669">
        <f t="shared" ref="P40:U40" si="42">IF($I39=0,0,IF(ROUNDUP(P39/$I39,0)&gt;30,30,ROUNDUP(P39/$I39,0)))</f>
        <v>2</v>
      </c>
      <c r="Q40" s="669">
        <f t="shared" si="42"/>
        <v>2</v>
      </c>
      <c r="R40" s="669">
        <f t="shared" si="42"/>
        <v>2</v>
      </c>
      <c r="S40" s="669">
        <f t="shared" si="42"/>
        <v>2</v>
      </c>
      <c r="T40" s="669">
        <f t="shared" si="42"/>
        <v>2</v>
      </c>
      <c r="U40" s="669">
        <f t="shared" si="42"/>
        <v>1</v>
      </c>
      <c r="V40" s="595"/>
      <c r="W40" s="595"/>
      <c r="X40" s="581"/>
      <c r="Y40" s="595"/>
      <c r="Z40" s="595"/>
      <c r="AA40" s="595"/>
      <c r="AB40" s="595"/>
      <c r="AC40" s="595"/>
      <c r="AD40" s="581"/>
      <c r="AE40" s="595"/>
      <c r="AF40" s="595"/>
      <c r="AG40" s="595"/>
      <c r="AH40" s="595"/>
      <c r="AI40" s="595"/>
      <c r="AJ40" s="595"/>
      <c r="AK40" s="595"/>
      <c r="AL40" s="595"/>
      <c r="AM40" s="595"/>
      <c r="AN40" s="595"/>
      <c r="AO40" s="595"/>
      <c r="AP40" s="595"/>
      <c r="AQ40" s="595"/>
      <c r="AR40" s="595"/>
      <c r="AS40" s="685">
        <f t="shared" ref="AS40" si="43">IF($I39=0,0,IF(ROUNDUP(AS39/$I39,0)&gt;30,30,ROUNDUP(AS39/$I39,0)))</f>
        <v>19</v>
      </c>
      <c r="AT40" s="688"/>
      <c r="AU40" s="595"/>
      <c r="AV40" s="595"/>
      <c r="AW40" s="595"/>
      <c r="AX40" s="595"/>
      <c r="AY40" s="595"/>
      <c r="AZ40" s="595"/>
      <c r="BA40" s="595"/>
      <c r="BB40" s="595"/>
      <c r="BC40" s="595"/>
      <c r="BD40" s="595"/>
      <c r="BE40" s="595"/>
      <c r="BF40" s="595"/>
      <c r="BG40" s="595"/>
      <c r="BH40" s="595"/>
      <c r="BI40" s="595"/>
      <c r="BJ40" s="595"/>
      <c r="BK40" s="595"/>
      <c r="BL40" s="595"/>
      <c r="BM40" s="595"/>
      <c r="BN40" s="595"/>
      <c r="BO40" s="685">
        <f t="shared" ref="BO40" si="44">IF($I39=0,0,IF(ROUNDUP(BO39/$I39,0)&gt;30,30,ROUNDUP(BO39/$I39,0)))</f>
        <v>6</v>
      </c>
      <c r="BP40" s="595"/>
      <c r="BQ40" s="595"/>
      <c r="BR40" s="595"/>
      <c r="BS40" s="595"/>
      <c r="BT40" s="595"/>
      <c r="BU40" s="595"/>
      <c r="BV40" s="595">
        <f t="shared" ref="BV40" si="45">IF($I39=0,0,IF(ROUNDUP(BV39/$I39,0)&gt;30,30,ROUNDUP(BV39/$I39,0)))</f>
        <v>3</v>
      </c>
      <c r="BW40" s="595"/>
      <c r="BX40" s="595"/>
      <c r="BY40" s="595"/>
      <c r="BZ40" s="595"/>
    </row>
    <row r="41" spans="1:78" x14ac:dyDescent="0.2">
      <c r="A41" s="734">
        <v>5</v>
      </c>
      <c r="B41" s="736" t="s">
        <v>1273</v>
      </c>
      <c r="C41" s="738">
        <f>IF(D41=0,0,RANK(D41,D$33:D$82))</f>
        <v>0</v>
      </c>
      <c r="D41" s="740">
        <f>SUM(J42:CQ42)</f>
        <v>0</v>
      </c>
      <c r="E41" s="742">
        <f>IF(G41="X","X",RANK(G41,G$33:G$81))</f>
        <v>15</v>
      </c>
      <c r="F41" s="744">
        <f>COUNT(J41:CQ41)</f>
        <v>0</v>
      </c>
      <c r="G41" s="722">
        <f>IF(C41=1,"X",IF(C41=2,"X",IF(C41=3,"X",F41)))</f>
        <v>0</v>
      </c>
      <c r="H41" s="724">
        <f>SUM(J41:CQ41)</f>
        <v>0</v>
      </c>
      <c r="I41" s="726">
        <f>MINA(J41,K41,L41,M41,N41,O41,P41,Q41,R41,S41,T41,U41,V41,W41,X41)</f>
        <v>0</v>
      </c>
      <c r="J41" s="610"/>
      <c r="K41" s="578"/>
      <c r="L41" s="578"/>
      <c r="M41" s="578"/>
      <c r="N41" s="578"/>
      <c r="O41" s="578"/>
      <c r="P41" s="578"/>
      <c r="Q41" s="578"/>
      <c r="R41" s="578"/>
      <c r="S41" s="578"/>
      <c r="T41" s="578"/>
      <c r="U41" s="594"/>
      <c r="V41" s="578"/>
      <c r="W41" s="578"/>
      <c r="X41" s="578"/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578"/>
      <c r="AL41" s="578"/>
      <c r="AM41" s="578"/>
      <c r="AN41" s="578"/>
      <c r="AO41" s="578"/>
      <c r="AP41" s="578"/>
      <c r="AQ41" s="578"/>
      <c r="AR41" s="578"/>
      <c r="AS41" s="578"/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/>
      <c r="BF41" s="578"/>
      <c r="BG41" s="578"/>
      <c r="BH41" s="578"/>
      <c r="BI41" s="578"/>
      <c r="BJ41" s="578"/>
      <c r="BK41" s="578"/>
      <c r="BL41" s="578"/>
      <c r="BM41" s="578"/>
      <c r="BN41" s="578"/>
      <c r="BO41" s="578"/>
      <c r="BP41" s="578"/>
      <c r="BQ41" s="578"/>
      <c r="BR41" s="578"/>
      <c r="BS41" s="578"/>
      <c r="BT41" s="578"/>
      <c r="BU41" s="578"/>
      <c r="BV41" s="578"/>
      <c r="BW41" s="578"/>
      <c r="BX41" s="578"/>
      <c r="BY41" s="578"/>
      <c r="BZ41" s="578"/>
    </row>
    <row r="42" spans="1:78" ht="13.5" thickBot="1" x14ac:dyDescent="0.25">
      <c r="A42" s="735"/>
      <c r="B42" s="737"/>
      <c r="C42" s="739"/>
      <c r="D42" s="741"/>
      <c r="E42" s="743"/>
      <c r="F42" s="745"/>
      <c r="G42" s="723"/>
      <c r="H42" s="725"/>
      <c r="I42" s="727"/>
      <c r="J42" s="581"/>
      <c r="K42" s="581"/>
      <c r="L42" s="581"/>
      <c r="M42" s="581"/>
      <c r="N42" s="581"/>
      <c r="O42" s="581"/>
      <c r="P42" s="579"/>
      <c r="Q42" s="581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  <c r="AT42" s="581"/>
      <c r="AU42" s="581"/>
      <c r="AV42" s="581"/>
      <c r="AW42" s="581"/>
      <c r="AX42" s="581"/>
      <c r="AY42" s="581"/>
      <c r="AZ42" s="581"/>
      <c r="BA42" s="581"/>
      <c r="BB42" s="581"/>
      <c r="BC42" s="581"/>
      <c r="BD42" s="581"/>
      <c r="BE42" s="581"/>
      <c r="BF42" s="581"/>
      <c r="BG42" s="581"/>
      <c r="BH42" s="581"/>
      <c r="BI42" s="581"/>
      <c r="BJ42" s="581"/>
      <c r="BK42" s="581"/>
      <c r="BL42" s="581"/>
      <c r="BM42" s="581"/>
      <c r="BN42" s="581"/>
      <c r="BO42" s="581"/>
      <c r="BP42" s="581"/>
      <c r="BQ42" s="581"/>
      <c r="BR42" s="581"/>
      <c r="BS42" s="581"/>
      <c r="BT42" s="581"/>
      <c r="BU42" s="581"/>
      <c r="BV42" s="581"/>
      <c r="BW42" s="581"/>
      <c r="BX42" s="581"/>
      <c r="BY42" s="581"/>
      <c r="BZ42" s="581"/>
    </row>
    <row r="43" spans="1:78" x14ac:dyDescent="0.2">
      <c r="A43" s="734">
        <v>6</v>
      </c>
      <c r="B43" s="736" t="s">
        <v>1</v>
      </c>
      <c r="C43" s="738">
        <f>IF(D43=0,0,RANK(D43,D$33:D$82))</f>
        <v>4</v>
      </c>
      <c r="D43" s="740">
        <f>SUM(J44:CQ44)</f>
        <v>86</v>
      </c>
      <c r="E43" s="742">
        <f>IF(G43="X","X",RANK(G43,G$33:G$81))</f>
        <v>2</v>
      </c>
      <c r="F43" s="744">
        <f>COUNT(J43:CQ43)</f>
        <v>15</v>
      </c>
      <c r="G43" s="722">
        <f>IF(C43=1,"X",IF(C43=2,"X",IF(C43=3,"X",F43)))</f>
        <v>15</v>
      </c>
      <c r="H43" s="724">
        <f>SUM(J43:CQ43)</f>
        <v>1.1846990740740742</v>
      </c>
      <c r="I43" s="726">
        <f>MINA(J43,K43,L43,M43,N43,O43,P43,Q43,R43,S43,T43,U43,V43,W43,X43)</f>
        <v>1.3344907407407408E-2</v>
      </c>
      <c r="J43" s="610">
        <v>1.3668981481481482E-2</v>
      </c>
      <c r="K43" s="578">
        <v>1.3611111111111114E-2</v>
      </c>
      <c r="L43" s="578">
        <v>1.3842592592592594E-2</v>
      </c>
      <c r="M43" s="578"/>
      <c r="N43" s="578"/>
      <c r="O43" s="578">
        <v>1.3344907407407408E-2</v>
      </c>
      <c r="P43" s="578">
        <v>1.3460648148148147E-2</v>
      </c>
      <c r="Q43" s="578"/>
      <c r="R43" s="578">
        <v>1.3946759259259258E-2</v>
      </c>
      <c r="S43" s="578"/>
      <c r="T43" s="578">
        <v>1.4236111111111111E-2</v>
      </c>
      <c r="U43" s="594">
        <v>1.3703703703703704E-2</v>
      </c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>
        <v>0.54531249999999998</v>
      </c>
      <c r="AL43" s="578"/>
      <c r="AM43" s="578"/>
      <c r="AN43" s="578"/>
      <c r="AO43" s="578"/>
      <c r="AP43" s="578"/>
      <c r="AQ43" s="578">
        <v>1.6932870370370369E-2</v>
      </c>
      <c r="AR43" s="578"/>
      <c r="AS43" s="598">
        <v>0.33333333333333331</v>
      </c>
      <c r="AT43" s="598"/>
      <c r="AU43" s="578"/>
      <c r="AV43" s="578"/>
      <c r="AW43" s="578"/>
      <c r="AX43" s="578"/>
      <c r="AY43" s="578"/>
      <c r="AZ43" s="578"/>
      <c r="BA43" s="578"/>
      <c r="BB43" s="578"/>
      <c r="BC43" s="578"/>
      <c r="BD43" s="578"/>
      <c r="BE43" s="578"/>
      <c r="BF43" s="578"/>
      <c r="BG43" s="578"/>
      <c r="BH43" s="578"/>
      <c r="BI43" s="598">
        <v>1.5266203703703705E-2</v>
      </c>
      <c r="BJ43" s="578"/>
      <c r="BK43" s="578"/>
      <c r="BL43" s="578"/>
      <c r="BM43" s="578"/>
      <c r="BN43" s="578"/>
      <c r="BO43" s="578">
        <v>6.7997685185185189E-2</v>
      </c>
      <c r="BP43" s="578">
        <v>8.306712962962963E-2</v>
      </c>
      <c r="BQ43" s="578"/>
      <c r="BR43" s="578"/>
      <c r="BS43" s="578"/>
      <c r="BT43" s="578"/>
      <c r="BU43" s="578"/>
      <c r="BV43" s="578"/>
      <c r="BW43" s="578">
        <v>1.2974537037037036E-2</v>
      </c>
      <c r="BX43" s="578"/>
      <c r="BY43" s="578"/>
      <c r="BZ43" s="578"/>
    </row>
    <row r="44" spans="1:78" ht="13.5" thickBot="1" x14ac:dyDescent="0.25">
      <c r="A44" s="735"/>
      <c r="B44" s="737"/>
      <c r="C44" s="739"/>
      <c r="D44" s="741"/>
      <c r="E44" s="743"/>
      <c r="F44" s="745"/>
      <c r="G44" s="723"/>
      <c r="H44" s="725"/>
      <c r="I44" s="727"/>
      <c r="J44" s="669">
        <f t="shared" ref="J44:L44" si="46">IF($I43=0,0,IF(ROUNDUP(J43/$I43,0)&gt;30,30,ROUNDUP(J43/$I43,0)))</f>
        <v>2</v>
      </c>
      <c r="K44" s="669">
        <f t="shared" si="46"/>
        <v>2</v>
      </c>
      <c r="L44" s="669">
        <f t="shared" si="46"/>
        <v>2</v>
      </c>
      <c r="M44" s="581"/>
      <c r="N44" s="581"/>
      <c r="O44" s="669">
        <f t="shared" ref="O44:P44" si="47">IF($I43=0,0,IF(ROUNDUP(O43/$I43,0)&gt;30,30,ROUNDUP(O43/$I43,0)))</f>
        <v>1</v>
      </c>
      <c r="P44" s="669">
        <f t="shared" si="47"/>
        <v>2</v>
      </c>
      <c r="Q44" s="669"/>
      <c r="R44" s="669">
        <f t="shared" ref="R44" si="48">IF($I43=0,0,IF(ROUNDUP(R43/$I43,0)&gt;30,30,ROUNDUP(R43/$I43,0)))</f>
        <v>2</v>
      </c>
      <c r="S44" s="669"/>
      <c r="T44" s="669">
        <f t="shared" ref="T44:U44" si="49">IF($I43=0,0,IF(ROUNDUP(T43/$I43,0)&gt;30,30,ROUNDUP(T43/$I43,0)))</f>
        <v>2</v>
      </c>
      <c r="U44" s="669">
        <f t="shared" si="49"/>
        <v>2</v>
      </c>
      <c r="V44" s="669"/>
      <c r="W44" s="669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669">
        <f t="shared" ref="AK44" si="50">IF($I43=0,0,IF(ROUNDUP(AK43/$I43,0)&gt;30,30,ROUNDUP(AK43/$I43,0)))</f>
        <v>30</v>
      </c>
      <c r="AL44" s="581"/>
      <c r="AM44" s="581"/>
      <c r="AN44" s="581"/>
      <c r="AO44" s="581"/>
      <c r="AP44" s="581"/>
      <c r="AQ44" s="581"/>
      <c r="AR44" s="666"/>
      <c r="AS44" s="685">
        <f t="shared" ref="AS44" si="51">IF($I43=0,0,IF(ROUNDUP(AS43/$I43,0)&gt;30,30,ROUNDUP(AS43/$I43,0)))</f>
        <v>25</v>
      </c>
      <c r="AT44" s="685"/>
      <c r="AU44" s="581"/>
      <c r="AV44" s="581"/>
      <c r="AW44" s="581"/>
      <c r="AX44" s="581"/>
      <c r="AY44" s="581"/>
      <c r="AZ44" s="581"/>
      <c r="BA44" s="581"/>
      <c r="BB44" s="581"/>
      <c r="BC44" s="581"/>
      <c r="BD44" s="581"/>
      <c r="BE44" s="581"/>
      <c r="BF44" s="581"/>
      <c r="BG44" s="581"/>
      <c r="BH44" s="581"/>
      <c r="BI44" s="685">
        <f t="shared" ref="BI44" si="52">IF($I43=0,0,IF(ROUNDUP(BI43/$I43,0)&gt;30,30,ROUNDUP(BI43/$I43,0)))</f>
        <v>2</v>
      </c>
      <c r="BJ44" s="581"/>
      <c r="BK44" s="581"/>
      <c r="BL44" s="581"/>
      <c r="BM44" s="581"/>
      <c r="BN44" s="666"/>
      <c r="BO44" s="685">
        <f t="shared" ref="BO44:BP44" si="53">IF($I43=0,0,IF(ROUNDUP(BO43/$I43,0)&gt;30,30,ROUNDUP(BO43/$I43,0)))</f>
        <v>6</v>
      </c>
      <c r="BP44" s="685">
        <f t="shared" si="53"/>
        <v>7</v>
      </c>
      <c r="BQ44" s="581"/>
      <c r="BR44" s="581"/>
      <c r="BS44" s="581"/>
      <c r="BT44" s="581"/>
      <c r="BU44" s="581"/>
      <c r="BV44" s="581"/>
      <c r="BW44" s="581">
        <f t="shared" ref="BW44" si="54">IF($I43=0,0,IF(ROUNDUP(BW43/$I43,0)&gt;30,30,ROUNDUP(BW43/$I43,0)))</f>
        <v>1</v>
      </c>
      <c r="BX44" s="581"/>
      <c r="BY44" s="581"/>
      <c r="BZ44" s="581"/>
    </row>
    <row r="45" spans="1:78" x14ac:dyDescent="0.2">
      <c r="A45" s="734">
        <v>7</v>
      </c>
      <c r="B45" s="736" t="s">
        <v>975</v>
      </c>
      <c r="C45" s="738">
        <f>IF(D45=0,0,RANK(D45,D$33:D$82))</f>
        <v>0</v>
      </c>
      <c r="D45" s="740">
        <f>SUM(J46:CQ46)</f>
        <v>0</v>
      </c>
      <c r="E45" s="742">
        <f>IF(G45="X","X",RANK(G45,G$33:G$81))</f>
        <v>11</v>
      </c>
      <c r="F45" s="744">
        <f>COUNT(J45:CQ45)</f>
        <v>1</v>
      </c>
      <c r="G45" s="722">
        <f>IF(C45=1,"X",IF(C45=2,"X",IF(C45=3,"X",F45)))</f>
        <v>1</v>
      </c>
      <c r="H45" s="724">
        <f>SUM(J45:CQ45)</f>
        <v>5.1446759259259262E-2</v>
      </c>
      <c r="I45" s="726">
        <f>MINA(J45,K45,L45,M45,N45,O45,P45,Q45,R45,S45,T45,U45,V45,W45,X45)</f>
        <v>0</v>
      </c>
      <c r="J45" s="610"/>
      <c r="K45" s="610"/>
      <c r="L45" s="610"/>
      <c r="M45" s="610"/>
      <c r="N45" s="578"/>
      <c r="O45" s="610"/>
      <c r="P45" s="610"/>
      <c r="Q45" s="610"/>
      <c r="R45" s="610"/>
      <c r="S45" s="610"/>
      <c r="T45" s="610"/>
      <c r="U45" s="610"/>
      <c r="V45" s="610"/>
      <c r="W45" s="610"/>
      <c r="X45" s="610"/>
      <c r="Y45" s="610"/>
      <c r="Z45" s="610"/>
      <c r="AA45" s="610"/>
      <c r="AB45" s="610"/>
      <c r="AC45" s="610"/>
      <c r="AD45" s="578">
        <v>5.1446759259259262E-2</v>
      </c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8"/>
      <c r="AS45" s="578"/>
      <c r="AT45" s="578"/>
      <c r="AU45" s="578"/>
      <c r="AV45" s="578"/>
      <c r="AW45" s="578"/>
      <c r="AX45" s="578"/>
      <c r="AY45" s="578"/>
      <c r="AZ45" s="578"/>
      <c r="BA45" s="578"/>
      <c r="BB45" s="578"/>
      <c r="BC45" s="578"/>
      <c r="BD45" s="578"/>
      <c r="BE45" s="578"/>
      <c r="BF45" s="578"/>
      <c r="BG45" s="578"/>
      <c r="BH45" s="578"/>
      <c r="BI45" s="578"/>
      <c r="BJ45" s="578"/>
      <c r="BK45" s="578"/>
      <c r="BL45" s="578"/>
      <c r="BM45" s="578"/>
      <c r="BN45" s="578"/>
      <c r="BO45" s="578"/>
      <c r="BP45" s="578"/>
      <c r="BQ45" s="578"/>
      <c r="BR45" s="578"/>
      <c r="BS45" s="578"/>
      <c r="BT45" s="578"/>
      <c r="BU45" s="578"/>
      <c r="BV45" s="578"/>
      <c r="BW45" s="578"/>
      <c r="BX45" s="578"/>
      <c r="BY45" s="578"/>
      <c r="BZ45" s="578"/>
    </row>
    <row r="46" spans="1:78" ht="13.5" thickBot="1" x14ac:dyDescent="0.25">
      <c r="A46" s="735"/>
      <c r="B46" s="737"/>
      <c r="C46" s="739"/>
      <c r="D46" s="741"/>
      <c r="E46" s="743"/>
      <c r="F46" s="745"/>
      <c r="G46" s="723"/>
      <c r="H46" s="725"/>
      <c r="I46" s="727"/>
      <c r="J46" s="581"/>
      <c r="K46" s="581"/>
      <c r="L46" s="579"/>
      <c r="M46" s="579"/>
      <c r="N46" s="579"/>
      <c r="O46" s="581"/>
      <c r="P46" s="580"/>
      <c r="Q46" s="581"/>
      <c r="R46" s="581"/>
      <c r="S46" s="580"/>
      <c r="T46" s="581"/>
      <c r="U46" s="581"/>
      <c r="V46" s="600"/>
      <c r="W46" s="581"/>
      <c r="X46" s="600"/>
      <c r="Y46" s="600"/>
      <c r="Z46" s="600"/>
      <c r="AA46" s="600"/>
      <c r="AB46" s="600"/>
      <c r="AC46" s="600"/>
      <c r="AD46" s="669">
        <f t="shared" ref="AD46" si="55">IF($I45=0,0,IF(ROUNDUP(AD45/$I45,0)&gt;30,30,ROUNDUP(AD45/$I45,0)))</f>
        <v>0</v>
      </c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  <c r="AT46" s="581"/>
      <c r="AU46" s="581"/>
      <c r="AV46" s="581"/>
      <c r="AW46" s="581"/>
      <c r="AX46" s="581"/>
      <c r="AY46" s="581"/>
      <c r="AZ46" s="581"/>
      <c r="BA46" s="581"/>
      <c r="BB46" s="581"/>
      <c r="BC46" s="581"/>
      <c r="BD46" s="581"/>
      <c r="BE46" s="581"/>
      <c r="BF46" s="581"/>
      <c r="BG46" s="581"/>
      <c r="BH46" s="581"/>
      <c r="BI46" s="581"/>
      <c r="BJ46" s="581"/>
      <c r="BK46" s="581"/>
      <c r="BL46" s="581"/>
      <c r="BM46" s="581"/>
      <c r="BN46" s="581"/>
      <c r="BO46" s="581"/>
      <c r="BP46" s="581"/>
      <c r="BQ46" s="581"/>
      <c r="BR46" s="581"/>
      <c r="BS46" s="581"/>
      <c r="BT46" s="581"/>
      <c r="BU46" s="581"/>
      <c r="BV46" s="581"/>
      <c r="BW46" s="581"/>
      <c r="BX46" s="581"/>
      <c r="BY46" s="581"/>
      <c r="BZ46" s="581"/>
    </row>
    <row r="47" spans="1:78" x14ac:dyDescent="0.2">
      <c r="A47" s="734">
        <v>8</v>
      </c>
      <c r="B47" s="736" t="s">
        <v>101</v>
      </c>
      <c r="C47" s="738">
        <f>IF(D47=0,0,RANK(D47,D$33:D$82))</f>
        <v>0</v>
      </c>
      <c r="D47" s="740">
        <f>SUM(J48:CQ48)</f>
        <v>0</v>
      </c>
      <c r="E47" s="742">
        <f>IF(G47="X","X",RANK(G47,G$33:G$81))</f>
        <v>15</v>
      </c>
      <c r="F47" s="744">
        <f>COUNT(J47:CQ47)</f>
        <v>0</v>
      </c>
      <c r="G47" s="722">
        <f>IF(C47=1,"X",IF(C47=2,"X",IF(C47=3,"X",F47)))</f>
        <v>0</v>
      </c>
      <c r="H47" s="724">
        <f>SUM(J47:CQ47)</f>
        <v>0</v>
      </c>
      <c r="I47" s="726">
        <f>MINA(J47,K47,L47,M47,N47,O47,P47,Q47,R47,S47,T47,U47,V47,W47,X47)</f>
        <v>0</v>
      </c>
      <c r="J47" s="610"/>
      <c r="K47" s="578"/>
      <c r="L47" s="578"/>
      <c r="M47" s="578"/>
      <c r="N47" s="578"/>
      <c r="O47" s="578"/>
      <c r="P47" s="578"/>
      <c r="Q47" s="578"/>
      <c r="R47" s="578"/>
      <c r="S47" s="578"/>
      <c r="T47" s="578"/>
      <c r="U47" s="578"/>
      <c r="V47" s="578"/>
      <c r="W47" s="578"/>
      <c r="X47" s="578"/>
      <c r="Y47" s="578"/>
      <c r="Z47" s="578"/>
      <c r="AA47" s="578"/>
      <c r="AB47" s="578"/>
      <c r="AC47" s="578"/>
      <c r="AD47" s="578"/>
      <c r="AE47" s="578"/>
      <c r="AF47" s="578"/>
      <c r="AG47" s="578"/>
      <c r="AH47" s="578"/>
      <c r="AI47" s="578"/>
      <c r="AJ47" s="578"/>
      <c r="AK47" s="578"/>
      <c r="AL47" s="578"/>
      <c r="AM47" s="578"/>
      <c r="AN47" s="578"/>
      <c r="AO47" s="578"/>
      <c r="AP47" s="578"/>
      <c r="AQ47" s="578"/>
      <c r="AR47" s="578"/>
      <c r="AS47" s="578"/>
      <c r="AT47" s="578"/>
      <c r="AU47" s="578"/>
      <c r="AV47" s="578"/>
      <c r="AW47" s="578"/>
      <c r="AX47" s="578"/>
      <c r="AY47" s="578"/>
      <c r="AZ47" s="578"/>
      <c r="BA47" s="578"/>
      <c r="BB47" s="578"/>
      <c r="BC47" s="578"/>
      <c r="BD47" s="578"/>
      <c r="BE47" s="578"/>
      <c r="BF47" s="578"/>
      <c r="BG47" s="578"/>
      <c r="BH47" s="578"/>
      <c r="BI47" s="578"/>
      <c r="BJ47" s="578"/>
      <c r="BK47" s="578"/>
      <c r="BL47" s="578"/>
      <c r="BM47" s="578"/>
      <c r="BN47" s="578"/>
      <c r="BO47" s="578"/>
      <c r="BP47" s="578"/>
      <c r="BQ47" s="578"/>
      <c r="BR47" s="578"/>
      <c r="BS47" s="578"/>
      <c r="BT47" s="578"/>
      <c r="BU47" s="578"/>
      <c r="BV47" s="578"/>
      <c r="BW47" s="578"/>
      <c r="BX47" s="578"/>
      <c r="BY47" s="578"/>
      <c r="BZ47" s="578"/>
    </row>
    <row r="48" spans="1:78" ht="13.5" thickBot="1" x14ac:dyDescent="0.25">
      <c r="A48" s="735"/>
      <c r="B48" s="737"/>
      <c r="C48" s="739"/>
      <c r="D48" s="741"/>
      <c r="E48" s="743"/>
      <c r="F48" s="745"/>
      <c r="G48" s="723"/>
      <c r="H48" s="725"/>
      <c r="I48" s="727"/>
      <c r="J48" s="579"/>
      <c r="K48" s="580"/>
      <c r="L48" s="580"/>
      <c r="M48" s="581"/>
      <c r="N48" s="580"/>
      <c r="O48" s="580"/>
      <c r="P48" s="581"/>
      <c r="Q48" s="581"/>
      <c r="R48" s="581"/>
      <c r="S48" s="580"/>
      <c r="T48" s="580"/>
      <c r="U48" s="581"/>
      <c r="V48" s="580"/>
      <c r="W48" s="580"/>
      <c r="X48" s="580"/>
      <c r="Y48" s="580"/>
      <c r="Z48" s="580"/>
      <c r="AA48" s="580"/>
      <c r="AB48" s="580"/>
      <c r="AC48" s="580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  <c r="AT48" s="581"/>
      <c r="AU48" s="581"/>
      <c r="AV48" s="581"/>
      <c r="AW48" s="581"/>
      <c r="AX48" s="581"/>
      <c r="AY48" s="581"/>
      <c r="AZ48" s="581"/>
      <c r="BA48" s="581"/>
      <c r="BB48" s="581"/>
      <c r="BC48" s="581"/>
      <c r="BD48" s="581"/>
      <c r="BE48" s="581"/>
      <c r="BF48" s="581"/>
      <c r="BG48" s="581"/>
      <c r="BH48" s="581"/>
      <c r="BI48" s="581"/>
      <c r="BJ48" s="581"/>
      <c r="BK48" s="581"/>
      <c r="BL48" s="581"/>
      <c r="BM48" s="581"/>
      <c r="BN48" s="581"/>
      <c r="BO48" s="581"/>
      <c r="BP48" s="581"/>
      <c r="BQ48" s="581"/>
      <c r="BR48" s="581"/>
      <c r="BS48" s="581"/>
      <c r="BT48" s="581"/>
      <c r="BU48" s="581"/>
      <c r="BV48" s="581"/>
      <c r="BW48" s="581"/>
      <c r="BX48" s="581"/>
      <c r="BY48" s="581"/>
      <c r="BZ48" s="581"/>
    </row>
    <row r="49" spans="1:78" x14ac:dyDescent="0.2">
      <c r="A49" s="734">
        <v>9</v>
      </c>
      <c r="B49" s="746" t="s">
        <v>973</v>
      </c>
      <c r="C49" s="738">
        <f>IF(D49=0,0,RANK(D49,D$33:D$82))</f>
        <v>3</v>
      </c>
      <c r="D49" s="740">
        <f>SUM(J50:CQ50)</f>
        <v>104</v>
      </c>
      <c r="E49" s="742" t="str">
        <f>IF(G49="X","X",RANK(G49,G$33:G$81))</f>
        <v>X</v>
      </c>
      <c r="F49" s="744">
        <f>COUNT(J49:CQ49)</f>
        <v>20</v>
      </c>
      <c r="G49" s="722" t="str">
        <f>IF(C49=1,"X",IF(C49=2,"X",IF(C49=3,"X",F49)))</f>
        <v>X</v>
      </c>
      <c r="H49" s="724">
        <f>SUM(J49:CQ49)</f>
        <v>1.2691666666666668</v>
      </c>
      <c r="I49" s="726">
        <f>MINA(J49,K49,L49,M49,N49,O49,P49,Q49,R49,S49,T49,U49,V49,W49,X49)</f>
        <v>1.3657407407407408E-2</v>
      </c>
      <c r="J49" s="578">
        <v>1.3657407407407408E-2</v>
      </c>
      <c r="K49" s="578">
        <v>1.5995370370370372E-2</v>
      </c>
      <c r="L49" s="578"/>
      <c r="M49" s="578"/>
      <c r="N49" s="578"/>
      <c r="O49" s="578"/>
      <c r="P49" s="578">
        <v>1.4016203703703704E-2</v>
      </c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78">
        <v>3.9004629629629632E-2</v>
      </c>
      <c r="AF49" s="578">
        <v>0.12640046296296295</v>
      </c>
      <c r="AG49" s="578">
        <v>3.9004629629629632E-2</v>
      </c>
      <c r="AH49" s="578">
        <v>3.2025462962962964E-2</v>
      </c>
      <c r="AI49" s="578"/>
      <c r="AJ49" s="578"/>
      <c r="AK49" s="578"/>
      <c r="AL49" s="578"/>
      <c r="AM49" s="578"/>
      <c r="AN49" s="578"/>
      <c r="AO49" s="578">
        <v>3.1666666666666669E-2</v>
      </c>
      <c r="AP49" s="578">
        <v>2.9930555555555557E-2</v>
      </c>
      <c r="AQ49" s="578">
        <v>1.6886574074074075E-2</v>
      </c>
      <c r="AR49" s="578">
        <v>4.760416666666667E-2</v>
      </c>
      <c r="AS49" s="591">
        <v>0.3261458333333333</v>
      </c>
      <c r="AT49" s="591"/>
      <c r="AU49" s="578"/>
      <c r="AV49" s="578"/>
      <c r="AW49" s="591">
        <v>4.2847222222222224E-2</v>
      </c>
      <c r="AX49" s="578"/>
      <c r="AY49" s="578"/>
      <c r="AZ49" s="578"/>
      <c r="BA49" s="578">
        <v>7.8587962962962957E-2</v>
      </c>
      <c r="BB49" s="578"/>
      <c r="BC49" s="578">
        <v>7.0104166666666676E-2</v>
      </c>
      <c r="BD49" s="578">
        <v>7.0370370370370375E-2</v>
      </c>
      <c r="BE49" s="578"/>
      <c r="BF49" s="578"/>
      <c r="BG49" s="578">
        <v>3.1111111111111107E-2</v>
      </c>
      <c r="BH49" s="578"/>
      <c r="BI49" s="578"/>
      <c r="BJ49" s="578"/>
      <c r="BK49" s="578">
        <v>0.11855324074074074</v>
      </c>
      <c r="BL49" s="578"/>
      <c r="BM49" s="578"/>
      <c r="BN49" s="578"/>
      <c r="BO49" s="578">
        <v>8.9895833333333341E-2</v>
      </c>
      <c r="BP49" s="578"/>
      <c r="BQ49" s="578"/>
      <c r="BR49" s="578"/>
      <c r="BS49" s="578"/>
      <c r="BT49" s="578"/>
      <c r="BU49" s="578"/>
      <c r="BV49" s="578">
        <v>3.5358796296296298E-2</v>
      </c>
      <c r="BW49" s="578"/>
      <c r="BX49" s="578"/>
      <c r="BY49" s="578"/>
      <c r="BZ49" s="578"/>
    </row>
    <row r="50" spans="1:78" ht="13.5" thickBot="1" x14ac:dyDescent="0.25">
      <c r="A50" s="735"/>
      <c r="B50" s="747"/>
      <c r="C50" s="739"/>
      <c r="D50" s="741"/>
      <c r="E50" s="743"/>
      <c r="F50" s="745"/>
      <c r="G50" s="723"/>
      <c r="H50" s="725"/>
      <c r="I50" s="727"/>
      <c r="J50" s="669">
        <f t="shared" ref="J50:K50" si="56">IF($I49=0,0,IF(ROUNDUP(J49/$I49,0)&gt;30,30,ROUNDUP(J49/$I49,0)))</f>
        <v>1</v>
      </c>
      <c r="K50" s="669">
        <f t="shared" si="56"/>
        <v>2</v>
      </c>
      <c r="L50" s="581"/>
      <c r="M50" s="581"/>
      <c r="N50" s="581"/>
      <c r="O50" s="581"/>
      <c r="P50" s="669">
        <f t="shared" ref="P50" si="57">IF($I49=0,0,IF(ROUNDUP(P49/$I49,0)&gt;30,30,ROUNDUP(P49/$I49,0)))</f>
        <v>2</v>
      </c>
      <c r="Q50" s="579"/>
      <c r="R50" s="579"/>
      <c r="S50" s="581"/>
      <c r="T50" s="581"/>
      <c r="U50" s="581"/>
      <c r="V50" s="581"/>
      <c r="W50" s="669"/>
      <c r="X50" s="581"/>
      <c r="Y50" s="581"/>
      <c r="Z50" s="581"/>
      <c r="AA50" s="581"/>
      <c r="AB50" s="581"/>
      <c r="AC50" s="581"/>
      <c r="AD50" s="581"/>
      <c r="AE50" s="669">
        <f t="shared" ref="AE50" si="58">IF($I49=0,0,IF(ROUNDUP(AE49/$I49,0)&gt;30,30,ROUNDUP(AE49/$I49,0)))</f>
        <v>3</v>
      </c>
      <c r="AF50" s="669">
        <f t="shared" ref="AF50:AH50" si="59">IF($I49=0,0,IF(ROUNDUP(AF49/$I49,0)&gt;30,30,ROUNDUP(AF49/$I49,0)))</f>
        <v>10</v>
      </c>
      <c r="AG50" s="669">
        <f t="shared" si="59"/>
        <v>3</v>
      </c>
      <c r="AH50" s="669">
        <f t="shared" si="59"/>
        <v>3</v>
      </c>
      <c r="AI50" s="669"/>
      <c r="AJ50" s="581"/>
      <c r="AK50" s="666"/>
      <c r="AL50" s="666"/>
      <c r="AM50" s="666"/>
      <c r="AN50" s="666"/>
      <c r="AO50" s="669">
        <f t="shared" ref="AO50:AP50" si="60">IF($I49=0,0,IF(ROUNDUP(AO49/$I49,0)&gt;30,30,ROUNDUP(AO49/$I49,0)))</f>
        <v>3</v>
      </c>
      <c r="AP50" s="669">
        <f t="shared" si="60"/>
        <v>3</v>
      </c>
      <c r="AQ50" s="669">
        <f t="shared" ref="AQ50:AS50" si="61">IF($I49=0,0,IF(ROUNDUP(AQ49/$I49,0)&gt;30,30,ROUNDUP(AQ49/$I49,0)))</f>
        <v>2</v>
      </c>
      <c r="AR50" s="669">
        <f t="shared" si="61"/>
        <v>4</v>
      </c>
      <c r="AS50" s="683">
        <f t="shared" si="61"/>
        <v>24</v>
      </c>
      <c r="AT50" s="683"/>
      <c r="AU50" s="581"/>
      <c r="AV50" s="581"/>
      <c r="AW50" s="683">
        <f t="shared" ref="AW50" si="62">IF($I49=0,0,IF(ROUNDUP(AW49/$I49,0)&gt;30,30,ROUNDUP(AW49/$I49,0)))</f>
        <v>4</v>
      </c>
      <c r="AX50" s="581"/>
      <c r="AY50" s="581"/>
      <c r="AZ50" s="581"/>
      <c r="BA50" s="666">
        <f t="shared" ref="BA50" si="63">IF($I49=0,0,IF(ROUNDUP(BA49/$I49,0)&gt;30,30,ROUNDUP(BA49/$I49,0)))</f>
        <v>6</v>
      </c>
      <c r="BB50" s="666"/>
      <c r="BC50" s="685">
        <f t="shared" ref="BC50:BD50" si="64">IF($I49=0,0,IF(ROUNDUP(BC49/$I49,0)&gt;30,30,ROUNDUP(BC49/$I49,0)))</f>
        <v>6</v>
      </c>
      <c r="BD50" s="685">
        <f t="shared" si="64"/>
        <v>6</v>
      </c>
      <c r="BE50" s="581"/>
      <c r="BF50" s="581"/>
      <c r="BG50" s="685">
        <f t="shared" ref="BG50" si="65">IF($I49=0,0,IF(ROUNDUP(BG49/$I49,0)&gt;30,30,ROUNDUP(BG49/$I49,0)))</f>
        <v>3</v>
      </c>
      <c r="BH50" s="581"/>
      <c r="BI50" s="581"/>
      <c r="BJ50" s="581"/>
      <c r="BK50" s="685">
        <f t="shared" ref="BK50" si="66">IF($I49=0,0,IF(ROUNDUP(BK49/$I49,0)&gt;30,30,ROUNDUP(BK49/$I49,0)))</f>
        <v>9</v>
      </c>
      <c r="BL50" s="685"/>
      <c r="BM50" s="581"/>
      <c r="BN50" s="666"/>
      <c r="BO50" s="685">
        <f t="shared" ref="BO50" si="67">IF($I49=0,0,IF(ROUNDUP(BO49/$I49,0)&gt;30,30,ROUNDUP(BO49/$I49,0)))</f>
        <v>7</v>
      </c>
      <c r="BP50" s="685"/>
      <c r="BQ50" s="685"/>
      <c r="BR50" s="685"/>
      <c r="BS50" s="685"/>
      <c r="BT50" s="685"/>
      <c r="BU50" s="685"/>
      <c r="BV50" s="685">
        <f t="shared" ref="BV50" si="68">IF($I49=0,0,IF(ROUNDUP(BV49/$I49,0)&gt;30,30,ROUNDUP(BV49/$I49,0)))</f>
        <v>3</v>
      </c>
      <c r="BW50" s="685"/>
      <c r="BX50" s="685"/>
      <c r="BY50" s="685"/>
      <c r="BZ50" s="581"/>
    </row>
    <row r="51" spans="1:78" x14ac:dyDescent="0.2">
      <c r="A51" s="734">
        <v>10</v>
      </c>
      <c r="B51" s="736" t="s">
        <v>866</v>
      </c>
      <c r="C51" s="738">
        <f>IF(D51=0,0,RANK(D51,D$33:D$82))</f>
        <v>0</v>
      </c>
      <c r="D51" s="740">
        <f>SUM(J52:CQ52)</f>
        <v>0</v>
      </c>
      <c r="E51" s="742">
        <f>IF(G51="X","X",RANK(G51,G$33:G$81))</f>
        <v>11</v>
      </c>
      <c r="F51" s="744">
        <f>COUNT(J51:CQ51)</f>
        <v>1</v>
      </c>
      <c r="G51" s="722">
        <f>IF(C51=1,"X",IF(C51=2,"X",IF(C51=3,"X",F51)))</f>
        <v>1</v>
      </c>
      <c r="H51" s="724">
        <f>SUM(J51:CQ51)</f>
        <v>7.1018518518518522E-2</v>
      </c>
      <c r="I51" s="726">
        <f>MINA(J51,K51,L51,M51,N51,O51,P51,Q51,R51,S51,T51,U51,V51,W51,X51)</f>
        <v>0</v>
      </c>
      <c r="J51" s="610"/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/>
      <c r="AU51" s="578"/>
      <c r="AV51" s="578"/>
      <c r="AW51" s="578"/>
      <c r="AX51" s="578"/>
      <c r="AY51" s="578"/>
      <c r="AZ51" s="578"/>
      <c r="BA51" s="578"/>
      <c r="BB51" s="578"/>
      <c r="BC51" s="578"/>
      <c r="BD51" s="578"/>
      <c r="BE51" s="578"/>
      <c r="BF51" s="578"/>
      <c r="BG51" s="578"/>
      <c r="BH51" s="578"/>
      <c r="BI51" s="578"/>
      <c r="BJ51" s="578"/>
      <c r="BK51" s="578"/>
      <c r="BL51" s="578"/>
      <c r="BM51" s="578"/>
      <c r="BN51" s="578"/>
      <c r="BO51" s="578">
        <v>7.1018518518518522E-2</v>
      </c>
      <c r="BP51" s="578"/>
      <c r="BQ51" s="578"/>
      <c r="BR51" s="578"/>
      <c r="BS51" s="578"/>
      <c r="BT51" s="578"/>
      <c r="BU51" s="578"/>
      <c r="BV51" s="578"/>
      <c r="BW51" s="578"/>
      <c r="BX51" s="578"/>
      <c r="BY51" s="578"/>
      <c r="BZ51" s="578"/>
    </row>
    <row r="52" spans="1:78" ht="13.5" thickBot="1" x14ac:dyDescent="0.25">
      <c r="A52" s="735"/>
      <c r="B52" s="737"/>
      <c r="C52" s="739"/>
      <c r="D52" s="741"/>
      <c r="E52" s="743"/>
      <c r="F52" s="745"/>
      <c r="G52" s="723"/>
      <c r="H52" s="725"/>
      <c r="I52" s="727"/>
      <c r="J52" s="581"/>
      <c r="K52" s="596"/>
      <c r="L52" s="596"/>
      <c r="M52" s="595"/>
      <c r="N52" s="596"/>
      <c r="O52" s="581"/>
      <c r="P52" s="579"/>
      <c r="Q52" s="595"/>
      <c r="R52" s="595"/>
      <c r="S52" s="581"/>
      <c r="T52" s="600"/>
      <c r="U52" s="581"/>
      <c r="V52" s="596"/>
      <c r="W52" s="581"/>
      <c r="X52" s="596"/>
      <c r="Y52" s="596"/>
      <c r="Z52" s="596"/>
      <c r="AA52" s="596"/>
      <c r="AB52" s="596"/>
      <c r="AC52" s="596"/>
      <c r="AD52" s="596"/>
      <c r="AE52" s="596"/>
      <c r="AF52" s="596"/>
      <c r="AG52" s="596"/>
      <c r="AH52" s="596"/>
      <c r="AI52" s="596"/>
      <c r="AJ52" s="596"/>
      <c r="AK52" s="596"/>
      <c r="AL52" s="596"/>
      <c r="AM52" s="596"/>
      <c r="AN52" s="596"/>
      <c r="AO52" s="596"/>
      <c r="AP52" s="596"/>
      <c r="AQ52" s="596"/>
      <c r="AR52" s="596"/>
      <c r="AS52" s="596"/>
      <c r="AT52" s="596"/>
      <c r="AU52" s="596"/>
      <c r="AV52" s="596"/>
      <c r="AW52" s="596"/>
      <c r="AX52" s="596"/>
      <c r="AY52" s="596"/>
      <c r="AZ52" s="596"/>
      <c r="BA52" s="596"/>
      <c r="BB52" s="596"/>
      <c r="BC52" s="596"/>
      <c r="BD52" s="596"/>
      <c r="BE52" s="596"/>
      <c r="BF52" s="596"/>
      <c r="BG52" s="596"/>
      <c r="BH52" s="596"/>
      <c r="BI52" s="596"/>
      <c r="BJ52" s="596"/>
      <c r="BK52" s="596"/>
      <c r="BL52" s="596"/>
      <c r="BM52" s="596"/>
      <c r="BN52" s="596"/>
      <c r="BO52" s="685">
        <f t="shared" ref="BO52" si="69">IF($I51=0,0,IF(ROUNDUP(BO51/$I51,0)&gt;30,30,ROUNDUP(BO51/$I51,0)))</f>
        <v>0</v>
      </c>
      <c r="BP52" s="688"/>
      <c r="BQ52" s="688"/>
      <c r="BR52" s="688"/>
      <c r="BS52" s="688"/>
      <c r="BT52" s="688"/>
      <c r="BU52" s="688"/>
      <c r="BV52" s="688"/>
      <c r="BW52" s="688"/>
      <c r="BX52" s="688"/>
      <c r="BY52" s="688"/>
      <c r="BZ52" s="596"/>
    </row>
    <row r="53" spans="1:78" x14ac:dyDescent="0.2">
      <c r="A53" s="734">
        <v>11</v>
      </c>
      <c r="B53" s="736" t="s">
        <v>64</v>
      </c>
      <c r="C53" s="738">
        <f>IF(D53=0,0,RANK(D53,D$33:D$82))</f>
        <v>0</v>
      </c>
      <c r="D53" s="740">
        <f>SUM(J54:CQ54)</f>
        <v>0</v>
      </c>
      <c r="E53" s="742">
        <f>IF(G53="X","X",RANK(G53,G$33:G$81))</f>
        <v>15</v>
      </c>
      <c r="F53" s="744">
        <f>COUNT(J53:CQ53)</f>
        <v>0</v>
      </c>
      <c r="G53" s="722">
        <f>IF(C53=1,"X",IF(C53=2,"X",IF(C53=3,"X",F53)))</f>
        <v>0</v>
      </c>
      <c r="H53" s="724">
        <f>SUM(J53:CQ53)</f>
        <v>0</v>
      </c>
      <c r="I53" s="726">
        <f>MINA(J53,K53,L53,M53,N53,O53,P53,Q53,R53,S53,T53,U53,V53,W53,X53)</f>
        <v>0</v>
      </c>
      <c r="J53" s="610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578"/>
      <c r="AC53" s="578"/>
      <c r="AD53" s="578"/>
      <c r="AE53" s="578"/>
      <c r="AF53" s="578"/>
      <c r="AG53" s="578"/>
      <c r="AH53" s="578"/>
      <c r="AI53" s="578"/>
      <c r="AJ53" s="578"/>
      <c r="AK53" s="578"/>
      <c r="AL53" s="578"/>
      <c r="AM53" s="578"/>
      <c r="AN53" s="578"/>
      <c r="AO53" s="578"/>
      <c r="AP53" s="578"/>
      <c r="AQ53" s="578"/>
      <c r="AR53" s="578"/>
      <c r="AS53" s="578"/>
      <c r="AT53" s="578"/>
      <c r="AU53" s="578"/>
      <c r="AV53" s="578"/>
      <c r="AW53" s="578"/>
      <c r="AX53" s="578"/>
      <c r="AY53" s="578"/>
      <c r="AZ53" s="578"/>
      <c r="BA53" s="578"/>
      <c r="BB53" s="578"/>
      <c r="BC53" s="578"/>
      <c r="BD53" s="578"/>
      <c r="BE53" s="578"/>
      <c r="BF53" s="578"/>
      <c r="BG53" s="578"/>
      <c r="BH53" s="578"/>
      <c r="BI53" s="578"/>
      <c r="BJ53" s="578"/>
      <c r="BK53" s="578"/>
      <c r="BL53" s="578"/>
      <c r="BM53" s="578"/>
      <c r="BN53" s="578"/>
      <c r="BO53" s="578"/>
      <c r="BP53" s="578"/>
      <c r="BQ53" s="578"/>
      <c r="BR53" s="578"/>
      <c r="BS53" s="578"/>
      <c r="BT53" s="578"/>
      <c r="BU53" s="578"/>
      <c r="BV53" s="578"/>
      <c r="BW53" s="578"/>
      <c r="BX53" s="578"/>
      <c r="BY53" s="578"/>
      <c r="BZ53" s="578"/>
    </row>
    <row r="54" spans="1:78" ht="13.5" thickBot="1" x14ac:dyDescent="0.25">
      <c r="A54" s="735"/>
      <c r="B54" s="737"/>
      <c r="C54" s="739"/>
      <c r="D54" s="741"/>
      <c r="E54" s="743"/>
      <c r="F54" s="745"/>
      <c r="G54" s="723"/>
      <c r="H54" s="725"/>
      <c r="I54" s="727"/>
      <c r="J54" s="581"/>
      <c r="K54" s="581"/>
      <c r="L54" s="581"/>
      <c r="M54" s="581"/>
      <c r="N54" s="581"/>
      <c r="O54" s="580"/>
      <c r="P54" s="669"/>
      <c r="Q54" s="581"/>
      <c r="R54" s="581"/>
      <c r="S54" s="580"/>
      <c r="T54" s="580"/>
      <c r="U54" s="581"/>
      <c r="V54" s="580"/>
      <c r="W54" s="580"/>
      <c r="X54" s="580"/>
      <c r="Y54" s="580"/>
      <c r="Z54" s="580"/>
      <c r="AA54" s="580"/>
      <c r="AB54" s="580"/>
      <c r="AC54" s="580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  <c r="BL54" s="581"/>
      <c r="BM54" s="581"/>
      <c r="BN54" s="581"/>
      <c r="BO54" s="581"/>
      <c r="BP54" s="581"/>
      <c r="BQ54" s="581"/>
      <c r="BR54" s="581"/>
      <c r="BS54" s="581"/>
      <c r="BT54" s="581"/>
      <c r="BU54" s="581"/>
      <c r="BV54" s="581"/>
      <c r="BW54" s="581"/>
      <c r="BX54" s="581"/>
      <c r="BY54" s="581"/>
      <c r="BZ54" s="581"/>
    </row>
    <row r="55" spans="1:78" x14ac:dyDescent="0.2">
      <c r="A55" s="734">
        <v>12</v>
      </c>
      <c r="B55" s="736" t="s">
        <v>99</v>
      </c>
      <c r="C55" s="738">
        <f>IF(D55=0,0,RANK(D55,D$33:D$82))</f>
        <v>0</v>
      </c>
      <c r="D55" s="740">
        <f>SUM(J56:CQ56)</f>
        <v>0</v>
      </c>
      <c r="E55" s="742">
        <f>IF(G55="X","X",RANK(G55,G$33:G$81))</f>
        <v>6</v>
      </c>
      <c r="F55" s="744">
        <f>COUNT(J55:CQ55)</f>
        <v>4</v>
      </c>
      <c r="G55" s="722">
        <f>IF(C55=1,"X",IF(C55=2,"X",IF(C55=3,"X",F55)))</f>
        <v>4</v>
      </c>
      <c r="H55" s="724">
        <f>SUM(J55:CQ55)</f>
        <v>0.69980324074074074</v>
      </c>
      <c r="I55" s="726">
        <f>MINA(J55,K55,L55,M55,N55,O55,P55,Q55,R55,S55,T55,U55,V55,W55,X55)</f>
        <v>0</v>
      </c>
      <c r="J55" s="610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8"/>
      <c r="AJ55" s="578"/>
      <c r="AK55" s="578">
        <v>0.46724537037037034</v>
      </c>
      <c r="AL55" s="578"/>
      <c r="AM55" s="578"/>
      <c r="AN55" s="578"/>
      <c r="AO55" s="578"/>
      <c r="AP55" s="578"/>
      <c r="AQ55" s="578"/>
      <c r="AR55" s="578"/>
      <c r="AS55" s="578"/>
      <c r="AT55" s="578"/>
      <c r="AU55" s="578"/>
      <c r="AV55" s="578"/>
      <c r="AW55" s="578"/>
      <c r="AX55" s="578"/>
      <c r="AY55" s="578"/>
      <c r="AZ55" s="578"/>
      <c r="BA55" s="578"/>
      <c r="BB55" s="578"/>
      <c r="BC55" s="578"/>
      <c r="BD55" s="578"/>
      <c r="BE55" s="578"/>
      <c r="BF55" s="578"/>
      <c r="BG55" s="578"/>
      <c r="BH55" s="578"/>
      <c r="BI55" s="578"/>
      <c r="BJ55" s="578"/>
      <c r="BK55" s="578"/>
      <c r="BL55" s="578"/>
      <c r="BM55" s="578"/>
      <c r="BN55" s="578"/>
      <c r="BO55" s="578">
        <v>8.9687499999999989E-2</v>
      </c>
      <c r="BP55" s="578"/>
      <c r="BQ55" s="578"/>
      <c r="BR55" s="578">
        <v>0.1241087962962963</v>
      </c>
      <c r="BS55" s="578"/>
      <c r="BT55" s="578"/>
      <c r="BU55" s="578"/>
      <c r="BV55" s="578"/>
      <c r="BW55" s="578"/>
      <c r="BX55" s="578"/>
      <c r="BY55" s="578"/>
      <c r="BZ55" s="578">
        <v>1.8761574074074073E-2</v>
      </c>
    </row>
    <row r="56" spans="1:78" ht="13.5" thickBot="1" x14ac:dyDescent="0.25">
      <c r="A56" s="735"/>
      <c r="B56" s="737"/>
      <c r="C56" s="739"/>
      <c r="D56" s="741"/>
      <c r="E56" s="743"/>
      <c r="F56" s="745"/>
      <c r="G56" s="723"/>
      <c r="H56" s="725"/>
      <c r="I56" s="727"/>
      <c r="J56" s="581"/>
      <c r="K56" s="580"/>
      <c r="L56" s="580"/>
      <c r="M56" s="581"/>
      <c r="N56" s="581"/>
      <c r="O56" s="581"/>
      <c r="P56" s="579"/>
      <c r="Q56" s="581"/>
      <c r="R56" s="581"/>
      <c r="S56" s="581"/>
      <c r="T56" s="579"/>
      <c r="U56" s="581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80"/>
      <c r="AG56" s="580"/>
      <c r="AH56" s="580"/>
      <c r="AI56" s="580"/>
      <c r="AJ56" s="580"/>
      <c r="AK56" s="669">
        <f t="shared" ref="AK56" si="70">IF($I55=0,0,IF(ROUNDUP(AK55/$I55,0)&gt;30,30,ROUNDUP(AK55/$I55,0)))</f>
        <v>0</v>
      </c>
      <c r="AL56" s="580"/>
      <c r="AM56" s="580"/>
      <c r="AN56" s="580"/>
      <c r="AO56" s="580"/>
      <c r="AP56" s="580"/>
      <c r="AQ56" s="580"/>
      <c r="AR56" s="580"/>
      <c r="AS56" s="580"/>
      <c r="AT56" s="580"/>
      <c r="AU56" s="580"/>
      <c r="AV56" s="580"/>
      <c r="AW56" s="580"/>
      <c r="AX56" s="580"/>
      <c r="AY56" s="580"/>
      <c r="AZ56" s="580"/>
      <c r="BA56" s="580"/>
      <c r="BB56" s="580"/>
      <c r="BC56" s="580"/>
      <c r="BD56" s="580"/>
      <c r="BE56" s="580"/>
      <c r="BF56" s="580"/>
      <c r="BG56" s="580"/>
      <c r="BH56" s="580"/>
      <c r="BI56" s="580"/>
      <c r="BJ56" s="580"/>
      <c r="BK56" s="580"/>
      <c r="BL56" s="580"/>
      <c r="BM56" s="580"/>
      <c r="BN56" s="665"/>
      <c r="BO56" s="685">
        <f t="shared" ref="BO56" si="71">IF($I55=0,0,IF(ROUNDUP(BO55/$I55,0)&gt;30,30,ROUNDUP(BO55/$I55,0)))</f>
        <v>0</v>
      </c>
      <c r="BP56" s="685"/>
      <c r="BQ56" s="685"/>
      <c r="BR56" s="685">
        <f t="shared" ref="BR56" si="72">IF($I55=0,0,IF(ROUNDUP(BR55/$I55,0)&gt;30,30,ROUNDUP(BR55/$I55,0)))</f>
        <v>0</v>
      </c>
      <c r="BS56" s="685"/>
      <c r="BT56" s="685"/>
      <c r="BU56" s="685"/>
      <c r="BV56" s="685"/>
      <c r="BW56" s="685"/>
      <c r="BX56" s="685"/>
      <c r="BY56" s="685"/>
      <c r="BZ56" s="685">
        <f t="shared" ref="BZ56" si="73">IF($I55=0,0,IF(ROUNDUP(BZ55/$I55,0)&gt;30,30,ROUNDUP(BZ55/$I55,0)))</f>
        <v>0</v>
      </c>
    </row>
    <row r="57" spans="1:78" ht="12.75" customHeight="1" x14ac:dyDescent="0.2">
      <c r="A57" s="734">
        <v>13</v>
      </c>
      <c r="B57" s="736" t="s">
        <v>2</v>
      </c>
      <c r="C57" s="738">
        <f>IF(D57=0,0,RANK(D57,D$33:D$82))</f>
        <v>7</v>
      </c>
      <c r="D57" s="740">
        <f>SUM(J58:CQ58)</f>
        <v>40</v>
      </c>
      <c r="E57" s="742">
        <f>IF(G57="X","X",RANK(G57,G$33:G$81))</f>
        <v>5</v>
      </c>
      <c r="F57" s="744">
        <f>COUNT(J57:CQ57)</f>
        <v>11</v>
      </c>
      <c r="G57" s="722">
        <f>IF(C57=1,"X",IF(C57=2,"X",IF(C57=3,"X",F57)))</f>
        <v>11</v>
      </c>
      <c r="H57" s="724">
        <f>SUM(J57:CQ57)</f>
        <v>0.49388888888888893</v>
      </c>
      <c r="I57" s="726">
        <f>MINA(J57,K57,L57,M57,N57,O57,P57,Q57,R57,S57,T57,U57,V57,W57,X57)</f>
        <v>1.4456018518518519E-2</v>
      </c>
      <c r="J57" s="610">
        <v>1.4456018518518519E-2</v>
      </c>
      <c r="K57" s="578"/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  <c r="AB57" s="578"/>
      <c r="AC57" s="578"/>
      <c r="AD57" s="578"/>
      <c r="AE57" s="578">
        <v>3.9444444444444442E-2</v>
      </c>
      <c r="AF57" s="578">
        <v>9.976851851851852E-2</v>
      </c>
      <c r="AG57" s="578">
        <v>3.9444444444444442E-2</v>
      </c>
      <c r="AH57" s="578">
        <v>3.2326388888888884E-2</v>
      </c>
      <c r="AI57" s="578"/>
      <c r="AJ57" s="578">
        <v>4.5509259259259256E-2</v>
      </c>
      <c r="AK57" s="578"/>
      <c r="AL57" s="578">
        <v>8.2604166666666659E-2</v>
      </c>
      <c r="AM57" s="578"/>
      <c r="AN57" s="578"/>
      <c r="AO57" s="578"/>
      <c r="AP57" s="578">
        <v>3.1643518518518522E-2</v>
      </c>
      <c r="AQ57" s="578">
        <v>1.7094907407407409E-2</v>
      </c>
      <c r="AR57" s="578"/>
      <c r="AS57" s="578"/>
      <c r="AT57" s="578"/>
      <c r="AU57" s="578">
        <v>1.4895833333333332E-2</v>
      </c>
      <c r="AV57" s="578"/>
      <c r="AW57" s="578"/>
      <c r="AX57" s="578"/>
      <c r="AY57" s="578"/>
      <c r="AZ57" s="578"/>
      <c r="BA57" s="578"/>
      <c r="BB57" s="578"/>
      <c r="BC57" s="578"/>
      <c r="BD57" s="578"/>
      <c r="BE57" s="578"/>
      <c r="BF57" s="578"/>
      <c r="BG57" s="578"/>
      <c r="BH57" s="578"/>
      <c r="BI57" s="578"/>
      <c r="BJ57" s="578"/>
      <c r="BK57" s="578"/>
      <c r="BL57" s="578"/>
      <c r="BM57" s="578"/>
      <c r="BN57" s="578"/>
      <c r="BO57" s="578">
        <v>7.6701388888888888E-2</v>
      </c>
      <c r="BP57" s="578"/>
      <c r="BQ57" s="578"/>
      <c r="BR57" s="578"/>
      <c r="BS57" s="578"/>
      <c r="BT57" s="578"/>
      <c r="BU57" s="578"/>
      <c r="BV57" s="578"/>
      <c r="BW57" s="578"/>
      <c r="BX57" s="578"/>
      <c r="BY57" s="578"/>
      <c r="BZ57" s="578"/>
    </row>
    <row r="58" spans="1:78" ht="13.5" customHeight="1" thickBot="1" x14ac:dyDescent="0.25">
      <c r="A58" s="735"/>
      <c r="B58" s="737"/>
      <c r="C58" s="739"/>
      <c r="D58" s="741"/>
      <c r="E58" s="743"/>
      <c r="F58" s="745"/>
      <c r="G58" s="723"/>
      <c r="H58" s="725"/>
      <c r="I58" s="727"/>
      <c r="J58" s="669">
        <f t="shared" ref="J58" si="74">IF($I57=0,0,IF(ROUNDUP(J57/$I57,0)&gt;30,30,ROUNDUP(J57/$I57,0)))</f>
        <v>1</v>
      </c>
      <c r="K58" s="579"/>
      <c r="L58" s="581"/>
      <c r="M58" s="581"/>
      <c r="N58" s="581"/>
      <c r="O58" s="600"/>
      <c r="P58" s="669"/>
      <c r="Q58" s="581"/>
      <c r="R58" s="600"/>
      <c r="S58" s="580"/>
      <c r="T58" s="581"/>
      <c r="U58" s="581"/>
      <c r="V58" s="580"/>
      <c r="W58" s="581"/>
      <c r="X58" s="580"/>
      <c r="Y58" s="580"/>
      <c r="Z58" s="580"/>
      <c r="AA58" s="580"/>
      <c r="AB58" s="580"/>
      <c r="AC58" s="580"/>
      <c r="AD58" s="580"/>
      <c r="AE58" s="669">
        <f t="shared" ref="AE58" si="75">IF($I57=0,0,IF(ROUNDUP(AE57/$I57,0)&gt;30,30,ROUNDUP(AE57/$I57,0)))</f>
        <v>3</v>
      </c>
      <c r="AF58" s="669">
        <f t="shared" ref="AF58:AV60" si="76">IF($I57=0,0,IF(ROUNDUP(AF57/$I57,0)&gt;30,30,ROUNDUP(AF57/$I57,0)))</f>
        <v>7</v>
      </c>
      <c r="AG58" s="669">
        <f t="shared" si="76"/>
        <v>3</v>
      </c>
      <c r="AH58" s="669">
        <f t="shared" si="76"/>
        <v>3</v>
      </c>
      <c r="AI58" s="669"/>
      <c r="AJ58" s="669">
        <f t="shared" si="76"/>
        <v>4</v>
      </c>
      <c r="AK58" s="669"/>
      <c r="AL58" s="669">
        <f t="shared" si="76"/>
        <v>6</v>
      </c>
      <c r="AM58" s="669"/>
      <c r="AN58" s="669"/>
      <c r="AO58" s="669"/>
      <c r="AP58" s="669">
        <f t="shared" si="76"/>
        <v>3</v>
      </c>
      <c r="AQ58" s="669">
        <f t="shared" si="76"/>
        <v>2</v>
      </c>
      <c r="AR58" s="669"/>
      <c r="AS58" s="580"/>
      <c r="AT58" s="665"/>
      <c r="AU58" s="669">
        <f t="shared" si="76"/>
        <v>2</v>
      </c>
      <c r="AV58" s="580"/>
      <c r="AW58" s="580"/>
      <c r="AX58" s="580"/>
      <c r="AY58" s="580"/>
      <c r="AZ58" s="580"/>
      <c r="BA58" s="580"/>
      <c r="BB58" s="580"/>
      <c r="BC58" s="580"/>
      <c r="BD58" s="580"/>
      <c r="BE58" s="580"/>
      <c r="BF58" s="580"/>
      <c r="BG58" s="580"/>
      <c r="BH58" s="580"/>
      <c r="BI58" s="580"/>
      <c r="BJ58" s="580"/>
      <c r="BK58" s="665"/>
      <c r="BL58" s="665"/>
      <c r="BM58" s="685"/>
      <c r="BN58" s="685"/>
      <c r="BO58" s="685">
        <f t="shared" ref="BE58:BO60" si="77">IF($I57=0,0,IF(ROUNDUP(BO57/$I57,0)&gt;30,30,ROUNDUP(BO57/$I57,0)))</f>
        <v>6</v>
      </c>
      <c r="BP58" s="685"/>
      <c r="BQ58" s="685"/>
      <c r="BR58" s="685"/>
      <c r="BS58" s="685"/>
      <c r="BT58" s="685"/>
      <c r="BU58" s="685"/>
      <c r="BV58" s="685"/>
      <c r="BW58" s="685"/>
      <c r="BX58" s="685"/>
      <c r="BY58" s="685"/>
      <c r="BZ58" s="580"/>
    </row>
    <row r="59" spans="1:78" x14ac:dyDescent="0.2">
      <c r="A59" s="734">
        <v>14</v>
      </c>
      <c r="B59" s="736" t="s">
        <v>161</v>
      </c>
      <c r="C59" s="738">
        <f>IF(D59=0,0,RANK(D59,D$33:D$82))</f>
        <v>2</v>
      </c>
      <c r="D59" s="740">
        <f>SUM(J60:CQ60)</f>
        <v>118</v>
      </c>
      <c r="E59" s="742" t="str">
        <f>IF(G59="X","X",RANK(G59,G$33:G$81))</f>
        <v>X</v>
      </c>
      <c r="F59" s="744">
        <f>COUNT(J59:CQ59)</f>
        <v>28</v>
      </c>
      <c r="G59" s="722" t="str">
        <f>IF(C59=1,"X",IF(C59=2,"X",IF(C59=3,"X",F59)))</f>
        <v>X</v>
      </c>
      <c r="H59" s="724">
        <f>SUM(J59:CQ59)</f>
        <v>1.4089004629629629</v>
      </c>
      <c r="I59" s="726">
        <f>MINA(J59,K59,L59,M59,N59,O59,P59,Q59,R59,S59,T59,U59,V59,W59,X59)</f>
        <v>1.4120370370370368E-2</v>
      </c>
      <c r="J59" s="610">
        <v>1.4444444444444446E-2</v>
      </c>
      <c r="K59" s="578"/>
      <c r="L59" s="578">
        <v>1.4317129629629631E-2</v>
      </c>
      <c r="M59" s="578">
        <v>1.4398148148148148E-2</v>
      </c>
      <c r="N59" s="578">
        <v>1.4710648148148148E-2</v>
      </c>
      <c r="O59" s="578">
        <v>1.462962962962963E-2</v>
      </c>
      <c r="P59" s="578">
        <v>1.4282407407407409E-2</v>
      </c>
      <c r="Q59" s="578"/>
      <c r="R59" s="578">
        <v>1.4386574074074072E-2</v>
      </c>
      <c r="S59" s="578"/>
      <c r="T59" s="578">
        <v>1.4120370370370368E-2</v>
      </c>
      <c r="U59" s="578"/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>
        <v>0.10881944444444445</v>
      </c>
      <c r="AG59" s="578"/>
      <c r="AH59" s="578"/>
      <c r="AI59" s="578"/>
      <c r="AJ59" s="578"/>
      <c r="AK59" s="578"/>
      <c r="AL59" s="578"/>
      <c r="AM59" s="578"/>
      <c r="AN59" s="578"/>
      <c r="AO59" s="578"/>
      <c r="AP59" s="578"/>
      <c r="AQ59" s="578"/>
      <c r="AR59" s="578"/>
      <c r="AS59" s="578"/>
      <c r="AT59" s="578">
        <v>7.5729166666666667E-2</v>
      </c>
      <c r="AU59" s="578"/>
      <c r="AV59" s="578">
        <v>0.1404050925925926</v>
      </c>
      <c r="AW59" s="578"/>
      <c r="AX59" s="578">
        <v>5.302083333333333E-2</v>
      </c>
      <c r="AY59" s="578"/>
      <c r="AZ59" s="578">
        <v>8.6817129629629633E-2</v>
      </c>
      <c r="BA59" s="578"/>
      <c r="BB59" s="578"/>
      <c r="BC59" s="578">
        <v>6.5381944444444437E-2</v>
      </c>
      <c r="BD59" s="578"/>
      <c r="BE59" s="578">
        <v>0.13814814814814816</v>
      </c>
      <c r="BF59" s="578"/>
      <c r="BG59" s="578">
        <v>3.3032407407407406E-2</v>
      </c>
      <c r="BH59" s="578">
        <v>7.3379629629629628E-2</v>
      </c>
      <c r="BI59" s="592">
        <v>3.3680555555555554E-2</v>
      </c>
      <c r="BJ59" s="578">
        <v>1.8101851851851852E-2</v>
      </c>
      <c r="BK59" s="578">
        <v>0.10146990740740741</v>
      </c>
      <c r="BL59" s="578"/>
      <c r="BM59" s="578">
        <v>4.0011574074074074E-2</v>
      </c>
      <c r="BN59" s="578"/>
      <c r="BO59" s="578">
        <v>7.4050925925925923E-2</v>
      </c>
      <c r="BP59" s="578"/>
      <c r="BQ59" s="578">
        <v>0.12101851851851853</v>
      </c>
      <c r="BR59" s="578"/>
      <c r="BS59" s="578">
        <v>2.8530092592592593E-2</v>
      </c>
      <c r="BT59" s="578"/>
      <c r="BU59" s="578">
        <v>1.6030092592592592E-2</v>
      </c>
      <c r="BV59" s="578">
        <v>3.5185185185185187E-2</v>
      </c>
      <c r="BW59" s="578"/>
      <c r="BX59" s="578"/>
      <c r="BY59" s="578">
        <v>3.2511574074074075E-2</v>
      </c>
      <c r="BZ59" s="578">
        <v>1.8287037037037036E-2</v>
      </c>
    </row>
    <row r="60" spans="1:78" ht="13.5" thickBot="1" x14ac:dyDescent="0.25">
      <c r="A60" s="735"/>
      <c r="B60" s="737"/>
      <c r="C60" s="739"/>
      <c r="D60" s="741"/>
      <c r="E60" s="743"/>
      <c r="F60" s="745"/>
      <c r="G60" s="723"/>
      <c r="H60" s="725"/>
      <c r="I60" s="727"/>
      <c r="J60" s="669">
        <f t="shared" ref="J60" si="78">IF($I59=0,0,IF(ROUNDUP(J59/$I59,0)&gt;30,30,ROUNDUP(J59/$I59,0)))</f>
        <v>2</v>
      </c>
      <c r="K60" s="581"/>
      <c r="L60" s="669">
        <f t="shared" ref="L60:N60" si="79">IF($I59=0,0,IF(ROUNDUP(L59/$I59,0)&gt;30,30,ROUNDUP(L59/$I59,0)))</f>
        <v>2</v>
      </c>
      <c r="M60" s="669">
        <f t="shared" si="79"/>
        <v>2</v>
      </c>
      <c r="N60" s="669">
        <f t="shared" si="79"/>
        <v>2</v>
      </c>
      <c r="O60" s="669">
        <f t="shared" ref="O60" si="80">IF($I59=0,0,IF(ROUNDUP(O59/$I59,0)&gt;30,30,ROUNDUP(O59/$I59,0)))</f>
        <v>2</v>
      </c>
      <c r="P60" s="669">
        <f t="shared" ref="P60" si="81">IF($I59=0,0,IF(ROUNDUP(P59/$I59,0)&gt;30,30,ROUNDUP(P59/$I59,0)))</f>
        <v>2</v>
      </c>
      <c r="Q60" s="580"/>
      <c r="R60" s="669">
        <f t="shared" ref="R60" si="82">IF($I59=0,0,IF(ROUNDUP(R59/$I59,0)&gt;30,30,ROUNDUP(R59/$I59,0)))</f>
        <v>2</v>
      </c>
      <c r="S60" s="669"/>
      <c r="T60" s="669">
        <f t="shared" ref="T60" si="83">IF($I59=0,0,IF(ROUNDUP(T59/$I59,0)&gt;30,30,ROUNDUP(T59/$I59,0)))</f>
        <v>1</v>
      </c>
      <c r="U60" s="669"/>
      <c r="V60" s="581"/>
      <c r="W60" s="580"/>
      <c r="X60" s="580"/>
      <c r="Y60" s="580"/>
      <c r="Z60" s="580"/>
      <c r="AA60" s="580"/>
      <c r="AB60" s="580"/>
      <c r="AC60" s="580"/>
      <c r="AD60" s="581"/>
      <c r="AE60" s="581"/>
      <c r="AF60" s="669">
        <f t="shared" ref="AF60" si="84">IF($I59=0,0,IF(ROUNDUP(AF59/$I59,0)&gt;30,30,ROUNDUP(AF59/$I59,0)))</f>
        <v>8</v>
      </c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  <c r="AT60" s="669">
        <f t="shared" si="76"/>
        <v>6</v>
      </c>
      <c r="AU60" s="581"/>
      <c r="AV60" s="669">
        <f t="shared" si="76"/>
        <v>10</v>
      </c>
      <c r="AW60" s="581"/>
      <c r="AX60" s="685">
        <f t="shared" ref="AX60:BC60" si="85">IF($I59=0,0,IF(ROUNDUP(AX59/$I59,0)&gt;30,30,ROUNDUP(AX59/$I59,0)))</f>
        <v>4</v>
      </c>
      <c r="AY60" s="581"/>
      <c r="AZ60" s="685">
        <f t="shared" si="85"/>
        <v>7</v>
      </c>
      <c r="BA60" s="685"/>
      <c r="BB60" s="685"/>
      <c r="BC60" s="685">
        <f t="shared" si="85"/>
        <v>5</v>
      </c>
      <c r="BD60" s="685"/>
      <c r="BE60" s="685">
        <f t="shared" si="77"/>
        <v>10</v>
      </c>
      <c r="BF60" s="581"/>
      <c r="BG60" s="685">
        <f t="shared" ref="BG60" si="86">IF($I59=0,0,IF(ROUNDUP(BG59/$I59,0)&gt;30,30,ROUNDUP(BG59/$I59,0)))</f>
        <v>3</v>
      </c>
      <c r="BH60" s="685">
        <f t="shared" si="77"/>
        <v>6</v>
      </c>
      <c r="BI60" s="689">
        <f t="shared" si="77"/>
        <v>3</v>
      </c>
      <c r="BJ60" s="685">
        <f t="shared" si="77"/>
        <v>2</v>
      </c>
      <c r="BK60" s="685">
        <f t="shared" si="77"/>
        <v>8</v>
      </c>
      <c r="BL60" s="685"/>
      <c r="BM60" s="685">
        <f t="shared" ref="BM60" si="87">IF($I59=0,0,IF(ROUNDUP(BM59/$I59,0)&gt;30,30,ROUNDUP(BM59/$I59,0)))</f>
        <v>3</v>
      </c>
      <c r="BN60" s="685"/>
      <c r="BO60" s="685">
        <f t="shared" ref="BO60:BZ60" si="88">IF($I59=0,0,IF(ROUNDUP(BO59/$I59,0)&gt;30,30,ROUNDUP(BO59/$I59,0)))</f>
        <v>6</v>
      </c>
      <c r="BP60" s="685"/>
      <c r="BQ60" s="685">
        <f t="shared" si="88"/>
        <v>9</v>
      </c>
      <c r="BR60" s="685"/>
      <c r="BS60" s="685">
        <f t="shared" si="88"/>
        <v>3</v>
      </c>
      <c r="BT60" s="685"/>
      <c r="BU60" s="685">
        <f t="shared" si="88"/>
        <v>2</v>
      </c>
      <c r="BV60" s="685">
        <f t="shared" si="88"/>
        <v>3</v>
      </c>
      <c r="BW60" s="685"/>
      <c r="BX60" s="685"/>
      <c r="BY60" s="685">
        <f t="shared" si="88"/>
        <v>3</v>
      </c>
      <c r="BZ60" s="685">
        <f t="shared" si="88"/>
        <v>2</v>
      </c>
    </row>
    <row r="61" spans="1:78" x14ac:dyDescent="0.2">
      <c r="A61" s="734">
        <v>15</v>
      </c>
      <c r="B61" s="736" t="s">
        <v>1380</v>
      </c>
      <c r="C61" s="738">
        <f>IF(D61=0,0,RANK(D61,D$33:D$82))</f>
        <v>0</v>
      </c>
      <c r="D61" s="740">
        <f>SUM(J62:CQ62)</f>
        <v>0</v>
      </c>
      <c r="E61" s="742">
        <f>IF(G61="X","X",RANK(G61,G$33:G$81))</f>
        <v>15</v>
      </c>
      <c r="F61" s="744">
        <f>COUNT(J61:CQ61)</f>
        <v>0</v>
      </c>
      <c r="G61" s="722">
        <f>IF(C61=1,"X",IF(C61=2,"X",IF(C61=3,"X",F61)))</f>
        <v>0</v>
      </c>
      <c r="H61" s="724">
        <f>SUM(J61:CQ61)</f>
        <v>0</v>
      </c>
      <c r="I61" s="726">
        <f>MINA(J61,K61,L61,M61,N61,O61,P61,Q61,R61,S61,T61,U61,V61,W61,X61)</f>
        <v>0</v>
      </c>
      <c r="J61" s="187"/>
      <c r="K61" s="595"/>
      <c r="L61" s="596"/>
      <c r="M61" s="596"/>
      <c r="N61" s="596"/>
      <c r="O61" s="595"/>
      <c r="P61" s="664"/>
      <c r="Q61" s="596"/>
      <c r="R61" s="596"/>
      <c r="S61" s="595"/>
      <c r="T61" s="596"/>
      <c r="U61" s="595"/>
      <c r="V61" s="595"/>
      <c r="W61" s="596"/>
      <c r="X61" s="596"/>
      <c r="Y61" s="596"/>
      <c r="Z61" s="596"/>
      <c r="AA61" s="596"/>
      <c r="AB61" s="596"/>
      <c r="AC61" s="596"/>
      <c r="AD61" s="595"/>
      <c r="AE61" s="595"/>
      <c r="AF61" s="595"/>
      <c r="AG61" s="595"/>
      <c r="AH61" s="595"/>
      <c r="AI61" s="595"/>
      <c r="AJ61" s="595"/>
      <c r="AK61" s="595"/>
      <c r="AL61" s="595"/>
      <c r="AM61" s="595"/>
      <c r="AN61" s="595"/>
      <c r="AO61" s="595"/>
      <c r="AP61" s="595"/>
      <c r="AQ61" s="595"/>
      <c r="AR61" s="595"/>
      <c r="AS61" s="595"/>
      <c r="AT61" s="595"/>
      <c r="AU61" s="595"/>
      <c r="AV61" s="595"/>
      <c r="AW61" s="595"/>
      <c r="AX61" s="595"/>
      <c r="AY61" s="595"/>
      <c r="AZ61" s="595"/>
      <c r="BA61" s="595"/>
      <c r="BB61" s="595"/>
      <c r="BC61" s="595"/>
      <c r="BD61" s="595"/>
      <c r="BE61" s="595"/>
      <c r="BF61" s="595"/>
      <c r="BG61" s="595"/>
      <c r="BH61" s="595"/>
      <c r="BI61" s="595"/>
      <c r="BJ61" s="595"/>
      <c r="BK61" s="595"/>
      <c r="BL61" s="595"/>
      <c r="BM61" s="595"/>
      <c r="BN61" s="595"/>
      <c r="BO61" s="595"/>
      <c r="BP61" s="595"/>
      <c r="BQ61" s="595"/>
      <c r="BR61" s="595"/>
      <c r="BS61" s="595"/>
      <c r="BT61" s="595"/>
      <c r="BU61" s="595"/>
      <c r="BV61" s="595"/>
      <c r="BW61" s="595"/>
      <c r="BX61" s="595"/>
      <c r="BY61" s="595"/>
      <c r="BZ61" s="595"/>
    </row>
    <row r="62" spans="1:78" ht="13.5" thickBot="1" x14ac:dyDescent="0.25">
      <c r="A62" s="735"/>
      <c r="B62" s="737"/>
      <c r="C62" s="739"/>
      <c r="D62" s="741"/>
      <c r="E62" s="743"/>
      <c r="F62" s="745"/>
      <c r="G62" s="723"/>
      <c r="H62" s="725"/>
      <c r="I62" s="727"/>
      <c r="J62" s="187"/>
      <c r="K62" s="595"/>
      <c r="L62" s="596"/>
      <c r="M62" s="596"/>
      <c r="N62" s="596"/>
      <c r="O62" s="595"/>
      <c r="P62" s="580"/>
      <c r="Q62" s="596"/>
      <c r="R62" s="596"/>
      <c r="S62" s="595"/>
      <c r="T62" s="596"/>
      <c r="U62" s="595"/>
      <c r="V62" s="595"/>
      <c r="W62" s="596"/>
      <c r="X62" s="596"/>
      <c r="Y62" s="596"/>
      <c r="Z62" s="596"/>
      <c r="AA62" s="596"/>
      <c r="AB62" s="596"/>
      <c r="AC62" s="596"/>
      <c r="AD62" s="595"/>
      <c r="AE62" s="595"/>
      <c r="AF62" s="595"/>
      <c r="AG62" s="595"/>
      <c r="AH62" s="595"/>
      <c r="AI62" s="595"/>
      <c r="AJ62" s="595"/>
      <c r="AK62" s="595"/>
      <c r="AL62" s="595"/>
      <c r="AM62" s="595"/>
      <c r="AN62" s="595"/>
      <c r="AO62" s="595"/>
      <c r="AP62" s="595"/>
      <c r="AQ62" s="595"/>
      <c r="AR62" s="595"/>
      <c r="AS62" s="595"/>
      <c r="AT62" s="595"/>
      <c r="AU62" s="595"/>
      <c r="AV62" s="595"/>
      <c r="AW62" s="595"/>
      <c r="AX62" s="595"/>
      <c r="AY62" s="595"/>
      <c r="AZ62" s="595"/>
      <c r="BA62" s="595"/>
      <c r="BB62" s="595"/>
      <c r="BC62" s="595"/>
      <c r="BD62" s="595"/>
      <c r="BE62" s="595"/>
      <c r="BF62" s="595"/>
      <c r="BG62" s="595"/>
      <c r="BH62" s="595"/>
      <c r="BI62" s="595"/>
      <c r="BJ62" s="595"/>
      <c r="BK62" s="595"/>
      <c r="BL62" s="595"/>
      <c r="BM62" s="595"/>
      <c r="BN62" s="595"/>
      <c r="BO62" s="595"/>
      <c r="BP62" s="595"/>
      <c r="BQ62" s="595"/>
      <c r="BR62" s="595"/>
      <c r="BS62" s="595"/>
      <c r="BT62" s="595"/>
      <c r="BU62" s="595"/>
      <c r="BV62" s="595"/>
      <c r="BW62" s="595"/>
      <c r="BX62" s="595"/>
      <c r="BY62" s="595"/>
      <c r="BZ62" s="595"/>
    </row>
    <row r="63" spans="1:78" ht="12.75" customHeight="1" x14ac:dyDescent="0.2">
      <c r="A63" s="734">
        <v>16</v>
      </c>
      <c r="B63" s="736" t="s">
        <v>1250</v>
      </c>
      <c r="C63" s="738">
        <f>IF(D63=0,0,RANK(D63,D$33:D$82))</f>
        <v>0</v>
      </c>
      <c r="D63" s="740">
        <f>SUM(J64:CQ64)</f>
        <v>0</v>
      </c>
      <c r="E63" s="742">
        <f>IF(G63="X","X",RANK(G63,G$33:G$81))</f>
        <v>15</v>
      </c>
      <c r="F63" s="744">
        <f>COUNT(J63:CQ63)</f>
        <v>0</v>
      </c>
      <c r="G63" s="722">
        <f>IF(C63=1,"X",IF(C63=2,"X",IF(C63=3,"X",F63)))</f>
        <v>0</v>
      </c>
      <c r="H63" s="724">
        <f>SUM(J63:CQ63)</f>
        <v>0</v>
      </c>
      <c r="I63" s="726">
        <f>MINA(J63,K63,L63,M63,N63,O63,P63,Q63,R63,S63,T63,U63,V63,W63,X63)</f>
        <v>0</v>
      </c>
      <c r="J63" s="610"/>
      <c r="K63" s="578"/>
      <c r="L63" s="578"/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8"/>
      <c r="AZ63" s="578"/>
      <c r="BA63" s="578"/>
      <c r="BB63" s="578"/>
      <c r="BC63" s="578"/>
      <c r="BD63" s="578"/>
      <c r="BE63" s="578"/>
      <c r="BF63" s="578"/>
      <c r="BG63" s="578"/>
      <c r="BH63" s="578"/>
      <c r="BI63" s="578"/>
      <c r="BJ63" s="578"/>
      <c r="BK63" s="578"/>
      <c r="BL63" s="578"/>
      <c r="BM63" s="578"/>
      <c r="BN63" s="578"/>
      <c r="BO63" s="578"/>
      <c r="BP63" s="578"/>
      <c r="BQ63" s="578"/>
      <c r="BR63" s="578"/>
      <c r="BS63" s="578"/>
      <c r="BT63" s="578"/>
      <c r="BU63" s="578"/>
      <c r="BV63" s="578"/>
      <c r="BW63" s="578"/>
      <c r="BX63" s="578"/>
      <c r="BY63" s="578"/>
      <c r="BZ63" s="578"/>
    </row>
    <row r="64" spans="1:78" ht="13.5" customHeight="1" thickBot="1" x14ac:dyDescent="0.25">
      <c r="A64" s="735"/>
      <c r="B64" s="737"/>
      <c r="C64" s="739"/>
      <c r="D64" s="741"/>
      <c r="E64" s="743"/>
      <c r="F64" s="745"/>
      <c r="G64" s="723"/>
      <c r="H64" s="725"/>
      <c r="I64" s="727"/>
      <c r="J64" s="581"/>
      <c r="K64" s="581"/>
      <c r="L64" s="579"/>
      <c r="M64" s="581"/>
      <c r="N64" s="580"/>
      <c r="O64" s="600"/>
      <c r="P64" s="581"/>
      <c r="Q64" s="581"/>
      <c r="R64" s="600"/>
      <c r="S64" s="580"/>
      <c r="T64" s="600"/>
      <c r="U64" s="581"/>
      <c r="V64" s="581"/>
      <c r="W64" s="579"/>
      <c r="X64" s="580"/>
      <c r="Y64" s="580"/>
      <c r="Z64" s="580"/>
      <c r="AA64" s="580"/>
      <c r="AB64" s="580"/>
      <c r="AC64" s="580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  <c r="AT64" s="581"/>
      <c r="AU64" s="581"/>
      <c r="AV64" s="581"/>
      <c r="AW64" s="581"/>
      <c r="AX64" s="581"/>
      <c r="AY64" s="581"/>
      <c r="AZ64" s="581"/>
      <c r="BA64" s="581"/>
      <c r="BB64" s="581"/>
      <c r="BC64" s="581"/>
      <c r="BD64" s="581"/>
      <c r="BE64" s="581"/>
      <c r="BF64" s="581"/>
      <c r="BG64" s="581"/>
      <c r="BH64" s="581"/>
      <c r="BI64" s="581"/>
      <c r="BJ64" s="581"/>
      <c r="BK64" s="581"/>
      <c r="BL64" s="581"/>
      <c r="BM64" s="581"/>
      <c r="BN64" s="581"/>
      <c r="BO64" s="581"/>
      <c r="BP64" s="581"/>
      <c r="BQ64" s="581"/>
      <c r="BR64" s="581"/>
      <c r="BS64" s="581"/>
      <c r="BT64" s="581"/>
      <c r="BU64" s="581"/>
      <c r="BV64" s="581"/>
      <c r="BW64" s="581"/>
      <c r="BX64" s="581"/>
      <c r="BY64" s="581"/>
      <c r="BZ64" s="581"/>
    </row>
    <row r="65" spans="1:78" ht="12.75" customHeight="1" x14ac:dyDescent="0.2">
      <c r="A65" s="734">
        <v>17</v>
      </c>
      <c r="B65" s="736" t="s">
        <v>853</v>
      </c>
      <c r="C65" s="738">
        <f>IF(D65=0,0,RANK(D65,D$33:D$82))</f>
        <v>1</v>
      </c>
      <c r="D65" s="740">
        <f>SUM(J66:CQ66)</f>
        <v>125</v>
      </c>
      <c r="E65" s="742" t="str">
        <f>IF(G65="X","X",RANK(G65,G$33:G$81))</f>
        <v>X</v>
      </c>
      <c r="F65" s="744">
        <f>COUNT(J65:CQ65)</f>
        <v>31</v>
      </c>
      <c r="G65" s="722" t="str">
        <f>IF(C65=1,"X",IF(C65=2,"X",IF(C65=3,"X",F65)))</f>
        <v>X</v>
      </c>
      <c r="H65" s="724">
        <f>SUM(J65:CQ65)</f>
        <v>1.3011921296296296</v>
      </c>
      <c r="I65" s="726">
        <f>MINA(J65,K65,L65,M65,N65,O65,P65,Q65,R65,S65,T65,U65,V65,W65,X65)</f>
        <v>1.1805555555555555E-2</v>
      </c>
      <c r="J65" s="610">
        <v>1.2048611111111112E-2</v>
      </c>
      <c r="K65" s="578">
        <v>1.2268518518518519E-2</v>
      </c>
      <c r="L65" s="578">
        <v>1.1805555555555555E-2</v>
      </c>
      <c r="M65" s="578">
        <v>1.207175925925926E-2</v>
      </c>
      <c r="N65" s="578">
        <v>1.1990740740740739E-2</v>
      </c>
      <c r="O65" s="578">
        <v>1.2164351851851852E-2</v>
      </c>
      <c r="P65" s="578">
        <v>1.1967592592592592E-2</v>
      </c>
      <c r="Q65" s="578">
        <v>1.1921296296296298E-2</v>
      </c>
      <c r="R65" s="578">
        <v>1.2256944444444444E-2</v>
      </c>
      <c r="S65" s="578"/>
      <c r="T65" s="578">
        <v>1.1875000000000002E-2</v>
      </c>
      <c r="U65" s="594">
        <v>1.2141203703703704E-2</v>
      </c>
      <c r="V65" s="578"/>
      <c r="W65" s="578"/>
      <c r="X65" s="578"/>
      <c r="Y65" s="578"/>
      <c r="Z65" s="578"/>
      <c r="AA65" s="578"/>
      <c r="AB65" s="578"/>
      <c r="AC65" s="578"/>
      <c r="AD65" s="662"/>
      <c r="AE65" s="594">
        <v>3.2789351851851854E-2</v>
      </c>
      <c r="AF65" s="594">
        <v>8.2916666666666666E-2</v>
      </c>
      <c r="AG65" s="594">
        <v>3.2789351851851854E-2</v>
      </c>
      <c r="AH65" s="594"/>
      <c r="AI65" s="594"/>
      <c r="AJ65" s="594">
        <v>3.7615740740740741E-2</v>
      </c>
      <c r="AK65" s="594"/>
      <c r="AL65" s="594"/>
      <c r="AM65" s="594">
        <v>2.884259259259259E-2</v>
      </c>
      <c r="AN65" s="611">
        <v>5.8356481481481481E-2</v>
      </c>
      <c r="AO65" s="611"/>
      <c r="AP65" s="594">
        <v>2.6192129629629631E-2</v>
      </c>
      <c r="AQ65" s="594">
        <v>1.40625E-2</v>
      </c>
      <c r="AR65" s="594"/>
      <c r="AS65" s="594"/>
      <c r="AT65" s="594"/>
      <c r="AU65" s="594"/>
      <c r="AV65" s="594"/>
      <c r="AW65" s="594"/>
      <c r="AX65" s="594"/>
      <c r="AY65" s="594"/>
      <c r="AZ65" s="594">
        <v>8.7870370370370376E-2</v>
      </c>
      <c r="BA65" s="662">
        <v>6.0949074074074072E-2</v>
      </c>
      <c r="BB65" s="662"/>
      <c r="BC65" s="594">
        <v>0.12672453703703704</v>
      </c>
      <c r="BD65" s="594"/>
      <c r="BE65" s="594"/>
      <c r="BF65" s="594">
        <v>0.24884259259259259</v>
      </c>
      <c r="BG65" s="594"/>
      <c r="BH65" s="594">
        <v>6.9849537037037043E-2</v>
      </c>
      <c r="BI65" s="594"/>
      <c r="BJ65" s="662">
        <v>1.5162037037037036E-2</v>
      </c>
      <c r="BK65" s="662"/>
      <c r="BL65" s="594">
        <v>5.8078703703703709E-2</v>
      </c>
      <c r="BM65" s="594"/>
      <c r="BN65" s="594"/>
      <c r="BO65" s="661">
        <v>6.0219907407407403E-2</v>
      </c>
      <c r="BP65" s="594">
        <v>7.0636574074074074E-2</v>
      </c>
      <c r="BQ65" s="594"/>
      <c r="BR65" s="594"/>
      <c r="BS65" s="594"/>
      <c r="BT65" s="594"/>
      <c r="BU65" s="594"/>
      <c r="BV65" s="611">
        <v>2.9189814814814811E-2</v>
      </c>
      <c r="BW65" s="594">
        <v>1.1967592592592592E-2</v>
      </c>
      <c r="BX65" s="594"/>
      <c r="BY65" s="594"/>
      <c r="BZ65" s="594">
        <v>1.5625E-2</v>
      </c>
    </row>
    <row r="66" spans="1:78" ht="13.5" customHeight="1" thickBot="1" x14ac:dyDescent="0.25">
      <c r="A66" s="735"/>
      <c r="B66" s="737"/>
      <c r="C66" s="739"/>
      <c r="D66" s="741"/>
      <c r="E66" s="743"/>
      <c r="F66" s="745"/>
      <c r="G66" s="723"/>
      <c r="H66" s="725"/>
      <c r="I66" s="727"/>
      <c r="J66" s="669">
        <f t="shared" ref="J66:N66" si="89">IF($I65=0,0,IF(ROUNDUP(J65/$I65,0)&gt;30,30,ROUNDUP(J65/$I65,0)))</f>
        <v>2</v>
      </c>
      <c r="K66" s="669">
        <f t="shared" si="89"/>
        <v>2</v>
      </c>
      <c r="L66" s="669">
        <f t="shared" si="89"/>
        <v>1</v>
      </c>
      <c r="M66" s="669">
        <f t="shared" si="89"/>
        <v>2</v>
      </c>
      <c r="N66" s="669">
        <f t="shared" si="89"/>
        <v>2</v>
      </c>
      <c r="O66" s="669">
        <f t="shared" ref="O66:R66" si="90">IF($I65=0,0,IF(ROUNDUP(O65/$I65,0)&gt;30,30,ROUNDUP(O65/$I65,0)))</f>
        <v>2</v>
      </c>
      <c r="P66" s="669">
        <f t="shared" si="90"/>
        <v>2</v>
      </c>
      <c r="Q66" s="669">
        <f t="shared" si="90"/>
        <v>2</v>
      </c>
      <c r="R66" s="669">
        <f t="shared" si="90"/>
        <v>2</v>
      </c>
      <c r="S66" s="581"/>
      <c r="T66" s="669">
        <f t="shared" ref="T66:U66" si="91">IF($I65=0,0,IF(ROUNDUP(T65/$I65,0)&gt;30,30,ROUNDUP(T65/$I65,0)))</f>
        <v>2</v>
      </c>
      <c r="U66" s="669">
        <f t="shared" si="91"/>
        <v>2</v>
      </c>
      <c r="V66" s="669"/>
      <c r="W66" s="669"/>
      <c r="X66" s="581"/>
      <c r="Y66" s="579"/>
      <c r="Z66" s="579"/>
      <c r="AA66" s="579"/>
      <c r="AB66" s="579"/>
      <c r="AC66" s="579"/>
      <c r="AD66" s="581"/>
      <c r="AE66" s="669">
        <f t="shared" ref="AE66" si="92">IF($I65=0,0,IF(ROUNDUP(AE65/$I65,0)&gt;30,30,ROUNDUP(AE65/$I65,0)))</f>
        <v>3</v>
      </c>
      <c r="AF66" s="669">
        <f t="shared" ref="AF66:AG66" si="93">IF($I65=0,0,IF(ROUNDUP(AF65/$I65,0)&gt;30,30,ROUNDUP(AF65/$I65,0)))</f>
        <v>8</v>
      </c>
      <c r="AG66" s="669">
        <f t="shared" si="93"/>
        <v>3</v>
      </c>
      <c r="AH66" s="581"/>
      <c r="AI66" s="666"/>
      <c r="AJ66" s="669">
        <f t="shared" ref="AJ66:AQ66" si="94">IF($I65=0,0,IF(ROUNDUP(AJ65/$I65,0)&gt;30,30,ROUNDUP(AJ65/$I65,0)))</f>
        <v>4</v>
      </c>
      <c r="AK66" s="669"/>
      <c r="AL66" s="669"/>
      <c r="AM66" s="682">
        <f t="shared" si="94"/>
        <v>3</v>
      </c>
      <c r="AN66" s="682">
        <f t="shared" si="94"/>
        <v>5</v>
      </c>
      <c r="AO66" s="682"/>
      <c r="AP66" s="669">
        <f t="shared" si="94"/>
        <v>3</v>
      </c>
      <c r="AQ66" s="669">
        <f t="shared" si="94"/>
        <v>2</v>
      </c>
      <c r="AR66" s="669"/>
      <c r="AS66" s="581"/>
      <c r="AT66" s="581"/>
      <c r="AU66" s="581"/>
      <c r="AV66" s="581"/>
      <c r="AW66" s="581"/>
      <c r="AX66" s="581"/>
      <c r="AY66" s="581"/>
      <c r="AZ66" s="685">
        <f t="shared" ref="AZ66:BJ66" si="95">IF($I65=0,0,IF(ROUNDUP(AZ65/$I65,0)&gt;30,30,ROUNDUP(AZ65/$I65,0)))</f>
        <v>8</v>
      </c>
      <c r="BA66" s="683">
        <f t="shared" si="95"/>
        <v>6</v>
      </c>
      <c r="BB66" s="683"/>
      <c r="BC66" s="685">
        <f t="shared" si="95"/>
        <v>11</v>
      </c>
      <c r="BD66" s="685"/>
      <c r="BE66" s="685"/>
      <c r="BF66" s="685">
        <f t="shared" si="95"/>
        <v>22</v>
      </c>
      <c r="BG66" s="685"/>
      <c r="BH66" s="685">
        <f t="shared" si="95"/>
        <v>6</v>
      </c>
      <c r="BI66" s="581"/>
      <c r="BJ66" s="683">
        <f t="shared" si="95"/>
        <v>2</v>
      </c>
      <c r="BK66" s="683"/>
      <c r="BL66" s="685">
        <f t="shared" ref="BL66:BO68" si="96">IF($I65=0,0,IF(ROUNDUP(BL65/$I65,0)&gt;30,30,ROUNDUP(BL65/$I65,0)))</f>
        <v>5</v>
      </c>
      <c r="BM66" s="581"/>
      <c r="BN66" s="666"/>
      <c r="BO66" s="685">
        <f t="shared" ref="BO66" si="97">IF($I65=0,0,IF(ROUNDUP(BO65/$I65,0)&gt;30,30,ROUNDUP(BO65/$I65,0)))</f>
        <v>6</v>
      </c>
      <c r="BP66" s="685"/>
      <c r="BQ66" s="685"/>
      <c r="BR66" s="685"/>
      <c r="BS66" s="685"/>
      <c r="BT66" s="685"/>
      <c r="BU66" s="685"/>
      <c r="BV66" s="689">
        <f t="shared" ref="BV66" si="98">IF($I65=0,0,IF(ROUNDUP(BV65/$I65,0)&gt;30,30,ROUNDUP(BV65/$I65,0)))</f>
        <v>3</v>
      </c>
      <c r="BW66" s="685">
        <f t="shared" ref="BW66" si="99">IF($I65=0,0,IF(ROUNDUP(BW65/$I65,0)&gt;30,30,ROUNDUP(BW65/$I65,0)))</f>
        <v>2</v>
      </c>
      <c r="BX66" s="685"/>
      <c r="BY66" s="685"/>
      <c r="BZ66" s="685">
        <f t="shared" ref="BZ66" si="100">IF($I65=0,0,IF(ROUNDUP(BZ65/$I65,0)&gt;30,30,ROUNDUP(BZ65/$I65,0)))</f>
        <v>2</v>
      </c>
    </row>
    <row r="67" spans="1:78" ht="12.75" customHeight="1" x14ac:dyDescent="0.2">
      <c r="A67" s="734">
        <v>18</v>
      </c>
      <c r="B67" s="736" t="s">
        <v>1143</v>
      </c>
      <c r="C67" s="738">
        <f>IF(D67=0,0,RANK(D67,D$33:D$82))</f>
        <v>10</v>
      </c>
      <c r="D67" s="740">
        <f>SUM(J68:CQ68)</f>
        <v>8</v>
      </c>
      <c r="E67" s="742">
        <f>IF(G67="X","X",RANK(G67,G$33:G$81))</f>
        <v>8</v>
      </c>
      <c r="F67" s="744">
        <f>COUNT(J67:CQ67)</f>
        <v>3</v>
      </c>
      <c r="G67" s="722">
        <f>IF(C67=1,"X",IF(C67=2,"X",IF(C67=3,"X",F67)))</f>
        <v>3</v>
      </c>
      <c r="H67" s="724">
        <f>SUM(J67:CQ67)</f>
        <v>0.13956018518518518</v>
      </c>
      <c r="I67" s="726">
        <f>MINA(J67,K67,L67,M67,N67,O67,P67,Q67,R67,S67,T67,U67,V67,W67,X67)</f>
        <v>1.7743055555555557E-2</v>
      </c>
      <c r="J67" s="610"/>
      <c r="K67" s="578"/>
      <c r="L67" s="578"/>
      <c r="M67" s="578"/>
      <c r="N67" s="578"/>
      <c r="O67" s="578"/>
      <c r="P67" s="578"/>
      <c r="Q67" s="578"/>
      <c r="R67" s="578"/>
      <c r="S67" s="578">
        <v>1.7743055555555557E-2</v>
      </c>
      <c r="T67" s="578"/>
      <c r="U67" s="578"/>
      <c r="V67" s="578"/>
      <c r="W67" s="578"/>
      <c r="X67" s="578"/>
      <c r="Y67" s="578"/>
      <c r="Z67" s="578"/>
      <c r="AA67" s="578"/>
      <c r="AB67" s="578"/>
      <c r="AC67" s="578"/>
      <c r="AD67" s="578"/>
      <c r="AE67" s="578"/>
      <c r="AF67" s="578"/>
      <c r="AG67" s="578"/>
      <c r="AH67" s="578"/>
      <c r="AI67" s="578"/>
      <c r="AJ67" s="578"/>
      <c r="AK67" s="578"/>
      <c r="AL67" s="578"/>
      <c r="AM67" s="578"/>
      <c r="AN67" s="578"/>
      <c r="AO67" s="578"/>
      <c r="AP67" s="578"/>
      <c r="AQ67" s="578"/>
      <c r="AR67" s="578"/>
      <c r="AS67" s="578"/>
      <c r="AT67" s="578"/>
      <c r="AU67" s="578"/>
      <c r="AV67" s="578"/>
      <c r="AW67" s="578"/>
      <c r="AX67" s="578"/>
      <c r="AY67" s="578"/>
      <c r="AZ67" s="578"/>
      <c r="BA67" s="578"/>
      <c r="BB67" s="578"/>
      <c r="BC67" s="578"/>
      <c r="BD67" s="578"/>
      <c r="BE67" s="578"/>
      <c r="BF67" s="578"/>
      <c r="BG67" s="578"/>
      <c r="BH67" s="578"/>
      <c r="BI67" s="578"/>
      <c r="BJ67" s="578"/>
      <c r="BK67" s="578"/>
      <c r="BL67" s="578"/>
      <c r="BM67" s="578"/>
      <c r="BN67" s="578"/>
      <c r="BO67" s="578">
        <v>0.10490740740740741</v>
      </c>
      <c r="BP67" s="578"/>
      <c r="BQ67" s="578"/>
      <c r="BR67" s="578"/>
      <c r="BS67" s="578"/>
      <c r="BT67" s="578"/>
      <c r="BU67" s="578"/>
      <c r="BV67" s="578"/>
      <c r="BW67" s="578">
        <v>1.6909722222222225E-2</v>
      </c>
      <c r="BX67" s="578"/>
      <c r="BY67" s="578"/>
      <c r="BZ67" s="578"/>
    </row>
    <row r="68" spans="1:78" ht="13.5" customHeight="1" thickBot="1" x14ac:dyDescent="0.25">
      <c r="A68" s="735"/>
      <c r="B68" s="737"/>
      <c r="C68" s="739"/>
      <c r="D68" s="741"/>
      <c r="E68" s="743"/>
      <c r="F68" s="745"/>
      <c r="G68" s="723"/>
      <c r="H68" s="725"/>
      <c r="I68" s="727"/>
      <c r="J68" s="581"/>
      <c r="K68" s="579"/>
      <c r="L68" s="581"/>
      <c r="M68" s="579"/>
      <c r="N68" s="581"/>
      <c r="O68" s="581"/>
      <c r="P68" s="581"/>
      <c r="Q68" s="669"/>
      <c r="R68" s="581"/>
      <c r="S68" s="669">
        <f t="shared" ref="S68" si="101">IF($I67=0,0,IF(ROUNDUP(S67/$I67,0)&gt;30,30,ROUNDUP(S67/$I67,0)))</f>
        <v>1</v>
      </c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  <c r="AT68" s="581"/>
      <c r="AU68" s="581"/>
      <c r="AV68" s="581"/>
      <c r="AW68" s="581"/>
      <c r="AX68" s="581"/>
      <c r="AY68" s="581"/>
      <c r="AZ68" s="581"/>
      <c r="BA68" s="581"/>
      <c r="BB68" s="581"/>
      <c r="BC68" s="581"/>
      <c r="BD68" s="581"/>
      <c r="BE68" s="581"/>
      <c r="BF68" s="581"/>
      <c r="BG68" s="581"/>
      <c r="BH68" s="581"/>
      <c r="BI68" s="581"/>
      <c r="BJ68" s="581"/>
      <c r="BK68" s="581"/>
      <c r="BL68" s="581"/>
      <c r="BM68" s="581"/>
      <c r="BN68" s="666"/>
      <c r="BO68" s="685">
        <f t="shared" si="96"/>
        <v>6</v>
      </c>
      <c r="BP68" s="685"/>
      <c r="BQ68" s="685"/>
      <c r="BR68" s="685"/>
      <c r="BS68" s="685"/>
      <c r="BT68" s="685"/>
      <c r="BU68" s="685"/>
      <c r="BV68" s="685"/>
      <c r="BW68" s="685">
        <f t="shared" ref="BW68" si="102">IF($I67=0,0,IF(ROUNDUP(BW67/$I67,0)&gt;30,30,ROUNDUP(BW67/$I67,0)))</f>
        <v>1</v>
      </c>
      <c r="BX68" s="685"/>
      <c r="BY68" s="685"/>
      <c r="BZ68" s="581"/>
    </row>
    <row r="69" spans="1:78" ht="12.75" customHeight="1" x14ac:dyDescent="0.2">
      <c r="A69" s="734">
        <v>19</v>
      </c>
      <c r="B69" s="736" t="s">
        <v>1251</v>
      </c>
      <c r="C69" s="738">
        <f>IF(D69=0,0,RANK(D69,D$33:D$82))</f>
        <v>0</v>
      </c>
      <c r="D69" s="740">
        <f>SUM(J70:CQ70)</f>
        <v>0</v>
      </c>
      <c r="E69" s="742">
        <f>IF(G69="X","X",RANK(G69,G$33:G$81))</f>
        <v>11</v>
      </c>
      <c r="F69" s="744">
        <f>COUNT(J69:CQ69)</f>
        <v>1</v>
      </c>
      <c r="G69" s="722">
        <f>IF(C69=1,"X",IF(C69=2,"X",IF(C69=3,"X",F69)))</f>
        <v>1</v>
      </c>
      <c r="H69" s="724">
        <f>SUM(J69:CQ69)</f>
        <v>7.5011574074074064E-2</v>
      </c>
      <c r="I69" s="726">
        <f>MINA(J69,K69,L69,M69,N69,O69,P69,Q69,R69,S69,T69,U69,V69,W69,X69)</f>
        <v>0</v>
      </c>
      <c r="J69" s="610"/>
      <c r="K69" s="610"/>
      <c r="L69" s="610"/>
      <c r="M69" s="610"/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  <c r="AA69" s="610"/>
      <c r="AB69" s="610"/>
      <c r="AC69" s="610"/>
      <c r="AD69" s="578"/>
      <c r="AE69" s="578"/>
      <c r="AF69" s="578"/>
      <c r="AG69" s="578"/>
      <c r="AH69" s="578"/>
      <c r="AI69" s="578"/>
      <c r="AJ69" s="578"/>
      <c r="AK69" s="578"/>
      <c r="AL69" s="578"/>
      <c r="AM69" s="578"/>
      <c r="AN69" s="578"/>
      <c r="AO69" s="578"/>
      <c r="AP69" s="578"/>
      <c r="AQ69" s="578"/>
      <c r="AR69" s="578"/>
      <c r="AS69" s="578"/>
      <c r="AT69" s="578"/>
      <c r="AU69" s="578"/>
      <c r="AV69" s="578"/>
      <c r="AW69" s="578"/>
      <c r="AX69" s="578"/>
      <c r="AY69" s="578"/>
      <c r="AZ69" s="578"/>
      <c r="BA69" s="578"/>
      <c r="BB69" s="578"/>
      <c r="BC69" s="578"/>
      <c r="BD69" s="578"/>
      <c r="BE69" s="578"/>
      <c r="BF69" s="578"/>
      <c r="BG69" s="578"/>
      <c r="BH69" s="578"/>
      <c r="BI69" s="578"/>
      <c r="BJ69" s="578"/>
      <c r="BK69" s="578"/>
      <c r="BL69" s="578"/>
      <c r="BM69" s="578"/>
      <c r="BN69" s="578"/>
      <c r="BO69" s="598">
        <v>7.5011574074074064E-2</v>
      </c>
      <c r="BP69" s="598"/>
      <c r="BQ69" s="598"/>
      <c r="BR69" s="598"/>
      <c r="BS69" s="598"/>
      <c r="BT69" s="598"/>
      <c r="BU69" s="598"/>
      <c r="BV69" s="598"/>
      <c r="BW69" s="598"/>
      <c r="BX69" s="598"/>
      <c r="BY69" s="598"/>
      <c r="BZ69" s="578"/>
    </row>
    <row r="70" spans="1:78" ht="13.5" customHeight="1" thickBot="1" x14ac:dyDescent="0.25">
      <c r="A70" s="735"/>
      <c r="B70" s="737"/>
      <c r="C70" s="739"/>
      <c r="D70" s="741"/>
      <c r="E70" s="743"/>
      <c r="F70" s="745"/>
      <c r="G70" s="723"/>
      <c r="H70" s="725"/>
      <c r="I70" s="727"/>
      <c r="J70" s="581"/>
      <c r="K70" s="581"/>
      <c r="L70" s="581"/>
      <c r="M70" s="579"/>
      <c r="N70" s="581"/>
      <c r="O70" s="579"/>
      <c r="P70" s="581"/>
      <c r="Q70" s="581"/>
      <c r="R70" s="581"/>
      <c r="S70" s="579"/>
      <c r="T70" s="579"/>
      <c r="U70" s="581"/>
      <c r="V70" s="581"/>
      <c r="W70" s="581"/>
      <c r="X70" s="579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  <c r="AT70" s="581"/>
      <c r="AU70" s="581"/>
      <c r="AV70" s="581"/>
      <c r="AW70" s="581"/>
      <c r="AX70" s="581"/>
      <c r="AY70" s="581"/>
      <c r="AZ70" s="581"/>
      <c r="BA70" s="581"/>
      <c r="BB70" s="581"/>
      <c r="BC70" s="581"/>
      <c r="BD70" s="581"/>
      <c r="BE70" s="581"/>
      <c r="BF70" s="581"/>
      <c r="BG70" s="581"/>
      <c r="BH70" s="581"/>
      <c r="BI70" s="581"/>
      <c r="BJ70" s="581"/>
      <c r="BK70" s="581"/>
      <c r="BL70" s="581"/>
      <c r="BM70" s="581"/>
      <c r="BN70" s="666"/>
      <c r="BO70" s="685">
        <f t="shared" ref="BO70" si="103">IF($I69=0,0,IF(ROUNDUP(BO69/$I69,0)&gt;30,30,ROUNDUP(BO69/$I69,0)))</f>
        <v>0</v>
      </c>
      <c r="BP70" s="685"/>
      <c r="BQ70" s="685"/>
      <c r="BR70" s="685"/>
      <c r="BS70" s="685"/>
      <c r="BT70" s="685"/>
      <c r="BU70" s="685"/>
      <c r="BV70" s="685"/>
      <c r="BW70" s="685"/>
      <c r="BX70" s="685"/>
      <c r="BY70" s="685"/>
      <c r="BZ70" s="581"/>
    </row>
    <row r="71" spans="1:78" x14ac:dyDescent="0.2">
      <c r="A71" s="734">
        <v>20</v>
      </c>
      <c r="B71" s="736" t="s">
        <v>1065</v>
      </c>
      <c r="C71" s="738">
        <f>IF(D71=0,0,RANK(D71,D$33:D$82))</f>
        <v>9</v>
      </c>
      <c r="D71" s="740">
        <f>SUM(J72:CQ72)</f>
        <v>21</v>
      </c>
      <c r="E71" s="742">
        <f>IF(G71="X","X",RANK(G71,G$33:G$81))</f>
        <v>8</v>
      </c>
      <c r="F71" s="744">
        <f>COUNT(J71:CQ71)</f>
        <v>3</v>
      </c>
      <c r="G71" s="722">
        <f>IF(C71=1,"X",IF(C71=2,"X",IF(C71=3,"X",F71)))</f>
        <v>3</v>
      </c>
      <c r="H71" s="724">
        <f>SUM(J71:CQ71)</f>
        <v>0.32500000000000001</v>
      </c>
      <c r="I71" s="726">
        <f>MINA(J71,K71,L71,M71,N71,O71,P71,Q71,R71,S71,T71,U71,V71,W71,X71)</f>
        <v>1.6296296296296295E-2</v>
      </c>
      <c r="J71" s="610"/>
      <c r="K71" s="578"/>
      <c r="L71" s="578"/>
      <c r="M71" s="578"/>
      <c r="N71" s="578"/>
      <c r="O71" s="578"/>
      <c r="P71" s="578"/>
      <c r="Q71" s="578"/>
      <c r="R71" s="578"/>
      <c r="S71" s="578"/>
      <c r="T71" s="578"/>
      <c r="U71" s="578">
        <v>1.6296296296296295E-2</v>
      </c>
      <c r="V71" s="578"/>
      <c r="W71" s="578"/>
      <c r="X71" s="578"/>
      <c r="Y71" s="578"/>
      <c r="Z71" s="578"/>
      <c r="AA71" s="578"/>
      <c r="AB71" s="578"/>
      <c r="AC71" s="578"/>
      <c r="AD71" s="578"/>
      <c r="AE71" s="578"/>
      <c r="AF71" s="578"/>
      <c r="AG71" s="578"/>
      <c r="AH71" s="578"/>
      <c r="AI71" s="578"/>
      <c r="AJ71" s="578"/>
      <c r="AK71" s="578"/>
      <c r="AL71" s="578"/>
      <c r="AM71" s="578"/>
      <c r="AN71" s="578"/>
      <c r="AO71" s="578"/>
      <c r="AP71" s="578"/>
      <c r="AQ71" s="578">
        <v>2.1238425925925924E-2</v>
      </c>
      <c r="AR71" s="578"/>
      <c r="AS71" s="578">
        <v>0.28746527777777781</v>
      </c>
      <c r="AT71" s="578"/>
      <c r="AU71" s="578"/>
      <c r="AV71" s="578"/>
      <c r="AW71" s="578"/>
      <c r="AX71" s="578"/>
      <c r="AY71" s="578"/>
      <c r="AZ71" s="578"/>
      <c r="BA71" s="578"/>
      <c r="BB71" s="578"/>
      <c r="BC71" s="578"/>
      <c r="BD71" s="578"/>
      <c r="BE71" s="578"/>
      <c r="BF71" s="578"/>
      <c r="BG71" s="578"/>
      <c r="BH71" s="578"/>
      <c r="BI71" s="578"/>
      <c r="BJ71" s="578"/>
      <c r="BK71" s="578"/>
      <c r="BL71" s="578"/>
      <c r="BM71" s="578"/>
      <c r="BN71" s="578"/>
      <c r="BO71" s="578"/>
      <c r="BP71" s="578"/>
      <c r="BQ71" s="578"/>
      <c r="BR71" s="578"/>
      <c r="BS71" s="578"/>
      <c r="BT71" s="578"/>
      <c r="BU71" s="578"/>
      <c r="BV71" s="578"/>
      <c r="BW71" s="578"/>
      <c r="BX71" s="578"/>
      <c r="BY71" s="578"/>
      <c r="BZ71" s="578"/>
    </row>
    <row r="72" spans="1:78" ht="13.5" thickBot="1" x14ac:dyDescent="0.25">
      <c r="A72" s="735"/>
      <c r="B72" s="737"/>
      <c r="C72" s="739"/>
      <c r="D72" s="741"/>
      <c r="E72" s="743"/>
      <c r="F72" s="745"/>
      <c r="G72" s="723"/>
      <c r="H72" s="725"/>
      <c r="I72" s="727"/>
      <c r="J72" s="581"/>
      <c r="K72" s="581"/>
      <c r="L72" s="581"/>
      <c r="M72" s="581"/>
      <c r="N72" s="581"/>
      <c r="O72" s="580"/>
      <c r="P72" s="669"/>
      <c r="Q72" s="581"/>
      <c r="R72" s="581"/>
      <c r="S72" s="580"/>
      <c r="T72" s="579"/>
      <c r="U72" s="669">
        <f t="shared" ref="U72" si="104">IF($I71=0,0,IF(ROUNDUP(U71/$I71,0)&gt;30,30,ROUNDUP(U71/$I71,0)))</f>
        <v>1</v>
      </c>
      <c r="V72" s="581"/>
      <c r="W72" s="581"/>
      <c r="X72" s="581"/>
      <c r="Y72" s="581"/>
      <c r="Z72" s="581"/>
      <c r="AA72" s="581"/>
      <c r="AB72" s="581"/>
      <c r="AC72" s="581"/>
      <c r="AD72" s="580"/>
      <c r="AE72" s="580"/>
      <c r="AF72" s="580"/>
      <c r="AG72" s="580"/>
      <c r="AH72" s="580"/>
      <c r="AI72" s="580"/>
      <c r="AJ72" s="580"/>
      <c r="AK72" s="665"/>
      <c r="AL72" s="665"/>
      <c r="AM72" s="665"/>
      <c r="AN72" s="665"/>
      <c r="AO72" s="665"/>
      <c r="AP72" s="665"/>
      <c r="AQ72" s="669">
        <f t="shared" ref="AQ72:AS72" si="105">IF($I71=0,0,IF(ROUNDUP(AQ71/$I71,0)&gt;30,30,ROUNDUP(AQ71/$I71,0)))</f>
        <v>2</v>
      </c>
      <c r="AR72" s="669"/>
      <c r="AS72" s="669">
        <f t="shared" si="105"/>
        <v>18</v>
      </c>
      <c r="AT72" s="669"/>
      <c r="AU72" s="580"/>
      <c r="AV72" s="580"/>
      <c r="AW72" s="580"/>
      <c r="AX72" s="580"/>
      <c r="AY72" s="580"/>
      <c r="AZ72" s="580"/>
      <c r="BA72" s="580"/>
      <c r="BB72" s="580"/>
      <c r="BC72" s="580"/>
      <c r="BD72" s="580"/>
      <c r="BE72" s="580"/>
      <c r="BF72" s="580"/>
      <c r="BG72" s="580"/>
      <c r="BH72" s="580"/>
      <c r="BI72" s="580"/>
      <c r="BJ72" s="580"/>
      <c r="BK72" s="580"/>
      <c r="BL72" s="580"/>
      <c r="BM72" s="580"/>
      <c r="BN72" s="580"/>
      <c r="BO72" s="580"/>
      <c r="BP72" s="580"/>
      <c r="BQ72" s="580"/>
      <c r="BR72" s="580"/>
      <c r="BS72" s="580"/>
      <c r="BT72" s="580"/>
      <c r="BU72" s="580"/>
      <c r="BV72" s="580"/>
      <c r="BW72" s="580"/>
      <c r="BX72" s="580"/>
      <c r="BY72" s="580"/>
      <c r="BZ72" s="580"/>
    </row>
    <row r="73" spans="1:78" ht="12.75" customHeight="1" x14ac:dyDescent="0.2">
      <c r="A73" s="734">
        <v>21</v>
      </c>
      <c r="B73" s="736" t="s">
        <v>68</v>
      </c>
      <c r="C73" s="738">
        <f>IF(D73=0,0,RANK(D73,D$33:D$82))</f>
        <v>0</v>
      </c>
      <c r="D73" s="740">
        <f>SUM(J74:CQ74)</f>
        <v>0</v>
      </c>
      <c r="E73" s="742">
        <f>IF(G73="X","X",RANK(G73,G$33:G$81))</f>
        <v>15</v>
      </c>
      <c r="F73" s="744">
        <f>COUNT(J73:CQ73)</f>
        <v>0</v>
      </c>
      <c r="G73" s="722">
        <f>IF(C73=1,"X",IF(C73=2,"X",IF(C73=3,"X",F73)))</f>
        <v>0</v>
      </c>
      <c r="H73" s="724">
        <f>SUM(J73:CQ73)</f>
        <v>0</v>
      </c>
      <c r="I73" s="726">
        <f>MINA(J73,K73,L73,M73,N73,O73,P73,Q73,R73,S73,T73,U73,V73,W73,X73)</f>
        <v>0</v>
      </c>
      <c r="J73" s="610"/>
      <c r="K73" s="578"/>
      <c r="L73" s="578"/>
      <c r="M73" s="578"/>
      <c r="N73" s="578"/>
      <c r="O73" s="578"/>
      <c r="P73" s="578"/>
      <c r="Q73" s="578"/>
      <c r="R73" s="578"/>
      <c r="S73" s="578"/>
      <c r="T73" s="578"/>
      <c r="U73" s="578"/>
      <c r="V73" s="578"/>
      <c r="W73" s="578"/>
      <c r="X73" s="578"/>
      <c r="Y73" s="578"/>
      <c r="Z73" s="578"/>
      <c r="AA73" s="578"/>
      <c r="AB73" s="578"/>
      <c r="AC73" s="578"/>
      <c r="AD73" s="578"/>
      <c r="AE73" s="578"/>
      <c r="AF73" s="578"/>
      <c r="AG73" s="578"/>
      <c r="AH73" s="578"/>
      <c r="AI73" s="578"/>
      <c r="AJ73" s="578"/>
      <c r="AK73" s="578"/>
      <c r="AL73" s="578"/>
      <c r="AM73" s="578"/>
      <c r="AN73" s="578"/>
      <c r="AO73" s="578"/>
      <c r="AP73" s="578"/>
      <c r="AQ73" s="578"/>
      <c r="AR73" s="578"/>
      <c r="AS73" s="578"/>
      <c r="AT73" s="578"/>
      <c r="AU73" s="578"/>
      <c r="AV73" s="578"/>
      <c r="AW73" s="578"/>
      <c r="AX73" s="578"/>
      <c r="AY73" s="578"/>
      <c r="AZ73" s="578"/>
      <c r="BA73" s="578"/>
      <c r="BB73" s="578"/>
      <c r="BC73" s="578"/>
      <c r="BD73" s="578"/>
      <c r="BE73" s="578"/>
      <c r="BF73" s="578"/>
      <c r="BG73" s="578"/>
      <c r="BH73" s="578"/>
      <c r="BI73" s="578"/>
      <c r="BJ73" s="578"/>
      <c r="BK73" s="578"/>
      <c r="BL73" s="578"/>
      <c r="BM73" s="578"/>
      <c r="BN73" s="578"/>
      <c r="BO73" s="578"/>
      <c r="BP73" s="578"/>
      <c r="BQ73" s="578"/>
      <c r="BR73" s="578"/>
      <c r="BS73" s="578"/>
      <c r="BT73" s="578"/>
      <c r="BU73" s="578"/>
      <c r="BV73" s="578"/>
      <c r="BW73" s="578"/>
      <c r="BX73" s="578"/>
      <c r="BY73" s="578"/>
      <c r="BZ73" s="578"/>
    </row>
    <row r="74" spans="1:78" ht="13.5" customHeight="1" thickBot="1" x14ac:dyDescent="0.25">
      <c r="A74" s="735"/>
      <c r="B74" s="737"/>
      <c r="C74" s="739"/>
      <c r="D74" s="741"/>
      <c r="E74" s="743"/>
      <c r="F74" s="745"/>
      <c r="G74" s="723"/>
      <c r="H74" s="725"/>
      <c r="I74" s="727"/>
      <c r="J74" s="579"/>
      <c r="K74" s="579"/>
      <c r="L74" s="579"/>
      <c r="M74" s="581"/>
      <c r="N74" s="580"/>
      <c r="O74" s="580"/>
      <c r="P74" s="580"/>
      <c r="Q74" s="581"/>
      <c r="R74" s="581"/>
      <c r="S74" s="580"/>
      <c r="T74" s="580"/>
      <c r="U74" s="581"/>
      <c r="V74" s="580"/>
      <c r="W74" s="580"/>
      <c r="X74" s="580"/>
      <c r="Y74" s="580"/>
      <c r="Z74" s="580"/>
      <c r="AA74" s="580"/>
      <c r="AB74" s="580"/>
      <c r="AC74" s="580"/>
      <c r="AD74" s="580"/>
      <c r="AE74" s="580"/>
      <c r="AF74" s="580"/>
      <c r="AG74" s="580"/>
      <c r="AH74" s="580"/>
      <c r="AI74" s="580"/>
      <c r="AJ74" s="580"/>
      <c r="AK74" s="580"/>
      <c r="AL74" s="580"/>
      <c r="AM74" s="580"/>
      <c r="AN74" s="580"/>
      <c r="AO74" s="580"/>
      <c r="AP74" s="580"/>
      <c r="AQ74" s="580"/>
      <c r="AR74" s="580"/>
      <c r="AS74" s="580"/>
      <c r="AT74" s="580"/>
      <c r="AU74" s="580"/>
      <c r="AV74" s="580"/>
      <c r="AW74" s="580"/>
      <c r="AX74" s="580"/>
      <c r="AY74" s="580"/>
      <c r="AZ74" s="580"/>
      <c r="BA74" s="580"/>
      <c r="BB74" s="580"/>
      <c r="BC74" s="580"/>
      <c r="BD74" s="580"/>
      <c r="BE74" s="580"/>
      <c r="BF74" s="580"/>
      <c r="BG74" s="580"/>
      <c r="BH74" s="580"/>
      <c r="BI74" s="580"/>
      <c r="BJ74" s="580"/>
      <c r="BK74" s="580"/>
      <c r="BL74" s="580"/>
      <c r="BM74" s="580"/>
      <c r="BN74" s="580"/>
      <c r="BO74" s="580"/>
      <c r="BP74" s="580"/>
      <c r="BQ74" s="580"/>
      <c r="BR74" s="580"/>
      <c r="BS74" s="580"/>
      <c r="BT74" s="580"/>
      <c r="BU74" s="580"/>
      <c r="BV74" s="580"/>
      <c r="BW74" s="580"/>
      <c r="BX74" s="580"/>
      <c r="BY74" s="580"/>
      <c r="BZ74" s="580"/>
    </row>
    <row r="75" spans="1:78" ht="13.5" customHeight="1" x14ac:dyDescent="0.2">
      <c r="A75" s="734">
        <v>22</v>
      </c>
      <c r="B75" s="736" t="s">
        <v>1286</v>
      </c>
      <c r="C75" s="738">
        <f>IF(D75=0,0,RANK(D75,D$33:D$82))</f>
        <v>8</v>
      </c>
      <c r="D75" s="740">
        <f>SUM(J76:CQ76)</f>
        <v>37</v>
      </c>
      <c r="E75" s="742">
        <f>IF(G75="X","X",RANK(G75,G$33:G$81))</f>
        <v>4</v>
      </c>
      <c r="F75" s="744">
        <f>COUNT(J75:CQ75)</f>
        <v>13</v>
      </c>
      <c r="G75" s="722">
        <f>IF(C75=1,"X",IF(C75=2,"X",IF(C75=3,"X",F75)))</f>
        <v>13</v>
      </c>
      <c r="H75" s="724">
        <f>SUM(J75:CQ75)</f>
        <v>0.31429398148148152</v>
      </c>
      <c r="I75" s="726">
        <f>MINA(J75,K75,L75,M75,N75,O75,P75,Q75,R75,S75,T75,U75,V75,W75,X75)</f>
        <v>1.1840277777777778E-2</v>
      </c>
      <c r="J75" s="610">
        <v>1.2939814814814814E-2</v>
      </c>
      <c r="K75" s="610">
        <v>1.1932870370370371E-2</v>
      </c>
      <c r="L75" s="578">
        <v>1.1840277777777778E-2</v>
      </c>
      <c r="M75" s="187"/>
      <c r="N75" s="670"/>
      <c r="O75" s="670">
        <v>1.3564814814814816E-2</v>
      </c>
      <c r="P75" s="670">
        <v>1.1851851851851851E-2</v>
      </c>
      <c r="Q75" s="578">
        <v>1.1944444444444445E-2</v>
      </c>
      <c r="R75" s="578">
        <v>1.1909722222222223E-2</v>
      </c>
      <c r="S75" s="670">
        <v>1.1979166666666666E-2</v>
      </c>
      <c r="T75" s="670">
        <v>1.1886574074074075E-2</v>
      </c>
      <c r="U75" s="610"/>
      <c r="V75" s="596"/>
      <c r="W75" s="670"/>
      <c r="X75" s="670"/>
      <c r="Y75" s="670"/>
      <c r="Z75" s="670"/>
      <c r="AA75" s="670"/>
      <c r="AB75" s="670"/>
      <c r="AC75" s="670"/>
      <c r="AD75" s="670"/>
      <c r="AE75" s="670"/>
      <c r="AF75" s="670"/>
      <c r="AG75" s="670"/>
      <c r="AH75" s="670"/>
      <c r="AI75" s="670"/>
      <c r="AJ75" s="670"/>
      <c r="AK75" s="670"/>
      <c r="AL75" s="670">
        <v>5.9212962962962967E-2</v>
      </c>
      <c r="AM75" s="670"/>
      <c r="AN75" s="670"/>
      <c r="AO75" s="670"/>
      <c r="AP75" s="670"/>
      <c r="AQ75" s="670"/>
      <c r="AR75" s="670"/>
      <c r="AS75" s="670"/>
      <c r="AT75" s="670"/>
      <c r="AU75" s="610">
        <v>2.5879629629629627E-2</v>
      </c>
      <c r="AV75" s="670"/>
      <c r="AW75" s="670"/>
      <c r="AX75" s="670"/>
      <c r="AY75" s="670"/>
      <c r="AZ75" s="670"/>
      <c r="BA75" s="670"/>
      <c r="BB75" s="670"/>
      <c r="BC75" s="670"/>
      <c r="BD75" s="670"/>
      <c r="BE75" s="670"/>
      <c r="BF75" s="670"/>
      <c r="BG75" s="670"/>
      <c r="BH75" s="670"/>
      <c r="BI75" s="670"/>
      <c r="BJ75" s="670"/>
      <c r="BK75" s="670"/>
      <c r="BL75" s="670">
        <v>5.7418981481481481E-2</v>
      </c>
      <c r="BM75" s="670"/>
      <c r="BN75" s="670"/>
      <c r="BO75" s="679">
        <v>6.1932870370370374E-2</v>
      </c>
      <c r="BP75" s="679"/>
      <c r="BQ75" s="679"/>
      <c r="BR75" s="679"/>
      <c r="BS75" s="679"/>
      <c r="BT75" s="679"/>
      <c r="BU75" s="679"/>
      <c r="BV75" s="679"/>
      <c r="BW75" s="679"/>
      <c r="BX75" s="679"/>
      <c r="BY75" s="679"/>
      <c r="BZ75" s="670"/>
    </row>
    <row r="76" spans="1:78" ht="13.5" customHeight="1" thickBot="1" x14ac:dyDescent="0.25">
      <c r="A76" s="735"/>
      <c r="B76" s="737"/>
      <c r="C76" s="739"/>
      <c r="D76" s="741"/>
      <c r="E76" s="743"/>
      <c r="F76" s="745"/>
      <c r="G76" s="723"/>
      <c r="H76" s="725"/>
      <c r="I76" s="727"/>
      <c r="J76" s="669">
        <f t="shared" ref="J76:L76" si="106">IF($I75=0,0,IF(ROUNDUP(J75/$I75,0)&gt;30,30,ROUNDUP(J75/$I75,0)))</f>
        <v>2</v>
      </c>
      <c r="K76" s="669">
        <f t="shared" si="106"/>
        <v>2</v>
      </c>
      <c r="L76" s="669">
        <f t="shared" si="106"/>
        <v>1</v>
      </c>
      <c r="M76" s="187"/>
      <c r="N76" s="670"/>
      <c r="O76" s="669">
        <f t="shared" ref="O76:T76" si="107">IF($I75=0,0,IF(ROUNDUP(O75/$I75,0)&gt;30,30,ROUNDUP(O75/$I75,0)))</f>
        <v>2</v>
      </c>
      <c r="P76" s="669">
        <f t="shared" si="107"/>
        <v>2</v>
      </c>
      <c r="Q76" s="669">
        <f t="shared" si="107"/>
        <v>2</v>
      </c>
      <c r="R76" s="669">
        <f t="shared" si="107"/>
        <v>2</v>
      </c>
      <c r="S76" s="669">
        <f t="shared" si="107"/>
        <v>2</v>
      </c>
      <c r="T76" s="669">
        <f t="shared" si="107"/>
        <v>2</v>
      </c>
      <c r="U76" s="669"/>
      <c r="V76" s="669"/>
      <c r="W76" s="669"/>
      <c r="X76" s="581"/>
      <c r="Y76" s="187"/>
      <c r="Z76" s="187"/>
      <c r="AA76" s="187"/>
      <c r="AB76" s="187"/>
      <c r="AC76" s="187"/>
      <c r="AD76" s="670"/>
      <c r="AE76" s="670"/>
      <c r="AF76" s="670"/>
      <c r="AG76" s="670"/>
      <c r="AH76" s="670"/>
      <c r="AI76" s="670"/>
      <c r="AJ76" s="670"/>
      <c r="AK76" s="670"/>
      <c r="AL76" s="669">
        <f t="shared" ref="AK76:AL78" si="108">IF($I75=0,0,IF(ROUNDUP(AL75/$I75,0)&gt;30,30,ROUNDUP(AL75/$I75,0)))</f>
        <v>6</v>
      </c>
      <c r="AM76" s="684"/>
      <c r="AN76" s="684"/>
      <c r="AO76" s="684"/>
      <c r="AP76" s="670"/>
      <c r="AQ76" s="670"/>
      <c r="AR76" s="670"/>
      <c r="AS76" s="670"/>
      <c r="AT76" s="670"/>
      <c r="AU76" s="669">
        <f t="shared" ref="AQ76:AU78" si="109">IF($I75=0,0,IF(ROUNDUP(AU75/$I75,0)&gt;30,30,ROUNDUP(AU75/$I75,0)))</f>
        <v>3</v>
      </c>
      <c r="AV76" s="670"/>
      <c r="AW76" s="670"/>
      <c r="AX76" s="670"/>
      <c r="AY76" s="670"/>
      <c r="AZ76" s="670"/>
      <c r="BA76" s="670"/>
      <c r="BB76" s="670"/>
      <c r="BC76" s="670"/>
      <c r="BD76" s="670"/>
      <c r="BE76" s="670"/>
      <c r="BF76" s="670"/>
      <c r="BG76" s="670"/>
      <c r="BH76" s="670"/>
      <c r="BI76" s="670"/>
      <c r="BJ76" s="670"/>
      <c r="BK76" s="670"/>
      <c r="BL76" s="685">
        <f t="shared" ref="BL76" si="110">IF($I75=0,0,IF(ROUNDUP(BL75/$I75,0)&gt;30,30,ROUNDUP(BL75/$I75,0)))</f>
        <v>5</v>
      </c>
      <c r="BM76" s="670"/>
      <c r="BN76" s="670"/>
      <c r="BO76" s="685">
        <f t="shared" ref="BO76" si="111">IF($I75=0,0,IF(ROUNDUP(BO75/$I75,0)&gt;30,30,ROUNDUP(BO75/$I75,0)))</f>
        <v>6</v>
      </c>
      <c r="BP76" s="690"/>
      <c r="BQ76" s="690"/>
      <c r="BR76" s="690"/>
      <c r="BS76" s="690"/>
      <c r="BT76" s="690"/>
      <c r="BU76" s="690"/>
      <c r="BV76" s="690"/>
      <c r="BW76" s="690"/>
      <c r="BX76" s="690"/>
      <c r="BY76" s="690"/>
      <c r="BZ76" s="670"/>
    </row>
    <row r="77" spans="1:78" ht="12.75" customHeight="1" x14ac:dyDescent="0.2">
      <c r="A77" s="734">
        <v>23</v>
      </c>
      <c r="B77" s="736" t="s">
        <v>1158</v>
      </c>
      <c r="C77" s="738">
        <f>IF(D77=0,0,RANK(D77,D$33:D$82))</f>
        <v>0</v>
      </c>
      <c r="D77" s="740">
        <f>SUM(J78:CQ78)</f>
        <v>0</v>
      </c>
      <c r="E77" s="742">
        <f>IF(G77="X","X",RANK(G77,G$33:G$81))</f>
        <v>6</v>
      </c>
      <c r="F77" s="744">
        <f>COUNT(J77:CQ77)</f>
        <v>4</v>
      </c>
      <c r="G77" s="722">
        <f>IF(C77=1,"X",IF(C77=2,"X",IF(C77=3,"X",F77)))</f>
        <v>4</v>
      </c>
      <c r="H77" s="724">
        <f>SUM(J77:CQ77)</f>
        <v>0.75872685185185185</v>
      </c>
      <c r="I77" s="726">
        <f>MINA(J77,K77,L77,M77,N77,O77,P77,Q77,R77,S77,T77,U77,V77,W77,X77)</f>
        <v>0</v>
      </c>
      <c r="J77" s="578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578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  <c r="AG77" s="610"/>
      <c r="AH77" s="610"/>
      <c r="AI77" s="610"/>
      <c r="AJ77" s="610"/>
      <c r="AK77" s="610">
        <v>0.56506944444444451</v>
      </c>
      <c r="AL77" s="610"/>
      <c r="AM77" s="610"/>
      <c r="AN77" s="610"/>
      <c r="AO77" s="610"/>
      <c r="AP77" s="610"/>
      <c r="AQ77" s="610">
        <v>1.8229166666666668E-2</v>
      </c>
      <c r="AR77" s="610"/>
      <c r="AS77" s="610">
        <v>0.12796296296296297</v>
      </c>
      <c r="AT77" s="610"/>
      <c r="AU77" s="610"/>
      <c r="AV77" s="610"/>
      <c r="AW77" s="610"/>
      <c r="AX77" s="610"/>
      <c r="AY77" s="610"/>
      <c r="AZ77" s="610"/>
      <c r="BA77" s="610"/>
      <c r="BB77" s="610"/>
      <c r="BC77" s="610"/>
      <c r="BD77" s="610"/>
      <c r="BE77" s="610"/>
      <c r="BF77" s="610"/>
      <c r="BG77" s="610"/>
      <c r="BH77" s="610">
        <v>4.746527777777778E-2</v>
      </c>
      <c r="BI77" s="610"/>
      <c r="BJ77" s="610"/>
      <c r="BK77" s="610"/>
      <c r="BL77" s="610"/>
      <c r="BM77" s="610"/>
      <c r="BN77" s="610"/>
      <c r="BO77" s="610"/>
      <c r="BP77" s="610"/>
      <c r="BQ77" s="610"/>
      <c r="BR77" s="610"/>
      <c r="BS77" s="610"/>
      <c r="BT77" s="610"/>
      <c r="BU77" s="610"/>
      <c r="BV77" s="610"/>
      <c r="BW77" s="610"/>
      <c r="BX77" s="610"/>
      <c r="BY77" s="610"/>
      <c r="BZ77" s="610"/>
    </row>
    <row r="78" spans="1:78" ht="13.5" customHeight="1" thickBot="1" x14ac:dyDescent="0.25">
      <c r="A78" s="735"/>
      <c r="B78" s="737"/>
      <c r="C78" s="739"/>
      <c r="D78" s="741"/>
      <c r="E78" s="743"/>
      <c r="F78" s="745"/>
      <c r="G78" s="723"/>
      <c r="H78" s="725"/>
      <c r="I78" s="727"/>
      <c r="J78" s="581"/>
      <c r="K78" s="667"/>
      <c r="L78" s="581"/>
      <c r="M78" s="581"/>
      <c r="N78" s="581"/>
      <c r="O78" s="581"/>
      <c r="P78" s="669"/>
      <c r="Q78" s="581"/>
      <c r="R78" s="669"/>
      <c r="S78" s="581"/>
      <c r="T78" s="665"/>
      <c r="U78" s="581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9">
        <f t="shared" si="108"/>
        <v>0</v>
      </c>
      <c r="AL78" s="665"/>
      <c r="AM78" s="665"/>
      <c r="AN78" s="665"/>
      <c r="AO78" s="665"/>
      <c r="AP78" s="665"/>
      <c r="AQ78" s="669">
        <f t="shared" si="109"/>
        <v>0</v>
      </c>
      <c r="AR78" s="669"/>
      <c r="AS78" s="669">
        <f t="shared" si="109"/>
        <v>0</v>
      </c>
      <c r="AT78" s="669"/>
      <c r="AU78" s="669"/>
      <c r="AV78" s="665"/>
      <c r="AW78" s="665"/>
      <c r="AX78" s="665"/>
      <c r="AY78" s="665"/>
      <c r="AZ78" s="665"/>
      <c r="BA78" s="665"/>
      <c r="BB78" s="665"/>
      <c r="BC78" s="665"/>
      <c r="BD78" s="665"/>
      <c r="BE78" s="665"/>
      <c r="BF78" s="665"/>
      <c r="BG78" s="665"/>
      <c r="BH78" s="685">
        <f t="shared" ref="BH78" si="112">IF($I77=0,0,IF(ROUNDUP(BH77/$I77,0)&gt;30,30,ROUNDUP(BH77/$I77,0)))</f>
        <v>0</v>
      </c>
      <c r="BI78" s="665"/>
      <c r="BJ78" s="665"/>
      <c r="BK78" s="665"/>
      <c r="BL78" s="665"/>
      <c r="BM78" s="665"/>
      <c r="BN78" s="665"/>
      <c r="BO78" s="665"/>
      <c r="BP78" s="665"/>
      <c r="BQ78" s="665"/>
      <c r="BR78" s="665"/>
      <c r="BS78" s="665"/>
      <c r="BT78" s="665"/>
      <c r="BU78" s="665"/>
      <c r="BV78" s="665"/>
      <c r="BW78" s="665"/>
      <c r="BX78" s="665"/>
      <c r="BY78" s="665"/>
      <c r="BZ78" s="665"/>
    </row>
    <row r="79" spans="1:78" x14ac:dyDescent="0.2">
      <c r="A79" s="734">
        <v>24</v>
      </c>
      <c r="B79" s="736" t="s">
        <v>1230</v>
      </c>
      <c r="C79" s="738">
        <f>IF(D79=0,0,RANK(D79,D$33:D$82))</f>
        <v>0</v>
      </c>
      <c r="D79" s="740">
        <f>SUM(J80:CQ80)</f>
        <v>0</v>
      </c>
      <c r="E79" s="742">
        <f>IF(G79="X","X",RANK(G79,G$33:G$81))</f>
        <v>15</v>
      </c>
      <c r="F79" s="744">
        <f>COUNT(J79:CQ79)</f>
        <v>0</v>
      </c>
      <c r="G79" s="722">
        <f>IF(C79=1,"X",IF(C79=2,"X",IF(C79=3,"X",F79)))</f>
        <v>0</v>
      </c>
      <c r="H79" s="724">
        <f>SUM(J79:CQ79)</f>
        <v>0</v>
      </c>
      <c r="I79" s="726">
        <f>MINA(J79,K79,L79,M79,N79,O79,P79,Q79,R79,S79,T79,U79,V79,W79,X79)</f>
        <v>0</v>
      </c>
      <c r="J79" s="187"/>
      <c r="K79" s="187"/>
      <c r="L79" s="595"/>
      <c r="M79" s="595"/>
      <c r="N79" s="595"/>
      <c r="O79" s="595"/>
      <c r="P79" s="595"/>
      <c r="Q79" s="595"/>
      <c r="R79" s="595"/>
      <c r="S79" s="595"/>
      <c r="T79" s="596"/>
      <c r="U79" s="595"/>
      <c r="V79" s="596"/>
      <c r="W79" s="596"/>
      <c r="X79" s="596"/>
      <c r="Y79" s="596"/>
      <c r="Z79" s="596"/>
      <c r="AA79" s="596"/>
      <c r="AB79" s="596"/>
      <c r="AC79" s="596"/>
      <c r="AD79" s="596"/>
      <c r="AE79" s="596"/>
      <c r="AF79" s="596"/>
      <c r="AG79" s="596"/>
      <c r="AH79" s="596"/>
      <c r="AI79" s="596"/>
      <c r="AJ79" s="596"/>
      <c r="AK79" s="596"/>
      <c r="AL79" s="596"/>
      <c r="AM79" s="596"/>
      <c r="AN79" s="596"/>
      <c r="AO79" s="596"/>
      <c r="AP79" s="596"/>
      <c r="AQ79" s="596"/>
      <c r="AR79" s="596"/>
      <c r="AS79" s="596"/>
      <c r="AT79" s="596"/>
      <c r="AU79" s="596"/>
      <c r="AV79" s="596"/>
      <c r="AW79" s="596"/>
      <c r="AX79" s="596"/>
      <c r="AY79" s="596"/>
      <c r="AZ79" s="596"/>
      <c r="BA79" s="596"/>
      <c r="BB79" s="596"/>
      <c r="BC79" s="596"/>
      <c r="BD79" s="596"/>
      <c r="BE79" s="596"/>
      <c r="BF79" s="596"/>
      <c r="BG79" s="596"/>
      <c r="BH79" s="596"/>
      <c r="BI79" s="596"/>
      <c r="BJ79" s="596"/>
      <c r="BK79" s="596"/>
      <c r="BL79" s="596"/>
      <c r="BM79" s="596"/>
      <c r="BN79" s="596"/>
      <c r="BO79" s="596"/>
      <c r="BP79" s="596"/>
      <c r="BQ79" s="596"/>
      <c r="BR79" s="596"/>
      <c r="BS79" s="596"/>
      <c r="BT79" s="596"/>
      <c r="BU79" s="596"/>
      <c r="BV79" s="596"/>
      <c r="BW79" s="596"/>
      <c r="BX79" s="596"/>
      <c r="BY79" s="596"/>
      <c r="BZ79" s="596"/>
    </row>
    <row r="80" spans="1:78" ht="13.5" thickBot="1" x14ac:dyDescent="0.25">
      <c r="A80" s="735"/>
      <c r="B80" s="737"/>
      <c r="C80" s="739"/>
      <c r="D80" s="741"/>
      <c r="E80" s="743"/>
      <c r="F80" s="745"/>
      <c r="G80" s="723"/>
      <c r="H80" s="725"/>
      <c r="I80" s="727"/>
      <c r="J80" s="187"/>
      <c r="K80" s="187"/>
      <c r="L80" s="595"/>
      <c r="M80" s="595"/>
      <c r="N80" s="595"/>
      <c r="O80" s="595"/>
      <c r="P80" s="595"/>
      <c r="Q80" s="595"/>
      <c r="R80" s="595"/>
      <c r="S80" s="595"/>
      <c r="T80" s="596"/>
      <c r="U80" s="595"/>
      <c r="V80" s="596"/>
      <c r="W80" s="596"/>
      <c r="X80" s="596"/>
      <c r="Y80" s="596"/>
      <c r="Z80" s="596"/>
      <c r="AA80" s="596"/>
      <c r="AB80" s="596"/>
      <c r="AC80" s="596"/>
      <c r="AD80" s="596"/>
      <c r="AE80" s="596"/>
      <c r="AF80" s="596"/>
      <c r="AG80" s="596"/>
      <c r="AH80" s="596"/>
      <c r="AI80" s="596"/>
      <c r="AJ80" s="596"/>
      <c r="AK80" s="596"/>
      <c r="AL80" s="596"/>
      <c r="AM80" s="596"/>
      <c r="AN80" s="596"/>
      <c r="AO80" s="596"/>
      <c r="AP80" s="596"/>
      <c r="AQ80" s="596"/>
      <c r="AR80" s="596"/>
      <c r="AS80" s="596"/>
      <c r="AT80" s="596"/>
      <c r="AU80" s="596"/>
      <c r="AV80" s="596"/>
      <c r="AW80" s="596"/>
      <c r="AX80" s="596"/>
      <c r="AY80" s="596"/>
      <c r="AZ80" s="596"/>
      <c r="BA80" s="596"/>
      <c r="BB80" s="596"/>
      <c r="BC80" s="596"/>
      <c r="BD80" s="596"/>
      <c r="BE80" s="596"/>
      <c r="BF80" s="596"/>
      <c r="BG80" s="596"/>
      <c r="BH80" s="596"/>
      <c r="BI80" s="596"/>
      <c r="BJ80" s="596"/>
      <c r="BK80" s="596"/>
      <c r="BL80" s="596"/>
      <c r="BM80" s="596"/>
      <c r="BN80" s="596"/>
      <c r="BO80" s="596"/>
      <c r="BP80" s="596"/>
      <c r="BQ80" s="596"/>
      <c r="BR80" s="596"/>
      <c r="BS80" s="596"/>
      <c r="BT80" s="596"/>
      <c r="BU80" s="596"/>
      <c r="BV80" s="596"/>
      <c r="BW80" s="596"/>
      <c r="BX80" s="596"/>
      <c r="BY80" s="596"/>
      <c r="BZ80" s="596"/>
    </row>
    <row r="81" spans="1:78" x14ac:dyDescent="0.2">
      <c r="A81" s="734">
        <v>25</v>
      </c>
      <c r="B81" s="736" t="s">
        <v>440</v>
      </c>
      <c r="C81" s="738">
        <f>IF(D81=0,0,RANK(D81,D$33:D$82))</f>
        <v>5</v>
      </c>
      <c r="D81" s="740">
        <f>SUM(J82:CQ82)</f>
        <v>68</v>
      </c>
      <c r="E81" s="742">
        <f>IF(G81="X","X",RANK(G81,G$33:G$81))</f>
        <v>1</v>
      </c>
      <c r="F81" s="744">
        <f>COUNT(J81:CQ81)</f>
        <v>23</v>
      </c>
      <c r="G81" s="722">
        <f>IF(C81=1,"X",IF(C81=2,"X",IF(C81=3,"X",F81)))</f>
        <v>23</v>
      </c>
      <c r="H81" s="724">
        <f>SUM(J81:CQ81)</f>
        <v>0.68155092592592614</v>
      </c>
      <c r="I81" s="726">
        <f>MINA(J81,K81,L81,M81,N81,O81,P81,Q81,R81,S81,T81,U81,V81,W81,X81)</f>
        <v>1.306712962962963E-2</v>
      </c>
      <c r="J81" s="610">
        <v>1.306712962962963E-2</v>
      </c>
      <c r="K81" s="578">
        <v>1.3229166666666667E-2</v>
      </c>
      <c r="L81" s="578">
        <v>1.3425925925925924E-2</v>
      </c>
      <c r="M81" s="578">
        <v>1.3703703703703704E-2</v>
      </c>
      <c r="N81" s="578">
        <v>1.3460648148148147E-2</v>
      </c>
      <c r="O81" s="578"/>
      <c r="P81" s="578">
        <v>1.3738425925925926E-2</v>
      </c>
      <c r="Q81" s="578">
        <v>1.4085648148148151E-2</v>
      </c>
      <c r="R81" s="578">
        <v>1.3819444444444445E-2</v>
      </c>
      <c r="S81" s="578">
        <v>1.4560185185185183E-2</v>
      </c>
      <c r="T81" s="578"/>
      <c r="U81" s="578"/>
      <c r="V81" s="578"/>
      <c r="W81" s="578"/>
      <c r="X81" s="578"/>
      <c r="Y81" s="578"/>
      <c r="Z81" s="578"/>
      <c r="AA81" s="578"/>
      <c r="AB81" s="578"/>
      <c r="AC81" s="578"/>
      <c r="AD81" s="578"/>
      <c r="AE81" s="578">
        <v>3.8645833333333331E-2</v>
      </c>
      <c r="AF81" s="578"/>
      <c r="AG81" s="578">
        <v>3.8645833333333331E-2</v>
      </c>
      <c r="AH81" s="578">
        <v>3.125E-2</v>
      </c>
      <c r="AI81" s="578">
        <v>2.9131944444444446E-2</v>
      </c>
      <c r="AJ81" s="578">
        <v>4.3159722222222224E-2</v>
      </c>
      <c r="AK81" s="578"/>
      <c r="AL81" s="578"/>
      <c r="AM81" s="578"/>
      <c r="AN81" s="578"/>
      <c r="AO81" s="578"/>
      <c r="AP81" s="578">
        <v>2.9513888888888892E-2</v>
      </c>
      <c r="AQ81" s="591">
        <v>1.494212962962963E-2</v>
      </c>
      <c r="AR81" s="591">
        <v>4.53587962962963E-2</v>
      </c>
      <c r="AS81" s="578"/>
      <c r="AT81" s="578"/>
      <c r="AU81" s="578">
        <v>2.9062500000000002E-2</v>
      </c>
      <c r="AV81" s="578"/>
      <c r="AW81" s="578"/>
      <c r="AX81" s="578"/>
      <c r="AY81" s="578"/>
      <c r="AZ81" s="578"/>
      <c r="BA81" s="578">
        <v>7.1365740740740743E-2</v>
      </c>
      <c r="BB81" s="578"/>
      <c r="BC81" s="578"/>
      <c r="BD81" s="578">
        <v>6.9618055555555558E-2</v>
      </c>
      <c r="BE81" s="578"/>
      <c r="BF81" s="578"/>
      <c r="BG81" s="578"/>
      <c r="BH81" s="578"/>
      <c r="BI81" s="578"/>
      <c r="BJ81" s="598">
        <v>1.7326388888888888E-2</v>
      </c>
      <c r="BK81" s="598"/>
      <c r="BL81" s="598"/>
      <c r="BM81" s="578"/>
      <c r="BN81" s="578"/>
      <c r="BO81" s="578">
        <v>7.2372685185185193E-2</v>
      </c>
      <c r="BP81" s="578"/>
      <c r="BQ81" s="578"/>
      <c r="BR81" s="578"/>
      <c r="BS81" s="578">
        <v>2.8067129629629626E-2</v>
      </c>
      <c r="BT81" s="578"/>
      <c r="BU81" s="578"/>
      <c r="BV81" s="578"/>
      <c r="BW81" s="578"/>
      <c r="BX81" s="578"/>
      <c r="BY81" s="578"/>
      <c r="BZ81" s="578"/>
    </row>
    <row r="82" spans="1:78" ht="13.5" thickBot="1" x14ac:dyDescent="0.25">
      <c r="A82" s="735"/>
      <c r="B82" s="737"/>
      <c r="C82" s="739"/>
      <c r="D82" s="741"/>
      <c r="E82" s="743"/>
      <c r="F82" s="745"/>
      <c r="G82" s="723"/>
      <c r="H82" s="725"/>
      <c r="I82" s="727"/>
      <c r="J82" s="669">
        <f t="shared" ref="J82:N82" si="113">IF($I81=0,0,IF(ROUNDUP(J81/$I81,0)&gt;30,30,ROUNDUP(J81/$I81,0)))</f>
        <v>1</v>
      </c>
      <c r="K82" s="669">
        <f t="shared" si="113"/>
        <v>2</v>
      </c>
      <c r="L82" s="669">
        <f t="shared" si="113"/>
        <v>2</v>
      </c>
      <c r="M82" s="669">
        <f t="shared" si="113"/>
        <v>2</v>
      </c>
      <c r="N82" s="669">
        <f t="shared" si="113"/>
        <v>2</v>
      </c>
      <c r="O82" s="581"/>
      <c r="P82" s="669">
        <f t="shared" ref="P82:S82" si="114">IF($I81=0,0,IF(ROUNDUP(P81/$I81,0)&gt;30,30,ROUNDUP(P81/$I81,0)))</f>
        <v>2</v>
      </c>
      <c r="Q82" s="669">
        <f t="shared" si="114"/>
        <v>2</v>
      </c>
      <c r="R82" s="669">
        <f t="shared" si="114"/>
        <v>2</v>
      </c>
      <c r="S82" s="669">
        <f t="shared" si="114"/>
        <v>2</v>
      </c>
      <c r="T82" s="669"/>
      <c r="U82" s="669"/>
      <c r="V82" s="580"/>
      <c r="W82" s="669"/>
      <c r="X82" s="580"/>
      <c r="Y82" s="580"/>
      <c r="Z82" s="580"/>
      <c r="AA82" s="580"/>
      <c r="AB82" s="580"/>
      <c r="AC82" s="580"/>
      <c r="AD82" s="581"/>
      <c r="AE82" s="669">
        <f t="shared" ref="AE82" si="115">IF($I81=0,0,IF(ROUNDUP(AE81/$I81,0)&gt;30,30,ROUNDUP(AE81/$I81,0)))</f>
        <v>3</v>
      </c>
      <c r="AF82" s="669"/>
      <c r="AG82" s="669">
        <f t="shared" ref="AG82:AR82" si="116">IF($I81=0,0,IF(ROUNDUP(AG81/$I81,0)&gt;30,30,ROUNDUP(AG81/$I81,0)))</f>
        <v>3</v>
      </c>
      <c r="AH82" s="669">
        <f t="shared" si="116"/>
        <v>3</v>
      </c>
      <c r="AI82" s="669">
        <f t="shared" si="116"/>
        <v>3</v>
      </c>
      <c r="AJ82" s="669">
        <f t="shared" si="116"/>
        <v>4</v>
      </c>
      <c r="AK82" s="669"/>
      <c r="AL82" s="669"/>
      <c r="AM82" s="669"/>
      <c r="AN82" s="669"/>
      <c r="AO82" s="669"/>
      <c r="AP82" s="669">
        <f t="shared" si="116"/>
        <v>3</v>
      </c>
      <c r="AQ82" s="669">
        <f t="shared" si="116"/>
        <v>2</v>
      </c>
      <c r="AR82" s="683">
        <f t="shared" si="116"/>
        <v>4</v>
      </c>
      <c r="AS82" s="669"/>
      <c r="AT82" s="669"/>
      <c r="AU82" s="669">
        <f t="shared" ref="AU82" si="117">IF($I81=0,0,IF(ROUNDUP(AU81/$I81,0)&gt;30,30,ROUNDUP(AU81/$I81,0)))</f>
        <v>3</v>
      </c>
      <c r="AV82" s="669"/>
      <c r="AW82" s="669"/>
      <c r="AX82" s="669"/>
      <c r="AY82" s="669"/>
      <c r="AZ82" s="669"/>
      <c r="BA82" s="669">
        <f t="shared" ref="BA82" si="118">IF($I81=0,0,IF(ROUNDUP(BA81/$I81,0)&gt;30,30,ROUNDUP(BA81/$I81,0)))</f>
        <v>6</v>
      </c>
      <c r="BB82" s="669"/>
      <c r="BC82" s="669"/>
      <c r="BD82" s="685">
        <f t="shared" ref="BD82" si="119">IF($I81=0,0,IF(ROUNDUP(BD81/$I81,0)&gt;30,30,ROUNDUP(BD81/$I81,0)))</f>
        <v>6</v>
      </c>
      <c r="BE82" s="669"/>
      <c r="BF82" s="669"/>
      <c r="BG82" s="669"/>
      <c r="BH82" s="669"/>
      <c r="BI82" s="669"/>
      <c r="BJ82" s="685">
        <f t="shared" ref="BJ82" si="120">IF($I81=0,0,IF(ROUNDUP(BJ81/$I81,0)&gt;30,30,ROUNDUP(BJ81/$I81,0)))</f>
        <v>2</v>
      </c>
      <c r="BK82" s="685"/>
      <c r="BL82" s="685"/>
      <c r="BM82" s="669"/>
      <c r="BN82" s="669"/>
      <c r="BO82" s="685">
        <f t="shared" ref="BO82" si="121">IF($I81=0,0,IF(ROUNDUP(BO81/$I81,0)&gt;30,30,ROUNDUP(BO81/$I81,0)))</f>
        <v>6</v>
      </c>
      <c r="BP82" s="685"/>
      <c r="BQ82" s="685"/>
      <c r="BR82" s="685"/>
      <c r="BS82" s="685">
        <f t="shared" ref="BS82" si="122">IF($I81=0,0,IF(ROUNDUP(BS81/$I81,0)&gt;30,30,ROUNDUP(BS81/$I81,0)))</f>
        <v>3</v>
      </c>
      <c r="BT82" s="685"/>
      <c r="BU82" s="685"/>
      <c r="BV82" s="685"/>
      <c r="BW82" s="685"/>
      <c r="BX82" s="685"/>
      <c r="BY82" s="685"/>
      <c r="BZ82" s="669"/>
    </row>
    <row r="83" spans="1:78" ht="25.5" thickBot="1" x14ac:dyDescent="0.25">
      <c r="A83" s="728" t="s">
        <v>111</v>
      </c>
      <c r="B83" s="729"/>
      <c r="C83" s="608">
        <f>SUM(J83:CQ83)</f>
        <v>252</v>
      </c>
      <c r="D83" s="609" t="s">
        <v>971</v>
      </c>
      <c r="E83" s="730">
        <f>SUM(H2:H82)</f>
        <v>15.68125</v>
      </c>
      <c r="F83" s="730"/>
      <c r="G83" s="731"/>
      <c r="H83" s="732" t="s">
        <v>972</v>
      </c>
      <c r="I83" s="733"/>
      <c r="J83" s="630">
        <f t="shared" ref="J83:BN83" si="123">(IF(J2&gt;0,1,0))+(IF(J4&gt;0,1,0))+(IF(J6&gt;0,1,0))+(IF(J8&gt;0,1,0))+(IF(J10&gt;0,1,0))+(IF(J12&gt;0,1,0))+(IF(J14&gt;0,1,0))+(IF(J16&gt;0,1,0))+(IF(J18&gt;0,1,0))+(IF(J20&gt;0,1,0))+(IF(J22&gt;0,1,0))+(IF(J24&gt;0,1,0))+(IF(J28&gt;0,1,0))+(IF(J30&gt;0,1,0))+(IF(J32&gt;0,1,0))+(IF(J33&gt;0,1,0))+(IF(J35&gt;0,1,0))+(IF(J37&gt;0,1,0))+(IF(J41&gt;0,1,0))+(IF(J43&gt;0,1,0))+(IF(J45&gt;0,1,0))+(IF(J47&gt;0,1,0))+(IF(J49&gt;0,1,0))+(IF(J51&gt;0,1,0))+(IF(J53&gt;0,1,0))+(IF(J55&gt;0,1,0))+(IF(J57&gt;0,1,0))+(IF(J59&gt;0,1,0))+(IF(J63&gt;0,1,0))+(IF(J65&gt;0,1,0))+(IF(J67&gt;0,1,0))+(IF(J71&gt;0,1,0))+(IF(J73&gt;0,1,0))+(IF(J75&gt;0,1,0))+(IF(J81&gt;0,1,0))+(IF(J69&gt;0,1,0))+(IF(J77&gt;0,1,0))+(IF(J79&gt;0,1,0))+(IF(J39&gt;0,1,0))+(IF(J26&gt;0,1,0))</f>
        <v>10</v>
      </c>
      <c r="K83" s="630">
        <f t="shared" si="123"/>
        <v>7</v>
      </c>
      <c r="L83" s="630">
        <f t="shared" si="123"/>
        <v>7</v>
      </c>
      <c r="M83" s="630">
        <f t="shared" si="123"/>
        <v>5</v>
      </c>
      <c r="N83" s="630">
        <f t="shared" si="123"/>
        <v>4</v>
      </c>
      <c r="O83" s="630">
        <f t="shared" si="123"/>
        <v>5</v>
      </c>
      <c r="P83" s="630">
        <f t="shared" si="123"/>
        <v>8</v>
      </c>
      <c r="Q83" s="630">
        <f t="shared" si="123"/>
        <v>5</v>
      </c>
      <c r="R83" s="630">
        <f t="shared" si="123"/>
        <v>8</v>
      </c>
      <c r="S83" s="630">
        <f t="shared" si="123"/>
        <v>7</v>
      </c>
      <c r="T83" s="630">
        <f t="shared" si="123"/>
        <v>6</v>
      </c>
      <c r="U83" s="630">
        <f t="shared" si="123"/>
        <v>6</v>
      </c>
      <c r="V83" s="630">
        <f t="shared" si="123"/>
        <v>0</v>
      </c>
      <c r="W83" s="630">
        <f t="shared" si="123"/>
        <v>0</v>
      </c>
      <c r="X83" s="630">
        <f t="shared" si="123"/>
        <v>0</v>
      </c>
      <c r="Y83" s="630">
        <f t="shared" si="123"/>
        <v>0</v>
      </c>
      <c r="Z83" s="630">
        <f t="shared" si="123"/>
        <v>0</v>
      </c>
      <c r="AA83" s="630">
        <f t="shared" si="123"/>
        <v>0</v>
      </c>
      <c r="AB83" s="630">
        <f t="shared" si="123"/>
        <v>0</v>
      </c>
      <c r="AC83" s="630">
        <f t="shared" si="123"/>
        <v>0</v>
      </c>
      <c r="AD83" s="630">
        <f t="shared" si="123"/>
        <v>2</v>
      </c>
      <c r="AE83" s="630">
        <f t="shared" si="123"/>
        <v>6</v>
      </c>
      <c r="AF83" s="630">
        <f t="shared" si="123"/>
        <v>6</v>
      </c>
      <c r="AG83" s="630">
        <f t="shared" si="123"/>
        <v>6</v>
      </c>
      <c r="AH83" s="630">
        <f t="shared" si="123"/>
        <v>5</v>
      </c>
      <c r="AI83" s="630">
        <f t="shared" si="123"/>
        <v>2</v>
      </c>
      <c r="AJ83" s="630">
        <f t="shared" si="123"/>
        <v>4</v>
      </c>
      <c r="AK83" s="630">
        <f t="shared" si="123"/>
        <v>5</v>
      </c>
      <c r="AL83" s="630">
        <f t="shared" si="123"/>
        <v>4</v>
      </c>
      <c r="AM83" s="630">
        <f t="shared" si="123"/>
        <v>2</v>
      </c>
      <c r="AN83" s="630">
        <f t="shared" si="123"/>
        <v>2</v>
      </c>
      <c r="AO83" s="630">
        <f t="shared" si="123"/>
        <v>2</v>
      </c>
      <c r="AP83" s="630">
        <f t="shared" si="123"/>
        <v>6</v>
      </c>
      <c r="AQ83" s="630">
        <f t="shared" si="123"/>
        <v>10</v>
      </c>
      <c r="AR83" s="630">
        <f t="shared" si="123"/>
        <v>4</v>
      </c>
      <c r="AS83" s="630">
        <f t="shared" si="123"/>
        <v>11</v>
      </c>
      <c r="AT83" s="630">
        <f t="shared" si="123"/>
        <v>1</v>
      </c>
      <c r="AU83" s="630">
        <f t="shared" si="123"/>
        <v>4</v>
      </c>
      <c r="AV83" s="630">
        <f t="shared" si="123"/>
        <v>1</v>
      </c>
      <c r="AW83" s="630">
        <f t="shared" si="123"/>
        <v>2</v>
      </c>
      <c r="AX83" s="630">
        <f t="shared" si="123"/>
        <v>1</v>
      </c>
      <c r="AY83" s="630">
        <f t="shared" si="123"/>
        <v>1</v>
      </c>
      <c r="AZ83" s="630">
        <f t="shared" si="123"/>
        <v>2</v>
      </c>
      <c r="BA83" s="630">
        <f t="shared" si="123"/>
        <v>5</v>
      </c>
      <c r="BB83" s="630">
        <f t="shared" si="123"/>
        <v>1</v>
      </c>
      <c r="BC83" s="630">
        <f t="shared" si="123"/>
        <v>5</v>
      </c>
      <c r="BD83" s="630">
        <f t="shared" si="123"/>
        <v>4</v>
      </c>
      <c r="BE83" s="630">
        <f t="shared" si="123"/>
        <v>1</v>
      </c>
      <c r="BF83" s="630">
        <f t="shared" si="123"/>
        <v>1</v>
      </c>
      <c r="BG83" s="630">
        <f t="shared" si="123"/>
        <v>3</v>
      </c>
      <c r="BH83" s="630">
        <f t="shared" si="123"/>
        <v>3</v>
      </c>
      <c r="BI83" s="630">
        <f t="shared" si="123"/>
        <v>2</v>
      </c>
      <c r="BJ83" s="630">
        <f t="shared" si="123"/>
        <v>4</v>
      </c>
      <c r="BK83" s="630">
        <f t="shared" si="123"/>
        <v>4</v>
      </c>
      <c r="BL83" s="630">
        <f t="shared" si="123"/>
        <v>2</v>
      </c>
      <c r="BM83" s="630">
        <f t="shared" si="123"/>
        <v>1</v>
      </c>
      <c r="BN83" s="630">
        <f t="shared" si="123"/>
        <v>1</v>
      </c>
      <c r="BO83" s="630">
        <f t="shared" ref="BO83:BZ83" si="124">(IF(BO2&gt;0,1,0))+(IF(BO4&gt;0,1,0))+(IF(BO6&gt;0,1,0))+(IF(BO8&gt;0,1,0))+(IF(BO10&gt;0,1,0))+(IF(BO12&gt;0,1,0))+(IF(BO14&gt;0,1,0))+(IF(BO16&gt;0,1,0))+(IF(BO18&gt;0,1,0))+(IF(BO20&gt;0,1,0))+(IF(BO22&gt;0,1,0))+(IF(BO24&gt;0,1,0))+(IF(BO28&gt;0,1,0))+(IF(BO30&gt;0,1,0))+(IF(BO32&gt;0,1,0))+(IF(BO33&gt;0,1,0))+(IF(BO35&gt;0,1,0))+(IF(BO37&gt;0,1,0))+(IF(BO41&gt;0,1,0))+(IF(BO43&gt;0,1,0))+(IF(BO45&gt;0,1,0))+(IF(BO47&gt;0,1,0))+(IF(BO49&gt;0,1,0))+(IF(BO51&gt;0,1,0))+(IF(BO53&gt;0,1,0))+(IF(BO55&gt;0,1,0))+(IF(BO57&gt;0,1,0))+(IF(BO59&gt;0,1,0))+(IF(BO63&gt;0,1,0))+(IF(BO65&gt;0,1,0))+(IF(BO67&gt;0,1,0))+(IF(BO71&gt;0,1,0))+(IF(BO73&gt;0,1,0))+(IF(BO75&gt;0,1,0))+(IF(BO81&gt;0,1,0))+(IF(BO69&gt;0,1,0))+(IF(BO77&gt;0,1,0))+(IF(BO79&gt;0,1,0))+(IF(BO39&gt;0,1,0))+(IF(BO26&gt;0,1,0))</f>
        <v>20</v>
      </c>
      <c r="BP83" s="630">
        <f t="shared" si="124"/>
        <v>2</v>
      </c>
      <c r="BQ83" s="630">
        <f t="shared" si="124"/>
        <v>1</v>
      </c>
      <c r="BR83" s="630">
        <f t="shared" si="124"/>
        <v>2</v>
      </c>
      <c r="BS83" s="630">
        <f t="shared" si="124"/>
        <v>3</v>
      </c>
      <c r="BT83" s="630">
        <f t="shared" si="124"/>
        <v>1</v>
      </c>
      <c r="BU83" s="630">
        <f t="shared" si="124"/>
        <v>2</v>
      </c>
      <c r="BV83" s="630">
        <f t="shared" si="124"/>
        <v>7</v>
      </c>
      <c r="BW83" s="630">
        <f t="shared" si="124"/>
        <v>5</v>
      </c>
      <c r="BX83" s="630">
        <f t="shared" si="124"/>
        <v>1</v>
      </c>
      <c r="BY83" s="630">
        <f t="shared" si="124"/>
        <v>1</v>
      </c>
      <c r="BZ83" s="630">
        <f t="shared" si="124"/>
        <v>3</v>
      </c>
    </row>
    <row r="84" spans="1:78" ht="15" x14ac:dyDescent="0.3">
      <c r="A84" s="719" t="s">
        <v>31</v>
      </c>
      <c r="B84" s="719"/>
      <c r="C84" s="719"/>
      <c r="D84" s="719"/>
      <c r="E84" s="719"/>
      <c r="F84" s="719"/>
      <c r="G84" s="7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78" ht="15" x14ac:dyDescent="0.3">
      <c r="A85" s="714" t="s">
        <v>27</v>
      </c>
      <c r="B85" s="714"/>
      <c r="C85" s="714"/>
      <c r="D85" s="714"/>
      <c r="E85" s="714"/>
      <c r="F85" s="714"/>
      <c r="G85" s="714"/>
      <c r="H85" s="259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x14ac:dyDescent="0.3">
      <c r="A86" s="720" t="s">
        <v>55</v>
      </c>
      <c r="B86" s="720"/>
      <c r="C86" s="720"/>
      <c r="D86" s="720"/>
      <c r="E86" s="720"/>
      <c r="F86" s="720"/>
      <c r="G86" s="720"/>
      <c r="H86" s="259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</row>
    <row r="87" spans="1:78" ht="15" x14ac:dyDescent="0.3">
      <c r="A87" s="720" t="s">
        <v>221</v>
      </c>
      <c r="B87" s="720"/>
      <c r="C87" s="720"/>
      <c r="D87" s="720"/>
      <c r="E87" s="720"/>
      <c r="F87" s="720"/>
      <c r="G87" s="720"/>
      <c r="H87" s="259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15" x14ac:dyDescent="0.3">
      <c r="A88" s="721" t="s">
        <v>650</v>
      </c>
      <c r="B88" s="721"/>
      <c r="C88" s="721"/>
      <c r="D88" s="721"/>
      <c r="E88" s="721"/>
      <c r="F88" s="721"/>
      <c r="G88" s="721"/>
      <c r="H88" s="1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</row>
    <row r="89" spans="1:78" ht="15" x14ac:dyDescent="0.3">
      <c r="A89" s="721" t="s">
        <v>1144</v>
      </c>
      <c r="B89" s="721"/>
      <c r="C89" s="721"/>
      <c r="D89" s="721"/>
      <c r="E89" s="721"/>
      <c r="F89" s="721"/>
      <c r="G89" s="721"/>
      <c r="H89" s="1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78" ht="15" x14ac:dyDescent="0.3">
      <c r="A90" s="714" t="s">
        <v>651</v>
      </c>
      <c r="B90" s="714"/>
      <c r="C90" s="714"/>
      <c r="D90" s="714"/>
      <c r="E90" s="714"/>
      <c r="F90" s="714"/>
      <c r="G90" s="714"/>
      <c r="H90" s="1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1:78" ht="15" x14ac:dyDescent="0.3">
      <c r="A91" s="2"/>
      <c r="B91" s="1"/>
      <c r="C91" s="2"/>
      <c r="D91" s="2"/>
      <c r="E91" s="2"/>
      <c r="F91" s="2"/>
      <c r="G91" s="2"/>
      <c r="H91" s="1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1:78" ht="15" x14ac:dyDescent="0.3">
      <c r="A92" s="715" t="s">
        <v>667</v>
      </c>
      <c r="B92" s="715"/>
      <c r="C92" s="715"/>
      <c r="D92" s="715"/>
      <c r="E92" s="715"/>
      <c r="F92" s="715"/>
      <c r="G92" s="715"/>
      <c r="H92" s="61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</row>
    <row r="93" spans="1:78" ht="15" x14ac:dyDescent="0.3">
      <c r="A93" s="716" t="s">
        <v>668</v>
      </c>
      <c r="B93" s="716"/>
      <c r="C93" s="716"/>
      <c r="D93" s="716"/>
      <c r="E93" s="716"/>
      <c r="F93" s="716"/>
      <c r="G93" s="716"/>
      <c r="H93" s="61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</row>
    <row r="94" spans="1:78" ht="15" x14ac:dyDescent="0.3">
      <c r="A94" s="717" t="s">
        <v>669</v>
      </c>
      <c r="B94" s="717"/>
      <c r="C94" s="717"/>
      <c r="D94" s="717"/>
      <c r="E94" s="717"/>
      <c r="F94" s="717"/>
      <c r="G94" s="717"/>
      <c r="H94" s="61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</row>
    <row r="95" spans="1:78" ht="15" x14ac:dyDescent="0.3">
      <c r="A95" s="718" t="s">
        <v>670</v>
      </c>
      <c r="B95" s="718"/>
      <c r="C95" s="718"/>
      <c r="D95" s="718"/>
      <c r="E95" s="718"/>
      <c r="F95" s="718"/>
      <c r="G95" s="718"/>
      <c r="H95" s="619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</row>
    <row r="96" spans="1:78" ht="16.5" x14ac:dyDescent="0.35">
      <c r="A96" s="511">
        <v>30</v>
      </c>
      <c r="B96" s="512" t="s">
        <v>671</v>
      </c>
      <c r="C96" s="512"/>
      <c r="D96" s="512"/>
      <c r="E96" s="512"/>
      <c r="F96" s="512"/>
      <c r="G96" s="512"/>
      <c r="H96" s="2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</row>
    <row r="97" spans="1:78" ht="15" x14ac:dyDescent="0.3">
      <c r="A97" s="2"/>
      <c r="B97" s="1"/>
      <c r="C97" s="2"/>
      <c r="D97" s="2"/>
      <c r="E97" s="2"/>
      <c r="F97" s="2"/>
      <c r="G97" s="2"/>
      <c r="H97" s="1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</row>
  </sheetData>
  <mergeCells count="375">
    <mergeCell ref="G79:G80"/>
    <mergeCell ref="F79:F80"/>
    <mergeCell ref="E79:E80"/>
    <mergeCell ref="D79:D80"/>
    <mergeCell ref="C79:C80"/>
    <mergeCell ref="B79:B80"/>
    <mergeCell ref="A79:A80"/>
    <mergeCell ref="I79:I80"/>
    <mergeCell ref="H79:H80"/>
    <mergeCell ref="I63:I64"/>
    <mergeCell ref="H63:H64"/>
    <mergeCell ref="G63:G64"/>
    <mergeCell ref="F63:F64"/>
    <mergeCell ref="E63:E64"/>
    <mergeCell ref="D63:D64"/>
    <mergeCell ref="C63:C64"/>
    <mergeCell ref="B63:B64"/>
    <mergeCell ref="A63:A64"/>
    <mergeCell ref="A93:G93"/>
    <mergeCell ref="A94:G94"/>
    <mergeCell ref="A95:G95"/>
    <mergeCell ref="A86:G86"/>
    <mergeCell ref="A87:G87"/>
    <mergeCell ref="A88:G88"/>
    <mergeCell ref="A89:G89"/>
    <mergeCell ref="A90:G90"/>
    <mergeCell ref="A92:G92"/>
    <mergeCell ref="I81:I82"/>
    <mergeCell ref="A83:B83"/>
    <mergeCell ref="E83:G83"/>
    <mergeCell ref="H83:I83"/>
    <mergeCell ref="A84:G84"/>
    <mergeCell ref="A85:G85"/>
    <mergeCell ref="A81:A82"/>
    <mergeCell ref="B81:B82"/>
    <mergeCell ref="C81:C82"/>
    <mergeCell ref="D81:D82"/>
    <mergeCell ref="E81:E82"/>
    <mergeCell ref="F81:F82"/>
    <mergeCell ref="G81:G82"/>
    <mergeCell ref="H81:H82"/>
    <mergeCell ref="G77:G78"/>
    <mergeCell ref="H77:H78"/>
    <mergeCell ref="I77:I78"/>
    <mergeCell ref="A77:A78"/>
    <mergeCell ref="B77:B78"/>
    <mergeCell ref="C77:C78"/>
    <mergeCell ref="D77:D78"/>
    <mergeCell ref="E77:E78"/>
    <mergeCell ref="F77:F78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G69:G70"/>
    <mergeCell ref="H69:H70"/>
    <mergeCell ref="I69:I70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C69:C70"/>
    <mergeCell ref="D69:D70"/>
    <mergeCell ref="E69:E70"/>
    <mergeCell ref="F69:F70"/>
    <mergeCell ref="H71:H72"/>
    <mergeCell ref="I71:I72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G61:G62"/>
    <mergeCell ref="H61:H62"/>
    <mergeCell ref="I61:I62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H55:H56"/>
    <mergeCell ref="I55:I56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9:H40"/>
    <mergeCell ref="I39:I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28:G29"/>
    <mergeCell ref="H28:H29"/>
    <mergeCell ref="I28:I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H30:H31"/>
    <mergeCell ref="I30:I31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H22:H23"/>
    <mergeCell ref="I22:I23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H14:H15"/>
    <mergeCell ref="I14:I15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I2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:B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2:C31">
    <cfRule type="cellIs" dxfId="18" priority="5" operator="between">
      <formula>1</formula>
      <formula>3</formula>
    </cfRule>
  </conditionalFormatting>
  <conditionalFormatting sqref="C33:C82">
    <cfRule type="cellIs" dxfId="17" priority="2" operator="between">
      <formula>1</formula>
      <formula>3</formula>
    </cfRule>
  </conditionalFormatting>
  <conditionalFormatting sqref="E2:E31">
    <cfRule type="cellIs" dxfId="16" priority="6" operator="between">
      <formula>1</formula>
      <formula>3</formula>
    </cfRule>
  </conditionalFormatting>
  <conditionalFormatting sqref="E33:E82">
    <cfRule type="cellIs" dxfId="15" priority="1" operator="between">
      <formula>1</formula>
      <formula>3</formula>
    </cfRule>
  </conditionalFormatting>
  <pageMargins left="0.7" right="0.7" top="0.75" bottom="0.75" header="0.3" footer="0.3"/>
  <pageSetup paperSize="9" orientation="portrait" r:id="rId1"/>
  <headerFooter>
    <oddHeader>&amp;C&amp;"Calibri"&amp;10&amp;K000000AGC Internal Use Only.&amp;1#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7"/>
  <sheetViews>
    <sheetView topLeftCell="A51" workbookViewId="0">
      <pane xSplit="8" topLeftCell="BB1" activePane="topRight" state="frozen"/>
      <selection pane="topRight" activeCell="BC27" sqref="BC27"/>
    </sheetView>
  </sheetViews>
  <sheetFormatPr defaultRowHeight="12.75" x14ac:dyDescent="0.2"/>
  <cols>
    <col min="2" max="2" width="28.7109375" bestFit="1" customWidth="1"/>
    <col min="10" max="15" width="9.140625" hidden="1" customWidth="1"/>
    <col min="16" max="23" width="9.140625" customWidth="1"/>
    <col min="24" max="29" width="9.140625" hidden="1" customWidth="1"/>
  </cols>
  <sheetData>
    <row r="1" spans="1:74" ht="43.5" thickBot="1" x14ac:dyDescent="0.25">
      <c r="A1" s="750" t="s">
        <v>0</v>
      </c>
      <c r="B1" s="751"/>
      <c r="C1" s="606" t="s">
        <v>684</v>
      </c>
      <c r="D1" s="571" t="s">
        <v>22</v>
      </c>
      <c r="E1" s="607" t="s">
        <v>683</v>
      </c>
      <c r="F1" s="572" t="s">
        <v>649</v>
      </c>
      <c r="G1" s="655"/>
      <c r="H1" s="605" t="s">
        <v>235</v>
      </c>
      <c r="I1" s="573" t="s">
        <v>234</v>
      </c>
      <c r="J1" s="657" t="s">
        <v>836</v>
      </c>
      <c r="K1" s="624" t="s">
        <v>837</v>
      </c>
      <c r="L1" s="624" t="s">
        <v>838</v>
      </c>
      <c r="M1" s="624" t="s">
        <v>839</v>
      </c>
      <c r="N1" s="624" t="s">
        <v>840</v>
      </c>
      <c r="O1" s="624" t="s">
        <v>841</v>
      </c>
      <c r="P1" s="624" t="s">
        <v>842</v>
      </c>
      <c r="Q1" s="624" t="s">
        <v>843</v>
      </c>
      <c r="R1" s="624" t="s">
        <v>844</v>
      </c>
      <c r="S1" s="624" t="s">
        <v>845</v>
      </c>
      <c r="T1" s="624" t="s">
        <v>846</v>
      </c>
      <c r="U1" s="624" t="s">
        <v>847</v>
      </c>
      <c r="V1" s="624" t="s">
        <v>848</v>
      </c>
      <c r="W1" s="624" t="s">
        <v>849</v>
      </c>
      <c r="X1" s="624" t="s">
        <v>850</v>
      </c>
      <c r="Y1" s="657" t="s">
        <v>1346</v>
      </c>
      <c r="Z1" s="624" t="s">
        <v>1347</v>
      </c>
      <c r="AA1" s="624" t="s">
        <v>1348</v>
      </c>
      <c r="AB1" s="624" t="s">
        <v>1349</v>
      </c>
      <c r="AC1" s="624" t="s">
        <v>1350</v>
      </c>
      <c r="AD1" s="624" t="s">
        <v>1376</v>
      </c>
      <c r="AE1" s="623" t="s">
        <v>1146</v>
      </c>
      <c r="AF1" s="624" t="s">
        <v>1253</v>
      </c>
      <c r="AG1" s="624" t="s">
        <v>1254</v>
      </c>
      <c r="AH1" s="624" t="s">
        <v>1374</v>
      </c>
      <c r="AI1" s="624" t="s">
        <v>1378</v>
      </c>
      <c r="AJ1" s="624" t="s">
        <v>1375</v>
      </c>
      <c r="AK1" s="624" t="s">
        <v>1377</v>
      </c>
      <c r="AL1" s="624" t="s">
        <v>1257</v>
      </c>
      <c r="AM1" s="624" t="s">
        <v>1403</v>
      </c>
      <c r="AN1" s="624" t="s">
        <v>1379</v>
      </c>
      <c r="AO1" s="624" t="s">
        <v>1413</v>
      </c>
      <c r="AP1" s="624" t="s">
        <v>1404</v>
      </c>
      <c r="AQ1" s="624" t="s">
        <v>1405</v>
      </c>
      <c r="AR1" s="624" t="s">
        <v>1381</v>
      </c>
      <c r="AS1" s="624" t="s">
        <v>1383</v>
      </c>
      <c r="AT1" s="624" t="s">
        <v>1382</v>
      </c>
      <c r="AU1" s="624" t="s">
        <v>1407</v>
      </c>
      <c r="AV1" s="624" t="s">
        <v>1406</v>
      </c>
      <c r="AW1" s="624" t="s">
        <v>1384</v>
      </c>
      <c r="AX1" s="624" t="s">
        <v>1408</v>
      </c>
      <c r="AY1" s="624" t="s">
        <v>1392</v>
      </c>
      <c r="AZ1" s="624" t="s">
        <v>1385</v>
      </c>
      <c r="BA1" s="624" t="s">
        <v>1409</v>
      </c>
      <c r="BB1" s="624" t="s">
        <v>1387</v>
      </c>
      <c r="BC1" s="624" t="s">
        <v>1386</v>
      </c>
      <c r="BD1" s="624" t="s">
        <v>920</v>
      </c>
      <c r="BE1" s="624" t="s">
        <v>1389</v>
      </c>
      <c r="BF1" s="624" t="s">
        <v>1410</v>
      </c>
      <c r="BG1" s="624" t="s">
        <v>1388</v>
      </c>
      <c r="BH1" s="624" t="s">
        <v>1390</v>
      </c>
      <c r="BI1" s="624" t="s">
        <v>1391</v>
      </c>
      <c r="BJ1" s="624" t="s">
        <v>1394</v>
      </c>
      <c r="BK1" s="624" t="s">
        <v>1395</v>
      </c>
      <c r="BL1" s="624" t="s">
        <v>1411</v>
      </c>
      <c r="BM1" s="624" t="s">
        <v>1393</v>
      </c>
      <c r="BN1" s="624" t="s">
        <v>1397</v>
      </c>
      <c r="BO1" s="624" t="s">
        <v>1396</v>
      </c>
      <c r="BP1" s="624" t="s">
        <v>1400</v>
      </c>
      <c r="BQ1" s="624" t="s">
        <v>1399</v>
      </c>
      <c r="BR1" s="624" t="s">
        <v>1398</v>
      </c>
      <c r="BS1" s="624" t="s">
        <v>1401</v>
      </c>
      <c r="BT1" s="624" t="s">
        <v>1402</v>
      </c>
      <c r="BU1" s="624" t="s">
        <v>89</v>
      </c>
      <c r="BV1" s="624" t="s">
        <v>1412</v>
      </c>
    </row>
    <row r="2" spans="1:74" ht="12.75" customHeight="1" x14ac:dyDescent="0.2">
      <c r="A2" s="734">
        <v>1</v>
      </c>
      <c r="B2" s="736" t="s">
        <v>976</v>
      </c>
      <c r="C2" s="738">
        <f>IF(D2=0,0,RANK(D2,D$2:D$31))</f>
        <v>0</v>
      </c>
      <c r="D2" s="740">
        <f>SUM(J3:DE3)</f>
        <v>0</v>
      </c>
      <c r="E2" s="742">
        <f>IF(G2="X","X",RANK(G2,G$2:G$31))</f>
        <v>7</v>
      </c>
      <c r="F2" s="744">
        <f>COUNT(J2:DE2)</f>
        <v>0</v>
      </c>
      <c r="G2" s="722">
        <f>IF(C2=1,"X",IF(C2=2,"X",IF(C2=3,"X",F2)))</f>
        <v>0</v>
      </c>
      <c r="H2" s="724">
        <f>SUM(J2:DE2)</f>
        <v>0</v>
      </c>
      <c r="I2" s="726">
        <f>MINA(J2,K2,L2,M2,N2,O2,P2,Q2,R2,S2,T2,U2,V2,W2,X2)</f>
        <v>0</v>
      </c>
      <c r="J2" s="610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8"/>
      <c r="BJ2" s="578"/>
      <c r="BK2" s="578"/>
      <c r="BL2" s="578"/>
      <c r="BM2" s="578"/>
      <c r="BN2" s="578"/>
      <c r="BO2" s="578"/>
      <c r="BP2" s="578"/>
      <c r="BQ2" s="578"/>
      <c r="BR2" s="578"/>
      <c r="BS2" s="578"/>
      <c r="BT2" s="578"/>
      <c r="BU2" s="578"/>
      <c r="BV2" s="578"/>
    </row>
    <row r="3" spans="1:74" ht="13.5" customHeight="1" thickBot="1" x14ac:dyDescent="0.25">
      <c r="A3" s="735"/>
      <c r="B3" s="737"/>
      <c r="C3" s="739"/>
      <c r="D3" s="741"/>
      <c r="E3" s="743"/>
      <c r="F3" s="745"/>
      <c r="G3" s="723"/>
      <c r="H3" s="725"/>
      <c r="I3" s="727"/>
      <c r="J3" s="579"/>
      <c r="K3" s="579"/>
      <c r="L3" s="579"/>
      <c r="M3" s="579"/>
      <c r="N3" s="579"/>
      <c r="O3" s="579"/>
      <c r="P3" s="580"/>
      <c r="Q3" s="581"/>
      <c r="R3" s="581"/>
      <c r="S3" s="580"/>
      <c r="T3" s="580"/>
      <c r="U3" s="581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0"/>
      <c r="AR3" s="580"/>
      <c r="AS3" s="580"/>
      <c r="AT3" s="580"/>
      <c r="AU3" s="580"/>
      <c r="AV3" s="580"/>
      <c r="AW3" s="580"/>
      <c r="AX3" s="580"/>
      <c r="AY3" s="580"/>
      <c r="AZ3" s="580"/>
      <c r="BA3" s="580"/>
      <c r="BB3" s="580"/>
      <c r="BC3" s="580"/>
      <c r="BD3" s="580"/>
      <c r="BE3" s="580"/>
      <c r="BF3" s="580"/>
      <c r="BG3" s="580"/>
      <c r="BH3" s="580"/>
      <c r="BI3" s="580"/>
      <c r="BJ3" s="580"/>
      <c r="BK3" s="580"/>
      <c r="BL3" s="580"/>
      <c r="BM3" s="580"/>
      <c r="BN3" s="580"/>
      <c r="BO3" s="580"/>
      <c r="BP3" s="580"/>
      <c r="BQ3" s="580"/>
      <c r="BR3" s="580"/>
      <c r="BS3" s="580"/>
      <c r="BT3" s="580"/>
      <c r="BU3" s="581"/>
      <c r="BV3" s="580"/>
    </row>
    <row r="4" spans="1:74" ht="12.75" customHeight="1" x14ac:dyDescent="0.2">
      <c r="A4" s="734">
        <v>2</v>
      </c>
      <c r="B4" s="736" t="s">
        <v>232</v>
      </c>
      <c r="C4" s="738">
        <f>IF(D4=0,0,RANK(D4,D$2:D$31))</f>
        <v>0</v>
      </c>
      <c r="D4" s="740">
        <f>SUM(J5:DE5)</f>
        <v>0</v>
      </c>
      <c r="E4" s="742">
        <f>IF(G4="X","X",RANK(G4,G$2:G$31))</f>
        <v>6</v>
      </c>
      <c r="F4" s="752">
        <f>COUNT(J4:DE4)</f>
        <v>1</v>
      </c>
      <c r="G4" s="722">
        <f>IF(C4=1,"X",IF(C4=2,"X",IF(C4=3,"X",F4)))</f>
        <v>1</v>
      </c>
      <c r="H4" s="754">
        <f>SUM(J4:DE4)</f>
        <v>0.14862268518518518</v>
      </c>
      <c r="I4" s="726">
        <f>MINA(J4,K4,L4,M4,N4,O4,P4,Q4,R4,S4,T4,U4,V4,W4,X4)</f>
        <v>0</v>
      </c>
      <c r="J4" s="610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78"/>
      <c r="AW4" s="578"/>
      <c r="AX4" s="578"/>
      <c r="AY4" s="578"/>
      <c r="AZ4" s="578"/>
      <c r="BA4" s="578"/>
      <c r="BB4" s="578"/>
      <c r="BC4" s="578"/>
      <c r="BD4" s="578"/>
      <c r="BE4" s="578"/>
      <c r="BF4" s="578"/>
      <c r="BG4" s="578"/>
      <c r="BH4" s="578"/>
      <c r="BI4" s="578"/>
      <c r="BJ4" s="578"/>
      <c r="BK4" s="578"/>
      <c r="BL4" s="578"/>
      <c r="BM4" s="578"/>
      <c r="BN4" s="578"/>
      <c r="BO4" s="578"/>
      <c r="BP4" s="578"/>
      <c r="BQ4" s="578"/>
      <c r="BR4" s="578">
        <v>0.14862268518518518</v>
      </c>
      <c r="BS4" s="578"/>
      <c r="BT4" s="578"/>
      <c r="BU4" s="578"/>
      <c r="BV4" s="578"/>
    </row>
    <row r="5" spans="1:74" ht="13.5" customHeight="1" thickBot="1" x14ac:dyDescent="0.25">
      <c r="A5" s="735"/>
      <c r="B5" s="737"/>
      <c r="C5" s="739"/>
      <c r="D5" s="741"/>
      <c r="E5" s="743"/>
      <c r="F5" s="753"/>
      <c r="G5" s="723"/>
      <c r="H5" s="755"/>
      <c r="I5" s="727"/>
      <c r="J5" s="581"/>
      <c r="K5" s="579"/>
      <c r="L5" s="581"/>
      <c r="M5" s="581"/>
      <c r="N5" s="581"/>
      <c r="O5" s="581"/>
      <c r="P5" s="581"/>
      <c r="Q5" s="581"/>
      <c r="R5" s="600"/>
      <c r="S5" s="579"/>
      <c r="T5" s="581"/>
      <c r="U5" s="579"/>
      <c r="V5" s="600"/>
      <c r="W5" s="581"/>
      <c r="X5" s="579"/>
      <c r="Y5" s="579"/>
      <c r="Z5" s="579"/>
      <c r="AA5" s="579"/>
      <c r="AB5" s="579"/>
      <c r="AC5" s="579"/>
      <c r="AD5" s="60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580"/>
      <c r="AS5" s="580"/>
      <c r="AT5" s="580"/>
      <c r="AU5" s="580"/>
      <c r="AV5" s="580"/>
      <c r="AW5" s="580"/>
      <c r="AX5" s="580"/>
      <c r="AY5" s="580"/>
      <c r="AZ5" s="580"/>
      <c r="BA5" s="580"/>
      <c r="BB5" s="580"/>
      <c r="BC5" s="580"/>
      <c r="BD5" s="581"/>
      <c r="BE5" s="581"/>
      <c r="BF5" s="581"/>
      <c r="BG5" s="580"/>
      <c r="BH5" s="580"/>
      <c r="BI5" s="580"/>
      <c r="BJ5" s="580"/>
      <c r="BK5" s="580"/>
      <c r="BL5" s="580"/>
      <c r="BM5" s="580"/>
      <c r="BN5" s="580"/>
      <c r="BO5" s="580"/>
      <c r="BP5" s="580"/>
      <c r="BQ5" s="581"/>
      <c r="BR5" s="669">
        <f t="shared" ref="BR5" si="0">IF($I4=0,0,IF(ROUNDUP(BR4/$I4,0)&gt;30,30,ROUNDUP(BR4/$I4,0)))</f>
        <v>0</v>
      </c>
      <c r="BS5" s="580"/>
      <c r="BT5" s="580"/>
      <c r="BU5" s="581"/>
      <c r="BV5" s="580"/>
    </row>
    <row r="6" spans="1:74" ht="12.75" customHeight="1" x14ac:dyDescent="0.2">
      <c r="A6" s="734">
        <v>3</v>
      </c>
      <c r="B6" s="736" t="s">
        <v>834</v>
      </c>
      <c r="C6" s="738">
        <f>IF(D6=0,0,RANK(D6,D$2:D$31))</f>
        <v>0</v>
      </c>
      <c r="D6" s="740">
        <f>SUM(J7:DE7)</f>
        <v>0</v>
      </c>
      <c r="E6" s="742">
        <f>IF(G6="X","X",RANK(G6,G$2:G$31))</f>
        <v>4</v>
      </c>
      <c r="F6" s="752">
        <f>COUNT(J6:DE6)</f>
        <v>2</v>
      </c>
      <c r="G6" s="722">
        <f t="shared" ref="G6" si="1">IF(C6=1,"X",IF(C6=2,"X",IF(C6=3,"X",F6)))</f>
        <v>2</v>
      </c>
      <c r="H6" s="754">
        <f>SUM(J6:DE6)</f>
        <v>0.13001157407407407</v>
      </c>
      <c r="I6" s="726">
        <f>MINA(J6,K6,L6,M6,N6,O6,P6,Q6,R6,S6,T6,U6,V6,W6,X6)</f>
        <v>0</v>
      </c>
      <c r="J6" s="610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>
        <v>8.3680555555555557E-3</v>
      </c>
      <c r="AG6" s="578"/>
      <c r="AH6" s="578"/>
      <c r="AI6" s="578"/>
      <c r="AJ6" s="578"/>
      <c r="AK6" s="578"/>
      <c r="AL6" s="578"/>
      <c r="AM6" s="578"/>
      <c r="AN6" s="578"/>
      <c r="AO6" s="578"/>
      <c r="AP6" s="578"/>
      <c r="AQ6" s="578"/>
      <c r="AR6" s="578"/>
      <c r="AS6" s="578"/>
      <c r="AT6" s="578"/>
      <c r="AU6" s="578"/>
      <c r="AV6" s="578"/>
      <c r="AW6" s="578"/>
      <c r="AX6" s="578"/>
      <c r="AY6" s="578"/>
      <c r="AZ6" s="578"/>
      <c r="BA6" s="578"/>
      <c r="BB6" s="578"/>
      <c r="BC6" s="578"/>
      <c r="BD6" s="578"/>
      <c r="BE6" s="578"/>
      <c r="BF6" s="578"/>
      <c r="BG6" s="578"/>
      <c r="BH6" s="578"/>
      <c r="BI6" s="578"/>
      <c r="BJ6" s="578"/>
      <c r="BK6" s="578"/>
      <c r="BL6" s="578"/>
      <c r="BM6" s="578"/>
      <c r="BN6" s="578"/>
      <c r="BO6" s="578"/>
      <c r="BP6" s="578"/>
      <c r="BQ6" s="578"/>
      <c r="BR6" s="578">
        <v>0.12164351851851851</v>
      </c>
      <c r="BS6" s="578"/>
      <c r="BT6" s="578"/>
      <c r="BU6" s="578"/>
      <c r="BV6" s="578"/>
    </row>
    <row r="7" spans="1:74" ht="13.5" customHeight="1" thickBot="1" x14ac:dyDescent="0.25">
      <c r="A7" s="735"/>
      <c r="B7" s="737"/>
      <c r="C7" s="739"/>
      <c r="D7" s="741"/>
      <c r="E7" s="743"/>
      <c r="F7" s="753"/>
      <c r="G7" s="723"/>
      <c r="H7" s="755"/>
      <c r="I7" s="727"/>
      <c r="J7" s="581"/>
      <c r="K7" s="581"/>
      <c r="L7" s="579"/>
      <c r="M7" s="581"/>
      <c r="N7" s="580"/>
      <c r="O7" s="581"/>
      <c r="P7" s="600"/>
      <c r="Q7" s="581"/>
      <c r="R7" s="581"/>
      <c r="S7" s="580"/>
      <c r="T7" s="581"/>
      <c r="U7" s="581"/>
      <c r="V7" s="581"/>
      <c r="W7" s="581"/>
      <c r="X7" s="581"/>
      <c r="Y7" s="579"/>
      <c r="Z7" s="579"/>
      <c r="AA7" s="579"/>
      <c r="AB7" s="579"/>
      <c r="AC7" s="579"/>
      <c r="AD7" s="580"/>
      <c r="AE7" s="580"/>
      <c r="AF7" s="669">
        <f>IF($I6=0,0,IF(ROUNDUP(AF6/$I6,0)&gt;30,30,ROUNDUP(AF6/$I6,0)))</f>
        <v>0</v>
      </c>
      <c r="AG7" s="580"/>
      <c r="AH7" s="580"/>
      <c r="AI7" s="580"/>
      <c r="AJ7" s="580"/>
      <c r="AK7" s="580"/>
      <c r="AL7" s="580"/>
      <c r="AM7" s="580"/>
      <c r="AN7" s="580"/>
      <c r="AO7" s="580"/>
      <c r="AP7" s="580"/>
      <c r="AQ7" s="580"/>
      <c r="AR7" s="581"/>
      <c r="AS7" s="580"/>
      <c r="AT7" s="580"/>
      <c r="AU7" s="580"/>
      <c r="AV7" s="580"/>
      <c r="AW7" s="580"/>
      <c r="AX7" s="580"/>
      <c r="AY7" s="580"/>
      <c r="AZ7" s="580"/>
      <c r="BA7" s="580"/>
      <c r="BB7" s="580"/>
      <c r="BC7" s="580"/>
      <c r="BD7" s="580"/>
      <c r="BE7" s="580"/>
      <c r="BF7" s="580"/>
      <c r="BG7" s="580"/>
      <c r="BH7" s="580"/>
      <c r="BI7" s="580"/>
      <c r="BJ7" s="581"/>
      <c r="BK7" s="580"/>
      <c r="BL7" s="580"/>
      <c r="BM7" s="581"/>
      <c r="BN7" s="580"/>
      <c r="BO7" s="580"/>
      <c r="BP7" s="580"/>
      <c r="BQ7" s="580"/>
      <c r="BR7" s="669">
        <f t="shared" ref="BR7" si="2">IF($I6=0,0,IF(ROUNDUP(BR6/$I6,0)&gt;30,30,ROUNDUP(BR6/$I6,0)))</f>
        <v>0</v>
      </c>
      <c r="BS7" s="580"/>
      <c r="BT7" s="580"/>
      <c r="BU7" s="580"/>
      <c r="BV7" s="580"/>
    </row>
    <row r="8" spans="1:74" ht="12.75" customHeight="1" x14ac:dyDescent="0.2">
      <c r="A8" s="734">
        <v>4</v>
      </c>
      <c r="B8" s="736" t="s">
        <v>1274</v>
      </c>
      <c r="C8" s="738">
        <f>IF(D8=0,0,RANK(D8,D$2:D$31))</f>
        <v>5</v>
      </c>
      <c r="D8" s="740">
        <f>SUM(J9:DE9)</f>
        <v>13</v>
      </c>
      <c r="E8" s="742">
        <f>IF(G8="X","X",RANK(G8,G$2:G$31))</f>
        <v>2</v>
      </c>
      <c r="F8" s="752">
        <f>COUNT(J8:DE8)</f>
        <v>4</v>
      </c>
      <c r="G8" s="722">
        <f t="shared" ref="G8" si="3">IF(C8=1,"X",IF(C8=2,"X",IF(C8=3,"X",F8)))</f>
        <v>4</v>
      </c>
      <c r="H8" s="754">
        <f>SUM(J8:DE8)</f>
        <v>0.21634259259259259</v>
      </c>
      <c r="I8" s="726">
        <f>MINA(J8,K8,L8,M8,N8,O8,P8,Q8,R8,S8,T8,U8,V8,W8,X8)</f>
        <v>1.8912037037037036E-2</v>
      </c>
      <c r="J8" s="610"/>
      <c r="K8" s="578"/>
      <c r="L8" s="578"/>
      <c r="M8" s="578"/>
      <c r="N8" s="578"/>
      <c r="O8" s="578"/>
      <c r="P8" s="578">
        <v>1.8912037037037036E-2</v>
      </c>
      <c r="Q8" s="578"/>
      <c r="R8" s="578"/>
      <c r="S8" s="578"/>
      <c r="T8" s="578"/>
      <c r="U8" s="594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>
        <v>2.3622685185185188E-2</v>
      </c>
      <c r="AH8" s="578"/>
      <c r="AI8" s="578"/>
      <c r="AJ8" s="578"/>
      <c r="AK8" s="578"/>
      <c r="AL8" s="578"/>
      <c r="AM8" s="578">
        <v>5.2164351851851858E-2</v>
      </c>
      <c r="AN8" s="578"/>
      <c r="AO8" s="578"/>
      <c r="AP8" s="578"/>
      <c r="AQ8" s="578"/>
      <c r="AR8" s="578"/>
      <c r="AS8" s="578"/>
      <c r="AT8" s="578"/>
      <c r="AU8" s="578"/>
      <c r="AV8" s="578"/>
      <c r="AW8" s="578"/>
      <c r="AX8" s="578"/>
      <c r="AY8" s="578"/>
      <c r="AZ8" s="578"/>
      <c r="BA8" s="578"/>
      <c r="BB8" s="578"/>
      <c r="BC8" s="578"/>
      <c r="BD8" s="578"/>
      <c r="BE8" s="578"/>
      <c r="BF8" s="578"/>
      <c r="BG8" s="578"/>
      <c r="BH8" s="578"/>
      <c r="BI8" s="578"/>
      <c r="BJ8" s="592"/>
      <c r="BK8" s="578"/>
      <c r="BL8" s="578"/>
      <c r="BM8" s="578"/>
      <c r="BN8" s="578"/>
      <c r="BO8" s="578"/>
      <c r="BP8" s="578"/>
      <c r="BQ8" s="578"/>
      <c r="BR8" s="578">
        <v>0.12164351851851851</v>
      </c>
      <c r="BS8" s="578"/>
      <c r="BT8" s="591"/>
      <c r="BU8" s="578"/>
      <c r="BV8" s="591"/>
    </row>
    <row r="9" spans="1:74" ht="13.5" customHeight="1" thickBot="1" x14ac:dyDescent="0.25">
      <c r="A9" s="735"/>
      <c r="B9" s="737"/>
      <c r="C9" s="739"/>
      <c r="D9" s="741"/>
      <c r="E9" s="743"/>
      <c r="F9" s="753"/>
      <c r="G9" s="723"/>
      <c r="H9" s="755"/>
      <c r="I9" s="727"/>
      <c r="J9" s="581"/>
      <c r="K9" s="581"/>
      <c r="L9" s="581"/>
      <c r="M9" s="581"/>
      <c r="N9" s="581"/>
      <c r="O9" s="600"/>
      <c r="P9" s="669">
        <f>IF($I8=0,0,IF(ROUNDUP(P8/$I8,0)&gt;30,30,ROUNDUP(P8/$I8,0)))</f>
        <v>1</v>
      </c>
      <c r="Q9" s="581"/>
      <c r="R9" s="581"/>
      <c r="S9" s="581"/>
      <c r="T9" s="600"/>
      <c r="U9" s="581"/>
      <c r="V9" s="581"/>
      <c r="W9" s="581"/>
      <c r="X9" s="581"/>
      <c r="Y9" s="581"/>
      <c r="Z9" s="581"/>
      <c r="AA9" s="581"/>
      <c r="AB9" s="581"/>
      <c r="AC9" s="581"/>
      <c r="AD9" s="600"/>
      <c r="AE9" s="580"/>
      <c r="AF9" s="580"/>
      <c r="AG9" s="669">
        <f>IF($I8=0,0,IF(ROUNDUP(AG8/$I8,0)&gt;30,30,ROUNDUP(AG8/$I8,0)))</f>
        <v>2</v>
      </c>
      <c r="AH9" s="581"/>
      <c r="AI9" s="581"/>
      <c r="AJ9" s="581"/>
      <c r="AK9" s="581"/>
      <c r="AL9" s="581"/>
      <c r="AM9" s="669">
        <f>IF($I8=0,0,IF(ROUNDUP(AM8/$I8,0)&gt;30,30,ROUNDUP(AM8/$I8,0)))</f>
        <v>3</v>
      </c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93"/>
      <c r="BK9" s="581"/>
      <c r="BL9" s="581"/>
      <c r="BM9" s="581"/>
      <c r="BN9" s="581"/>
      <c r="BO9" s="581"/>
      <c r="BP9" s="581"/>
      <c r="BQ9" s="581"/>
      <c r="BR9" s="669">
        <f t="shared" ref="BR9" si="4">IF($I8=0,0,IF(ROUNDUP(BR8/$I8,0)&gt;30,30,ROUNDUP(BR8/$I8,0)))</f>
        <v>7</v>
      </c>
      <c r="BS9" s="581"/>
      <c r="BT9" s="581"/>
      <c r="BU9" s="581"/>
      <c r="BV9" s="581"/>
    </row>
    <row r="10" spans="1:74" x14ac:dyDescent="0.2">
      <c r="A10" s="734">
        <v>5</v>
      </c>
      <c r="B10" s="736" t="s">
        <v>1231</v>
      </c>
      <c r="C10" s="738">
        <f>IF(D10=0,0,RANK(D10,D$2:D$31))</f>
        <v>4</v>
      </c>
      <c r="D10" s="740">
        <f>SUM(J11:DE11)</f>
        <v>17</v>
      </c>
      <c r="E10" s="742">
        <f>IF(G10="X","X",RANK(G10,G$2:G$31))</f>
        <v>1</v>
      </c>
      <c r="F10" s="752">
        <f>COUNT(J10:DE10)</f>
        <v>6</v>
      </c>
      <c r="G10" s="722">
        <f>IF(C10=1,"X",IF(C10=2,"X",IF(C10=3,"X",F10)))</f>
        <v>6</v>
      </c>
      <c r="H10" s="754">
        <f>SUM(J10:DE10)</f>
        <v>0.30732638888888886</v>
      </c>
      <c r="I10" s="726">
        <f>MINA(J10,K10,L10,M10,N10,O10,P10,Q10,R10,S10,T10,U10,V10,W10,X10)</f>
        <v>1.8414351851851852E-2</v>
      </c>
      <c r="J10" s="610"/>
      <c r="K10" s="578"/>
      <c r="L10" s="578"/>
      <c r="M10" s="578"/>
      <c r="N10" s="578"/>
      <c r="O10" s="578"/>
      <c r="P10" s="578"/>
      <c r="Q10" s="578">
        <v>1.8414351851851852E-2</v>
      </c>
      <c r="R10" s="578"/>
      <c r="S10" s="578"/>
      <c r="T10" s="578"/>
      <c r="U10" s="594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  <c r="AF10" s="578"/>
      <c r="AG10" s="578">
        <v>2.3518518518518518E-2</v>
      </c>
      <c r="AH10" s="578"/>
      <c r="AI10" s="578"/>
      <c r="AJ10" s="578"/>
      <c r="AK10" s="578"/>
      <c r="AL10" s="578"/>
      <c r="AM10" s="578"/>
      <c r="AN10" s="578"/>
      <c r="AO10" s="578"/>
      <c r="AP10" s="578"/>
      <c r="AQ10" s="578"/>
      <c r="AR10" s="578"/>
      <c r="AS10" s="578"/>
      <c r="AT10" s="598">
        <v>7.2534722222222223E-2</v>
      </c>
      <c r="AU10" s="598"/>
      <c r="AV10" s="598"/>
      <c r="AW10" s="578"/>
      <c r="AX10" s="578"/>
      <c r="AY10" s="578"/>
      <c r="AZ10" s="578"/>
      <c r="BA10" s="578"/>
      <c r="BB10" s="578"/>
      <c r="BC10" s="578"/>
      <c r="BD10" s="578"/>
      <c r="BE10" s="578"/>
      <c r="BF10" s="578"/>
      <c r="BG10" s="578"/>
      <c r="BH10" s="578"/>
      <c r="BI10" s="578"/>
      <c r="BJ10" s="592"/>
      <c r="BK10" s="578"/>
      <c r="BL10" s="578">
        <v>3.6574074074074071E-2</v>
      </c>
      <c r="BM10" s="578"/>
      <c r="BN10" s="578"/>
      <c r="BO10" s="578">
        <v>8.0416666666666664E-2</v>
      </c>
      <c r="BP10" s="578"/>
      <c r="BQ10" s="578"/>
      <c r="BR10" s="578">
        <v>7.586805555555555E-2</v>
      </c>
      <c r="BS10" s="578"/>
      <c r="BT10" s="591"/>
      <c r="BU10" s="578"/>
      <c r="BV10" s="591"/>
    </row>
    <row r="11" spans="1:74" ht="13.5" thickBot="1" x14ac:dyDescent="0.25">
      <c r="A11" s="735"/>
      <c r="B11" s="737"/>
      <c r="C11" s="739"/>
      <c r="D11" s="741"/>
      <c r="E11" s="743"/>
      <c r="F11" s="753"/>
      <c r="G11" s="723"/>
      <c r="H11" s="755"/>
      <c r="I11" s="727"/>
      <c r="J11" s="581"/>
      <c r="K11" s="581"/>
      <c r="L11" s="581"/>
      <c r="M11" s="581"/>
      <c r="N11" s="581"/>
      <c r="O11" s="600"/>
      <c r="P11" s="581"/>
      <c r="Q11" s="669">
        <f>IF($I10=0,0,IF(ROUNDUP(Q10/$I10,0)&gt;30,30,ROUNDUP(Q10/$I10,0)))</f>
        <v>1</v>
      </c>
      <c r="R11" s="581"/>
      <c r="S11" s="581"/>
      <c r="T11" s="600"/>
      <c r="U11" s="581"/>
      <c r="V11" s="581"/>
      <c r="W11" s="581"/>
      <c r="X11" s="581"/>
      <c r="Y11" s="581"/>
      <c r="Z11" s="581"/>
      <c r="AA11" s="581"/>
      <c r="AB11" s="581"/>
      <c r="AC11" s="581"/>
      <c r="AD11" s="600"/>
      <c r="AE11" s="580"/>
      <c r="AF11" s="580"/>
      <c r="AG11" s="669">
        <f>IF($I11=0,0,IF(ROUNDUP(#REF!/$I11,0)&gt;30,30,ROUNDUP(#REF!/$I11,0)))</f>
        <v>0</v>
      </c>
      <c r="AH11" s="581"/>
      <c r="AI11" s="581"/>
      <c r="AJ11" s="581"/>
      <c r="AK11" s="581"/>
      <c r="AL11" s="581"/>
      <c r="AM11" s="581"/>
      <c r="AN11" s="581"/>
      <c r="AO11" s="581"/>
      <c r="AP11" s="581"/>
      <c r="AQ11" s="581"/>
      <c r="AR11" s="581"/>
      <c r="AS11" s="581"/>
      <c r="AT11" s="669">
        <f>IF($I10=0,0,IF(ROUNDUP(AT10/$I10,0)&gt;30,30,ROUNDUP(AT10/$I10,0)))</f>
        <v>4</v>
      </c>
      <c r="AU11" s="669"/>
      <c r="AV11" s="669"/>
      <c r="AW11" s="581"/>
      <c r="AX11" s="581"/>
      <c r="AY11" s="581"/>
      <c r="AZ11" s="581"/>
      <c r="BA11" s="581"/>
      <c r="BB11" s="581"/>
      <c r="BC11" s="581"/>
      <c r="BD11" s="581"/>
      <c r="BE11" s="581"/>
      <c r="BF11" s="581"/>
      <c r="BG11" s="581"/>
      <c r="BH11" s="581"/>
      <c r="BI11" s="581"/>
      <c r="BJ11" s="593"/>
      <c r="BK11" s="581"/>
      <c r="BL11" s="669">
        <f t="shared" ref="BL11" si="5">IF($I10=0,0,IF(ROUNDUP(BL10/$I10,0)&gt;30,30,ROUNDUP(BL10/$I10,0)))</f>
        <v>2</v>
      </c>
      <c r="BM11" s="581"/>
      <c r="BN11" s="581"/>
      <c r="BO11" s="669">
        <f t="shared" ref="BO11" si="6">IF($I10=0,0,IF(ROUNDUP(BO10/$I10,0)&gt;30,30,ROUNDUP(BO10/$I10,0)))</f>
        <v>5</v>
      </c>
      <c r="BP11" s="669"/>
      <c r="BQ11" s="581"/>
      <c r="BR11" s="669">
        <f t="shared" ref="BR11" si="7">IF($I10=0,0,IF(ROUNDUP(BR10/$I10,0)&gt;30,30,ROUNDUP(BR10/$I10,0)))</f>
        <v>5</v>
      </c>
      <c r="BS11" s="581"/>
      <c r="BT11" s="581"/>
      <c r="BU11" s="581"/>
      <c r="BV11" s="581"/>
    </row>
    <row r="12" spans="1:74" ht="13.5" customHeight="1" x14ac:dyDescent="0.2">
      <c r="A12" s="734">
        <v>6</v>
      </c>
      <c r="B12" s="736" t="s">
        <v>252</v>
      </c>
      <c r="C12" s="738">
        <f>IF(D12=0,0,RANK(D12,D$2:D$31))</f>
        <v>1</v>
      </c>
      <c r="D12" s="740">
        <f>SUM(J13:DE13)</f>
        <v>98</v>
      </c>
      <c r="E12" s="742" t="str">
        <f>IF(G12="X","X",RANK(G12,G$2:G$31))</f>
        <v>X</v>
      </c>
      <c r="F12" s="752">
        <f>COUNT(J12:DE12)</f>
        <v>27</v>
      </c>
      <c r="G12" s="722" t="str">
        <f>IF(C12=1,"X",IF(C12=2,"X",IF(C12=3,"X",F12)))</f>
        <v>X</v>
      </c>
      <c r="H12" s="754">
        <f>SUM(J12:DE12)</f>
        <v>1.0758333333333332</v>
      </c>
      <c r="I12" s="726">
        <f>MINA(J12,K12,L12,M12,N12,O12,P12,Q12,R12,S12,T12,U12,V12,W12,X12)</f>
        <v>1.3101851851851852E-2</v>
      </c>
      <c r="J12" s="596"/>
      <c r="K12" s="596"/>
      <c r="L12" s="596"/>
      <c r="M12" s="596"/>
      <c r="N12" s="596"/>
      <c r="O12" s="596"/>
      <c r="P12" s="578">
        <v>1.4340277777777776E-2</v>
      </c>
      <c r="Q12" s="596">
        <v>1.4444444444444446E-2</v>
      </c>
      <c r="R12" s="596">
        <v>1.3761574074074074E-2</v>
      </c>
      <c r="S12" s="596">
        <v>1.3564814814814816E-2</v>
      </c>
      <c r="T12" s="596">
        <v>1.3206018518518518E-2</v>
      </c>
      <c r="U12" s="596">
        <v>1.3101851851851852E-2</v>
      </c>
      <c r="V12" s="578">
        <v>1.3495370370370371E-2</v>
      </c>
      <c r="W12" s="578">
        <v>1.315972222222222E-2</v>
      </c>
      <c r="X12" s="578"/>
      <c r="Y12" s="596"/>
      <c r="Z12" s="596"/>
      <c r="AA12" s="596"/>
      <c r="AB12" s="596"/>
      <c r="AC12" s="596"/>
      <c r="AD12" s="596"/>
      <c r="AE12" s="596">
        <v>9.2673611111111109E-2</v>
      </c>
      <c r="AF12" s="596"/>
      <c r="AG12" s="596">
        <v>1.8969907407407408E-2</v>
      </c>
      <c r="AH12" s="578"/>
      <c r="AI12" s="578"/>
      <c r="AJ12" s="578"/>
      <c r="AK12" s="578">
        <v>8.1967592592592592E-2</v>
      </c>
      <c r="AL12" s="596"/>
      <c r="AM12" s="596">
        <v>4.1828703703703701E-2</v>
      </c>
      <c r="AN12" s="596"/>
      <c r="AO12" s="596"/>
      <c r="AP12" s="596">
        <v>7.1932870370370369E-2</v>
      </c>
      <c r="AQ12" s="596">
        <v>1.0358796296296295E-2</v>
      </c>
      <c r="AR12" s="596"/>
      <c r="AS12" s="592">
        <v>4.9930555555555554E-2</v>
      </c>
      <c r="AT12" s="598">
        <v>7.2407407407407406E-2</v>
      </c>
      <c r="AU12" s="598">
        <v>8.2997685185185188E-2</v>
      </c>
      <c r="AV12" s="578">
        <v>3.4976851851851849E-2</v>
      </c>
      <c r="AW12" s="578"/>
      <c r="AX12" s="578">
        <v>8.8229166666666678E-2</v>
      </c>
      <c r="AY12" s="578"/>
      <c r="AZ12" s="578"/>
      <c r="BA12" s="598">
        <v>6.7453703703703696E-2</v>
      </c>
      <c r="BB12" s="578"/>
      <c r="BC12" s="578"/>
      <c r="BD12" s="578"/>
      <c r="BE12" s="578"/>
      <c r="BF12" s="598">
        <v>3.1469907407407412E-2</v>
      </c>
      <c r="BG12" s="591">
        <v>7.8541666666666662E-2</v>
      </c>
      <c r="BH12" s="578"/>
      <c r="BI12" s="598"/>
      <c r="BJ12" s="578"/>
      <c r="BK12" s="591">
        <v>8.8078703703703704E-3</v>
      </c>
      <c r="BL12" s="686">
        <v>2.9594907407407407E-2</v>
      </c>
      <c r="BM12" s="596"/>
      <c r="BN12" s="578"/>
      <c r="BO12" s="592"/>
      <c r="BP12" s="592"/>
      <c r="BQ12" s="592"/>
      <c r="BR12" s="591">
        <v>6.537037037037037E-2</v>
      </c>
      <c r="BS12" s="578"/>
      <c r="BT12" s="591"/>
      <c r="BU12" s="598">
        <v>2.6377314814814815E-2</v>
      </c>
      <c r="BV12" s="578">
        <v>1.2870370370370372E-2</v>
      </c>
    </row>
    <row r="13" spans="1:74" ht="13.5" customHeight="1" thickBot="1" x14ac:dyDescent="0.25">
      <c r="A13" s="735"/>
      <c r="B13" s="737"/>
      <c r="C13" s="739"/>
      <c r="D13" s="741"/>
      <c r="E13" s="743"/>
      <c r="F13" s="753"/>
      <c r="G13" s="723"/>
      <c r="H13" s="755"/>
      <c r="I13" s="727"/>
      <c r="J13" s="581"/>
      <c r="K13" s="581"/>
      <c r="L13" s="581"/>
      <c r="M13" s="581"/>
      <c r="N13" s="581"/>
      <c r="O13" s="581"/>
      <c r="P13" s="669">
        <f t="shared" ref="P13:V13" si="8">IF($I12=0,0,IF(ROUNDUP(P12/$I12,0)&gt;30,30,ROUNDUP(P12/$I12,0)))</f>
        <v>2</v>
      </c>
      <c r="Q13" s="669">
        <f t="shared" si="8"/>
        <v>2</v>
      </c>
      <c r="R13" s="669">
        <f t="shared" si="8"/>
        <v>2</v>
      </c>
      <c r="S13" s="669">
        <f t="shared" si="8"/>
        <v>2</v>
      </c>
      <c r="T13" s="669">
        <f t="shared" si="8"/>
        <v>2</v>
      </c>
      <c r="U13" s="669">
        <f t="shared" si="8"/>
        <v>1</v>
      </c>
      <c r="V13" s="669">
        <f t="shared" si="8"/>
        <v>2</v>
      </c>
      <c r="W13" s="669">
        <f>IF($I12=0,0,IF(ROUNDUP(W12/$I12,0)&gt;30,30,ROUNDUP(W12/$I12,0)))</f>
        <v>2</v>
      </c>
      <c r="X13" s="581"/>
      <c r="Y13" s="595"/>
      <c r="Z13" s="595"/>
      <c r="AA13" s="595"/>
      <c r="AB13" s="595"/>
      <c r="AC13" s="595"/>
      <c r="AD13" s="581"/>
      <c r="AE13" s="669">
        <f>IF($I12=0,0,IF(ROUNDUP(AE12/$I12,0)&gt;30,30,ROUNDUP(AE12/$I12,0)))</f>
        <v>8</v>
      </c>
      <c r="AF13" s="596"/>
      <c r="AG13" s="669">
        <f>IF($I12=0,0,IF(ROUNDUP(AG12/$I12,0)&gt;30,30,ROUNDUP(AG12/$I12,0)))</f>
        <v>2</v>
      </c>
      <c r="AH13" s="581"/>
      <c r="AI13" s="666"/>
      <c r="AJ13" s="669"/>
      <c r="AK13" s="669">
        <f>IF($I12=0,0,IF(ROUNDUP(AK12/$I12,0)&gt;30,30,ROUNDUP(AK12/$I12,0)))</f>
        <v>7</v>
      </c>
      <c r="AL13" s="595"/>
      <c r="AM13" s="669">
        <f>IF($I12=0,0,IF(ROUNDUP(AM12/$I12,0)&gt;30,30,ROUNDUP(AM12/$I12,0)))</f>
        <v>4</v>
      </c>
      <c r="AN13" s="595"/>
      <c r="AO13" s="595"/>
      <c r="AP13" s="669">
        <f>IF($I12=0,0,IF(ROUNDUP(AP12/$I12,0)&gt;30,30,ROUNDUP(AP12/$I12,0)))</f>
        <v>6</v>
      </c>
      <c r="AQ13" s="669">
        <f>IF($I12=0,0,IF(ROUNDUP(AQ12/$I12,0)&gt;30,30,ROUNDUP(AQ12/$I12,0)))</f>
        <v>1</v>
      </c>
      <c r="AR13" s="595"/>
      <c r="AS13" s="682">
        <f>IF($I12=0,0,IF(ROUNDUP(AS12/$I12,0)&gt;30,30,ROUNDUP(AS12/$I12,0)))</f>
        <v>4</v>
      </c>
      <c r="AT13" s="669">
        <f>IF($I12=0,0,IF(ROUNDUP(AT12/$I12,0)&gt;30,30,ROUNDUP(AT12/$I12,0)))</f>
        <v>6</v>
      </c>
      <c r="AU13" s="669">
        <f>IF($I12=0,0,IF(ROUNDUP(AU12/$I12,0)&gt;30,30,ROUNDUP(AU12/$I12,0)))</f>
        <v>7</v>
      </c>
      <c r="AV13" s="669">
        <f t="shared" ref="AV13:AX13" si="9">IF($I12=0,0,IF(ROUNDUP(AV12/$I12,0)&gt;30,30,ROUNDUP(AV12/$I12,0)))</f>
        <v>3</v>
      </c>
      <c r="AW13" s="581"/>
      <c r="AX13" s="669">
        <f t="shared" si="9"/>
        <v>7</v>
      </c>
      <c r="AY13" s="581"/>
      <c r="AZ13" s="581"/>
      <c r="BA13" s="685">
        <f t="shared" ref="BA13" si="10">IF($I12=0,0,IF(ROUNDUP(BA12/$I12,0)&gt;30,30,ROUNDUP(BA12/$I12,0)))</f>
        <v>6</v>
      </c>
      <c r="BB13" s="581"/>
      <c r="BC13" s="581"/>
      <c r="BD13" s="581"/>
      <c r="BE13" s="581"/>
      <c r="BF13" s="685">
        <f t="shared" ref="BF13" si="11">IF($I12=0,0,IF(ROUNDUP(BF12/$I12,0)&gt;30,30,ROUNDUP(BF12/$I12,0)))</f>
        <v>3</v>
      </c>
      <c r="BG13" s="683">
        <f>IF($I12=0,0,IF(ROUNDUP(BG12/$I12,0)&gt;30,30,ROUNDUP(BG12/$I12,0)))</f>
        <v>6</v>
      </c>
      <c r="BH13" s="581"/>
      <c r="BI13" s="599"/>
      <c r="BJ13" s="581"/>
      <c r="BK13" s="669">
        <f t="shared" ref="BK13:BL13" si="12">IF($I12=0,0,IF(ROUNDUP(BK12/$I12,0)&gt;30,30,ROUNDUP(BK12/$I12,0)))</f>
        <v>1</v>
      </c>
      <c r="BL13" s="682">
        <f t="shared" si="12"/>
        <v>3</v>
      </c>
      <c r="BM13" s="595"/>
      <c r="BN13" s="581"/>
      <c r="BO13" s="593"/>
      <c r="BP13" s="593"/>
      <c r="BQ13" s="593"/>
      <c r="BR13" s="669">
        <f t="shared" ref="BR13" si="13">IF($I12=0,0,IF(ROUNDUP(BR12/$I12,0)&gt;30,30,ROUNDUP(BR12/$I12,0)))</f>
        <v>5</v>
      </c>
      <c r="BS13" s="581"/>
      <c r="BT13" s="581"/>
      <c r="BU13" s="669">
        <f t="shared" ref="BU13:BV13" si="14">IF($I12=0,0,IF(ROUNDUP(BU12/$I12,0)&gt;30,30,ROUNDUP(BU12/$I12,0)))</f>
        <v>3</v>
      </c>
      <c r="BV13" s="669">
        <f t="shared" si="14"/>
        <v>1</v>
      </c>
    </row>
    <row r="14" spans="1:74" ht="12.75" customHeight="1" x14ac:dyDescent="0.2">
      <c r="A14" s="734">
        <v>7</v>
      </c>
      <c r="B14" s="736" t="s">
        <v>1248</v>
      </c>
      <c r="C14" s="738">
        <f>IF(D14=0,0,RANK(D14,D$2:D$31))</f>
        <v>0</v>
      </c>
      <c r="D14" s="740">
        <f>SUM(J15:DE15)</f>
        <v>0</v>
      </c>
      <c r="E14" s="742">
        <f>IF(G14="X","X",RANK(G14,G$2:G$31))</f>
        <v>7</v>
      </c>
      <c r="F14" s="752">
        <f>COUNT(J14:DE14)</f>
        <v>0</v>
      </c>
      <c r="G14" s="722">
        <f>IF(C14=1,"X",IF(C14=2,"X",IF(C14=3,"X",F14)))</f>
        <v>0</v>
      </c>
      <c r="H14" s="754">
        <f>SUM(J14:DE14)</f>
        <v>0</v>
      </c>
      <c r="I14" s="726">
        <f>MINA(J14,K14,L14,M14,N14,O14,P14,Q14,R14,S14,T14,U14,V14,W14,X14)</f>
        <v>0</v>
      </c>
      <c r="J14" s="610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8"/>
      <c r="BD14" s="578"/>
      <c r="BE14" s="578"/>
      <c r="BF14" s="578"/>
      <c r="BG14" s="578"/>
      <c r="BH14" s="578"/>
      <c r="BI14" s="578"/>
      <c r="BJ14" s="578"/>
      <c r="BK14" s="578"/>
      <c r="BL14" s="578"/>
      <c r="BM14" s="578"/>
      <c r="BN14" s="578"/>
      <c r="BO14" s="578"/>
      <c r="BP14" s="578"/>
      <c r="BQ14" s="578"/>
      <c r="BR14" s="578"/>
      <c r="BS14" s="578"/>
      <c r="BT14" s="578"/>
      <c r="BU14" s="578"/>
      <c r="BV14" s="578"/>
    </row>
    <row r="15" spans="1:74" ht="13.5" customHeight="1" thickBot="1" x14ac:dyDescent="0.25">
      <c r="A15" s="735"/>
      <c r="B15" s="737"/>
      <c r="C15" s="739"/>
      <c r="D15" s="741"/>
      <c r="E15" s="743"/>
      <c r="F15" s="753"/>
      <c r="G15" s="723"/>
      <c r="H15" s="755"/>
      <c r="I15" s="727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79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93"/>
      <c r="AL15" s="593"/>
      <c r="AM15" s="593"/>
      <c r="AN15" s="593"/>
      <c r="AO15" s="593"/>
      <c r="AP15" s="593"/>
      <c r="AQ15" s="593"/>
      <c r="AR15" s="593"/>
      <c r="AS15" s="593"/>
      <c r="AT15" s="593"/>
      <c r="AU15" s="593"/>
      <c r="AV15" s="593"/>
      <c r="AW15" s="593"/>
      <c r="AX15" s="593"/>
      <c r="AY15" s="593"/>
      <c r="AZ15" s="593"/>
      <c r="BA15" s="593"/>
      <c r="BB15" s="593"/>
      <c r="BC15" s="593"/>
      <c r="BD15" s="593"/>
      <c r="BE15" s="593"/>
      <c r="BF15" s="593"/>
      <c r="BG15" s="593"/>
      <c r="BH15" s="593"/>
      <c r="BI15" s="593"/>
      <c r="BJ15" s="593"/>
      <c r="BK15" s="593"/>
      <c r="BL15" s="593"/>
      <c r="BM15" s="593"/>
      <c r="BN15" s="593"/>
      <c r="BO15" s="593"/>
      <c r="BP15" s="593"/>
      <c r="BQ15" s="593"/>
      <c r="BR15" s="593"/>
      <c r="BS15" s="593"/>
      <c r="BT15" s="593"/>
      <c r="BU15" s="593"/>
      <c r="BV15" s="593"/>
    </row>
    <row r="16" spans="1:74" ht="12.75" customHeight="1" x14ac:dyDescent="0.2">
      <c r="A16" s="734">
        <v>8</v>
      </c>
      <c r="B16" s="736" t="s">
        <v>149</v>
      </c>
      <c r="C16" s="738">
        <f>IF(D16=0,0,RANK(D16,D$2:D$31))</f>
        <v>0</v>
      </c>
      <c r="D16" s="740">
        <f>SUM(J17:DE17)</f>
        <v>0</v>
      </c>
      <c r="E16" s="742">
        <f>IF(G16="X","X",RANK(G16,G$2:G$31))</f>
        <v>7</v>
      </c>
      <c r="F16" s="752">
        <f>COUNT(J16:DE16)</f>
        <v>0</v>
      </c>
      <c r="G16" s="722">
        <f>IF(C16=1,"X",IF(C16=2,"X",IF(C16=3,"X",F16)))</f>
        <v>0</v>
      </c>
      <c r="H16" s="754">
        <f>SUM(J16:DE16)</f>
        <v>0</v>
      </c>
      <c r="I16" s="726">
        <f>MINA(J16,K16,L16,M16,N16,O16,P16,Q16,R16,S16,T16,U16,V16,W16,X16)</f>
        <v>0</v>
      </c>
      <c r="J16" s="610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78"/>
      <c r="AX16" s="578"/>
      <c r="AY16" s="578"/>
      <c r="AZ16" s="578"/>
      <c r="BA16" s="578"/>
      <c r="BB16" s="578"/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78"/>
      <c r="BS16" s="578"/>
      <c r="BT16" s="578"/>
      <c r="BU16" s="578"/>
      <c r="BV16" s="578"/>
    </row>
    <row r="17" spans="1:74" ht="13.5" customHeight="1" thickBot="1" x14ac:dyDescent="0.25">
      <c r="A17" s="735"/>
      <c r="B17" s="737"/>
      <c r="C17" s="739"/>
      <c r="D17" s="741"/>
      <c r="E17" s="743"/>
      <c r="F17" s="753"/>
      <c r="G17" s="723"/>
      <c r="H17" s="755"/>
      <c r="I17" s="727"/>
      <c r="J17" s="579"/>
      <c r="K17" s="580"/>
      <c r="L17" s="580"/>
      <c r="M17" s="581"/>
      <c r="N17" s="580"/>
      <c r="O17" s="580"/>
      <c r="P17" s="580"/>
      <c r="Q17" s="581"/>
      <c r="R17" s="581"/>
      <c r="S17" s="580"/>
      <c r="T17" s="580"/>
      <c r="U17" s="581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80"/>
      <c r="BB17" s="580"/>
      <c r="BC17" s="580"/>
      <c r="BD17" s="580"/>
      <c r="BE17" s="580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80"/>
    </row>
    <row r="18" spans="1:74" ht="12.75" customHeight="1" x14ac:dyDescent="0.2">
      <c r="A18" s="734">
        <v>9</v>
      </c>
      <c r="B18" s="736" t="s">
        <v>109</v>
      </c>
      <c r="C18" s="738">
        <f>IF(D18=0,0,RANK(D18,D$2:D$31))</f>
        <v>0</v>
      </c>
      <c r="D18" s="740">
        <f>SUM(J19:DE19)</f>
        <v>0</v>
      </c>
      <c r="E18" s="742">
        <f>IF(G18="X","X",RANK(G18,G$2:G$31))</f>
        <v>7</v>
      </c>
      <c r="F18" s="752">
        <f>COUNT(J18:DE18)</f>
        <v>0</v>
      </c>
      <c r="G18" s="722">
        <f>IF(C18=1,"X",IF(C18=2,"X",IF(C18=3,"X",F18)))</f>
        <v>0</v>
      </c>
      <c r="H18" s="754">
        <f>SUM(J18:DE18)</f>
        <v>0</v>
      </c>
      <c r="I18" s="726">
        <f>MINA(J18,K18,L18,M18,N18,O18,P18,Q18,R18,S18,T18,U18,V18,W18,X18)</f>
        <v>0</v>
      </c>
      <c r="J18" s="610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78"/>
      <c r="AX18" s="578"/>
      <c r="AY18" s="578"/>
      <c r="AZ18" s="578"/>
      <c r="BA18" s="578"/>
      <c r="BB18" s="578"/>
      <c r="BC18" s="578"/>
      <c r="BD18" s="578"/>
      <c r="BE18" s="578"/>
      <c r="BF18" s="578"/>
      <c r="BG18" s="578"/>
      <c r="BH18" s="578"/>
      <c r="BI18" s="578"/>
      <c r="BJ18" s="578"/>
      <c r="BK18" s="578"/>
      <c r="BL18" s="578"/>
      <c r="BM18" s="578"/>
      <c r="BN18" s="578"/>
      <c r="BO18" s="578"/>
      <c r="BP18" s="578"/>
      <c r="BQ18" s="578"/>
      <c r="BR18" s="578"/>
      <c r="BS18" s="578"/>
      <c r="BT18" s="578"/>
      <c r="BU18" s="578"/>
      <c r="BV18" s="578"/>
    </row>
    <row r="19" spans="1:74" ht="13.5" customHeight="1" thickBot="1" x14ac:dyDescent="0.25">
      <c r="A19" s="735"/>
      <c r="B19" s="737"/>
      <c r="C19" s="739"/>
      <c r="D19" s="741"/>
      <c r="E19" s="743"/>
      <c r="F19" s="753"/>
      <c r="G19" s="723"/>
      <c r="H19" s="755"/>
      <c r="I19" s="727"/>
      <c r="J19" s="579"/>
      <c r="K19" s="580"/>
      <c r="L19" s="580"/>
      <c r="M19" s="581"/>
      <c r="N19" s="580"/>
      <c r="O19" s="580"/>
      <c r="P19" s="580"/>
      <c r="Q19" s="581"/>
      <c r="R19" s="581"/>
      <c r="S19" s="580"/>
      <c r="T19" s="580"/>
      <c r="U19" s="581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0"/>
      <c r="BB19" s="580"/>
      <c r="BC19" s="580"/>
      <c r="BD19" s="580"/>
      <c r="BE19" s="580"/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0"/>
    </row>
    <row r="20" spans="1:74" ht="12.75" customHeight="1" x14ac:dyDescent="0.2">
      <c r="A20" s="734">
        <v>10</v>
      </c>
      <c r="B20" s="736" t="s">
        <v>974</v>
      </c>
      <c r="C20" s="738">
        <f>IF(D20=0,0,RANK(D20,D$2:D$31))</f>
        <v>6</v>
      </c>
      <c r="D20" s="740">
        <f>SUM(J21:DE21)</f>
        <v>7</v>
      </c>
      <c r="E20" s="742">
        <f>IF(G20="X","X",RANK(G20,G$2:G$31))</f>
        <v>3</v>
      </c>
      <c r="F20" s="752">
        <f>COUNT(J20:DE20)</f>
        <v>3</v>
      </c>
      <c r="G20" s="722">
        <f>IF(C20=1,"X",IF(C20=2,"X",IF(C20=3,"X",F20)))</f>
        <v>3</v>
      </c>
      <c r="H20" s="754">
        <f>SUM(J20:DE20)</f>
        <v>0.11898148148148148</v>
      </c>
      <c r="I20" s="726">
        <f>MINA(J20,K20,L20,M20,N20,O20,P20,Q20,R20,S20,T20,U20,V20,W20,X20)</f>
        <v>2.0196759259259258E-2</v>
      </c>
      <c r="J20" s="578"/>
      <c r="K20" s="578"/>
      <c r="L20" s="578"/>
      <c r="M20" s="578"/>
      <c r="N20" s="578"/>
      <c r="O20" s="578"/>
      <c r="P20" s="578">
        <v>2.0196759259259258E-2</v>
      </c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94">
        <v>2.837962962962963E-2</v>
      </c>
      <c r="AU20" s="594">
        <v>7.0405092592592589E-2</v>
      </c>
      <c r="AV20" s="594"/>
      <c r="AW20" s="578"/>
      <c r="AX20" s="578"/>
      <c r="AY20" s="578"/>
      <c r="AZ20" s="578"/>
      <c r="BA20" s="578"/>
      <c r="BB20" s="578"/>
      <c r="BC20" s="578"/>
      <c r="BD20" s="578"/>
      <c r="BE20" s="578"/>
      <c r="BF20" s="578"/>
      <c r="BG20" s="578"/>
      <c r="BH20" s="578"/>
      <c r="BI20" s="578"/>
      <c r="BJ20" s="578"/>
      <c r="BK20" s="578"/>
      <c r="BL20" s="578"/>
      <c r="BM20" s="578"/>
      <c r="BN20" s="578"/>
      <c r="BO20" s="578"/>
      <c r="BP20" s="578"/>
      <c r="BQ20" s="578"/>
      <c r="BR20" s="578"/>
      <c r="BS20" s="578"/>
      <c r="BT20" s="578"/>
      <c r="BU20" s="578"/>
      <c r="BV20" s="578"/>
    </row>
    <row r="21" spans="1:74" ht="13.5" customHeight="1" thickBot="1" x14ac:dyDescent="0.25">
      <c r="A21" s="735"/>
      <c r="B21" s="737"/>
      <c r="C21" s="739"/>
      <c r="D21" s="741"/>
      <c r="E21" s="743"/>
      <c r="F21" s="753"/>
      <c r="G21" s="723"/>
      <c r="H21" s="755"/>
      <c r="I21" s="727"/>
      <c r="J21" s="581"/>
      <c r="K21" s="581"/>
      <c r="L21" s="581"/>
      <c r="M21" s="581"/>
      <c r="N21" s="581"/>
      <c r="O21" s="581"/>
      <c r="P21" s="669">
        <f>IF($I20=0,0,IF(ROUNDUP(P20/$I20,0)&gt;30,30,ROUNDUP(P20/$I20,0)))</f>
        <v>1</v>
      </c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669">
        <f>IF($I20=0,0,IF(ROUNDUP(AT20/$I20,0)&gt;30,30,ROUNDUP(AT20/$I20,0)))</f>
        <v>2</v>
      </c>
      <c r="AU21" s="669">
        <f>IF($I20=0,0,IF(ROUNDUP(AU20/$I20,0)&gt;30,30,ROUNDUP(AU20/$I20,0)))</f>
        <v>4</v>
      </c>
      <c r="AV21" s="669"/>
      <c r="AW21" s="580"/>
      <c r="AX21" s="580"/>
      <c r="AY21" s="580"/>
      <c r="AZ21" s="580"/>
      <c r="BA21" s="580"/>
      <c r="BB21" s="580"/>
      <c r="BC21" s="580"/>
      <c r="BD21" s="580"/>
      <c r="BE21" s="580"/>
      <c r="BF21" s="580"/>
      <c r="BG21" s="580"/>
      <c r="BH21" s="580"/>
      <c r="BI21" s="580"/>
      <c r="BJ21" s="580"/>
      <c r="BK21" s="580"/>
      <c r="BL21" s="580"/>
      <c r="BM21" s="580"/>
      <c r="BN21" s="580"/>
      <c r="BO21" s="580"/>
      <c r="BP21" s="580"/>
      <c r="BQ21" s="580"/>
      <c r="BR21" s="581"/>
      <c r="BS21" s="580"/>
      <c r="BT21" s="580"/>
      <c r="BU21" s="580"/>
      <c r="BV21" s="580"/>
    </row>
    <row r="22" spans="1:74" ht="12.75" customHeight="1" x14ac:dyDescent="0.2">
      <c r="A22" s="734">
        <v>11</v>
      </c>
      <c r="B22" s="736" t="s">
        <v>504</v>
      </c>
      <c r="C22" s="738">
        <f>IF(D22=0,0,RANK(D22,D$2:D$31))</f>
        <v>3</v>
      </c>
      <c r="D22" s="740">
        <f>SUM(J23:DE23)</f>
        <v>52</v>
      </c>
      <c r="E22" s="742" t="str">
        <f>IF(G22="X","X",RANK(G22,G$2:G$31))</f>
        <v>X</v>
      </c>
      <c r="F22" s="752">
        <f>COUNT(J22:DE22)</f>
        <v>11</v>
      </c>
      <c r="G22" s="722" t="str">
        <f>IF(C22=1,"X",IF(C22=2,"X",IF(C22=3,"X",F22)))</f>
        <v>X</v>
      </c>
      <c r="H22" s="754">
        <f>SUM(J22:DE22)</f>
        <v>0.72253472222222226</v>
      </c>
      <c r="I22" s="726">
        <f>MINA(J22,K22,L22,M22,N22,O22,P22,Q22,R22,S22,T22,U22,V22,W22,X22)</f>
        <v>1.6122685185185184E-2</v>
      </c>
      <c r="J22" s="610"/>
      <c r="K22" s="578"/>
      <c r="L22" s="578"/>
      <c r="M22" s="578"/>
      <c r="N22" s="578"/>
      <c r="O22" s="578"/>
      <c r="P22" s="578">
        <v>1.6238425925925924E-2</v>
      </c>
      <c r="Q22" s="578">
        <v>1.6122685185185184E-2</v>
      </c>
      <c r="R22" s="578"/>
      <c r="S22" s="578"/>
      <c r="T22" s="578"/>
      <c r="U22" s="578"/>
      <c r="V22" s="578"/>
      <c r="W22" s="578">
        <v>1.6793981481481483E-2</v>
      </c>
      <c r="X22" s="578"/>
      <c r="Y22" s="578"/>
      <c r="Z22" s="578"/>
      <c r="AA22" s="578"/>
      <c r="AB22" s="578"/>
      <c r="AC22" s="578"/>
      <c r="AD22" s="578"/>
      <c r="AE22" s="594">
        <v>0.11142361111111111</v>
      </c>
      <c r="AF22" s="594"/>
      <c r="AG22" s="578"/>
      <c r="AH22" s="578">
        <v>3.5196759259259254E-2</v>
      </c>
      <c r="AI22" s="578"/>
      <c r="AJ22" s="578"/>
      <c r="AK22" s="578">
        <v>9.8796296296296285E-2</v>
      </c>
      <c r="AL22" s="578"/>
      <c r="AM22" s="578"/>
      <c r="AN22" s="578"/>
      <c r="AO22" s="578"/>
      <c r="AP22" s="578"/>
      <c r="AQ22" s="578"/>
      <c r="AR22" s="578"/>
      <c r="AS22" s="578"/>
      <c r="AT22" s="578">
        <v>8.3310185185185182E-2</v>
      </c>
      <c r="AU22" s="578"/>
      <c r="AV22" s="578"/>
      <c r="AW22" s="578"/>
      <c r="AX22" s="578"/>
      <c r="AY22" s="578"/>
      <c r="AZ22" s="578"/>
      <c r="BA22" s="578"/>
      <c r="BB22" s="578"/>
      <c r="BC22" s="578"/>
      <c r="BD22" s="578"/>
      <c r="BE22" s="578"/>
      <c r="BF22" s="578"/>
      <c r="BG22" s="578"/>
      <c r="BH22" s="578"/>
      <c r="BI22" s="578"/>
      <c r="BJ22" s="578"/>
      <c r="BK22" s="578"/>
      <c r="BL22" s="578">
        <v>3.7731481481481484E-2</v>
      </c>
      <c r="BM22" s="578"/>
      <c r="BN22" s="578"/>
      <c r="BO22" s="578">
        <v>8.6655092592592589E-2</v>
      </c>
      <c r="BP22" s="578"/>
      <c r="BQ22" s="578"/>
      <c r="BR22" s="578">
        <v>8.7870370370370376E-2</v>
      </c>
      <c r="BS22" s="592">
        <v>0.13239583333333335</v>
      </c>
      <c r="BT22" s="578"/>
      <c r="BU22" s="578"/>
      <c r="BV22" s="578"/>
    </row>
    <row r="23" spans="1:74" ht="13.5" customHeight="1" thickBot="1" x14ac:dyDescent="0.25">
      <c r="A23" s="735"/>
      <c r="B23" s="737"/>
      <c r="C23" s="739"/>
      <c r="D23" s="741"/>
      <c r="E23" s="743"/>
      <c r="F23" s="753"/>
      <c r="G23" s="723"/>
      <c r="H23" s="755"/>
      <c r="I23" s="727"/>
      <c r="J23" s="581"/>
      <c r="K23" s="581"/>
      <c r="L23" s="581"/>
      <c r="M23" s="581"/>
      <c r="N23" s="581"/>
      <c r="O23" s="581"/>
      <c r="P23" s="669">
        <f>IF($I22=0,0,IF(ROUNDUP(P22/$I22,0)&gt;30,30,ROUNDUP(P22/$I22,0)))</f>
        <v>2</v>
      </c>
      <c r="Q23" s="669">
        <f>IF($I22=0,0,IF(ROUNDUP(Q22/$I22,0)&gt;30,30,ROUNDUP(Q22/$I22,0)))</f>
        <v>1</v>
      </c>
      <c r="R23" s="581"/>
      <c r="S23" s="581"/>
      <c r="T23" s="581"/>
      <c r="U23" s="581"/>
      <c r="V23" s="581"/>
      <c r="W23" s="669">
        <f>IF($I22=0,0,IF(ROUNDUP(W22/$I22,0)&gt;30,30,ROUNDUP(W22/$I22,0)))</f>
        <v>2</v>
      </c>
      <c r="X23" s="581"/>
      <c r="Y23" s="581"/>
      <c r="Z23" s="581"/>
      <c r="AA23" s="581"/>
      <c r="AB23" s="581"/>
      <c r="AC23" s="581"/>
      <c r="AD23" s="580"/>
      <c r="AE23" s="669">
        <f>IF($I22=0,0,IF(ROUNDUP(AE22/$I22,0)&gt;30,30,ROUNDUP(AE22/$I22,0)))</f>
        <v>7</v>
      </c>
      <c r="AF23" s="581"/>
      <c r="AG23" s="580"/>
      <c r="AH23" s="669">
        <f>IF($I22=0,0,IF(ROUNDUP(AH22/$I22,0)&gt;30,30,ROUNDUP(AH22/$I22,0)))</f>
        <v>3</v>
      </c>
      <c r="AI23" s="669"/>
      <c r="AJ23" s="669"/>
      <c r="AK23" s="669">
        <f>IF($I22=0,0,IF(ROUNDUP(AK22/$I22,0)&gt;30,30,ROUNDUP(AK22/$I22,0)))</f>
        <v>7</v>
      </c>
      <c r="AL23" s="581"/>
      <c r="AM23" s="581"/>
      <c r="AN23" s="581"/>
      <c r="AO23" s="581"/>
      <c r="AP23" s="581"/>
      <c r="AQ23" s="581"/>
      <c r="AR23" s="581"/>
      <c r="AS23" s="581"/>
      <c r="AT23" s="669">
        <f>IF($I22=0,0,IF(ROUNDUP(AT22/$I22,0)&gt;30,30,ROUNDUP(AT22/$I22,0)))</f>
        <v>6</v>
      </c>
      <c r="AU23" s="669"/>
      <c r="AV23" s="669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1"/>
      <c r="BL23" s="669">
        <f t="shared" ref="BL23" si="15">IF($I22=0,0,IF(ROUNDUP(BL22/$I22,0)&gt;30,30,ROUNDUP(BL22/$I22,0)))</f>
        <v>3</v>
      </c>
      <c r="BM23" s="581"/>
      <c r="BN23" s="581"/>
      <c r="BO23" s="669">
        <f t="shared" ref="BO23" si="16">IF($I22=0,0,IF(ROUNDUP(BO22/$I22,0)&gt;30,30,ROUNDUP(BO22/$I22,0)))</f>
        <v>6</v>
      </c>
      <c r="BP23" s="669"/>
      <c r="BQ23" s="581"/>
      <c r="BR23" s="669">
        <f t="shared" ref="BR23:BS23" si="17">IF($I22=0,0,IF(ROUNDUP(BR22/$I22,0)&gt;30,30,ROUNDUP(BR22/$I22,0)))</f>
        <v>6</v>
      </c>
      <c r="BS23" s="669">
        <f t="shared" si="17"/>
        <v>9</v>
      </c>
      <c r="BT23" s="581"/>
      <c r="BU23" s="581"/>
      <c r="BV23" s="581"/>
    </row>
    <row r="24" spans="1:74" ht="12.75" customHeight="1" x14ac:dyDescent="0.2">
      <c r="A24" s="734">
        <v>12</v>
      </c>
      <c r="B24" s="736" t="s">
        <v>1249</v>
      </c>
      <c r="C24" s="738">
        <f>IF(D24=0,0,RANK(D24,D$2:D$31))</f>
        <v>0</v>
      </c>
      <c r="D24" s="740">
        <f>SUM(J25:DE25)</f>
        <v>0</v>
      </c>
      <c r="E24" s="742">
        <f>IF(G24="X","X",RANK(G24,G$2:G$31))</f>
        <v>7</v>
      </c>
      <c r="F24" s="752">
        <f>COUNT(J24:DE24)</f>
        <v>0</v>
      </c>
      <c r="G24" s="722">
        <f>IF(C24=1,"X",IF(C24=2,"X",IF(C24=3,"X",F24)))</f>
        <v>0</v>
      </c>
      <c r="H24" s="754">
        <f>SUM(J24:DE24)</f>
        <v>0</v>
      </c>
      <c r="I24" s="726">
        <f>MINA(J24,K24,L24,M24,N24,O24,P24,Q24,R24,S24,T24,U24,V24,W24,X24)</f>
        <v>0</v>
      </c>
      <c r="J24" s="610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8"/>
      <c r="AV24" s="578"/>
      <c r="AW24" s="578"/>
      <c r="AX24" s="578"/>
      <c r="AY24" s="578"/>
      <c r="AZ24" s="578"/>
      <c r="BA24" s="578"/>
      <c r="BB24" s="578"/>
      <c r="BC24" s="578"/>
      <c r="BD24" s="578"/>
      <c r="BE24" s="578"/>
      <c r="BF24" s="578"/>
      <c r="BG24" s="578"/>
      <c r="BH24" s="578"/>
      <c r="BI24" s="578"/>
      <c r="BJ24" s="578"/>
      <c r="BK24" s="578"/>
      <c r="BL24" s="578"/>
      <c r="BM24" s="578"/>
      <c r="BN24" s="578"/>
      <c r="BO24" s="578"/>
      <c r="BP24" s="578"/>
      <c r="BQ24" s="578"/>
      <c r="BR24" s="578"/>
      <c r="BS24" s="578"/>
      <c r="BU24" s="578"/>
      <c r="BV24" s="578"/>
    </row>
    <row r="25" spans="1:74" ht="13.5" customHeight="1" thickBot="1" x14ac:dyDescent="0.25">
      <c r="A25" s="735"/>
      <c r="B25" s="737"/>
      <c r="C25" s="739"/>
      <c r="D25" s="741"/>
      <c r="E25" s="743"/>
      <c r="F25" s="753"/>
      <c r="G25" s="723"/>
      <c r="H25" s="755"/>
      <c r="I25" s="727"/>
      <c r="J25" s="581"/>
      <c r="K25" s="579"/>
      <c r="L25" s="581"/>
      <c r="M25" s="579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0"/>
      <c r="AF25" s="580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  <c r="AT25" s="581"/>
      <c r="AU25" s="581"/>
      <c r="AV25" s="581"/>
      <c r="AW25" s="581"/>
      <c r="AX25" s="581"/>
      <c r="AY25" s="581"/>
      <c r="AZ25" s="581"/>
      <c r="BA25" s="581"/>
      <c r="BB25" s="581"/>
      <c r="BC25" s="581"/>
      <c r="BD25" s="581"/>
      <c r="BE25" s="581"/>
      <c r="BF25" s="581"/>
      <c r="BG25" s="581"/>
      <c r="BH25" s="581"/>
      <c r="BI25" s="581"/>
      <c r="BJ25" s="581"/>
      <c r="BK25" s="581"/>
      <c r="BL25" s="581"/>
      <c r="BM25" s="581"/>
      <c r="BN25" s="581"/>
      <c r="BO25" s="581"/>
      <c r="BP25" s="581"/>
      <c r="BQ25" s="581"/>
      <c r="BR25" s="581"/>
      <c r="BS25" s="581"/>
      <c r="BT25" s="581"/>
      <c r="BU25" s="581"/>
      <c r="BV25" s="581"/>
    </row>
    <row r="26" spans="1:74" ht="12.75" customHeight="1" x14ac:dyDescent="0.2">
      <c r="A26" s="734">
        <v>13</v>
      </c>
      <c r="B26" s="736" t="s">
        <v>771</v>
      </c>
      <c r="C26" s="738">
        <f>IF(D26=0,0,RANK(D26,D$2:D$31))</f>
        <v>2</v>
      </c>
      <c r="D26" s="740">
        <f>SUM(J27:DE27)</f>
        <v>59</v>
      </c>
      <c r="E26" s="742" t="str">
        <f>IF(G26="X","X",RANK(G26,G$2:G$31))</f>
        <v>X</v>
      </c>
      <c r="F26" s="752">
        <f>COUNT(J26:DE26)</f>
        <v>7</v>
      </c>
      <c r="G26" s="722" t="str">
        <f>IF(C26=1,"X",IF(C26=2,"X",IF(C26=3,"X",F26)))</f>
        <v>X</v>
      </c>
      <c r="H26" s="754">
        <f>SUM(J26:DE26)</f>
        <v>1.1083564814814815</v>
      </c>
      <c r="I26" s="726">
        <f>MINA(J26,K26,L26,M26,N26,O26,P26,Q26,R26,S26,T26,U26,V26,W26,X26)</f>
        <v>0.02</v>
      </c>
      <c r="J26" s="610"/>
      <c r="K26" s="610"/>
      <c r="L26" s="610"/>
      <c r="M26" s="610"/>
      <c r="N26" s="610"/>
      <c r="O26" s="610"/>
      <c r="P26" s="610">
        <v>2.0196759259259258E-2</v>
      </c>
      <c r="Q26" s="610">
        <v>2.0312500000000001E-2</v>
      </c>
      <c r="R26" s="610"/>
      <c r="S26" s="610">
        <v>0.02</v>
      </c>
      <c r="T26" s="610"/>
      <c r="U26" s="610"/>
      <c r="V26" s="610"/>
      <c r="W26" s="610"/>
      <c r="X26" s="610"/>
      <c r="Y26" s="670"/>
      <c r="Z26" s="670"/>
      <c r="AA26" s="670"/>
      <c r="AB26" s="670"/>
      <c r="AC26" s="670"/>
      <c r="AD26" s="595"/>
      <c r="AE26" s="596"/>
      <c r="AF26" s="596"/>
      <c r="AG26" s="578"/>
      <c r="AH26" s="595"/>
      <c r="AI26" s="595"/>
      <c r="AJ26" s="595"/>
      <c r="AK26" s="595"/>
      <c r="AL26" s="578">
        <v>0.60789351851851847</v>
      </c>
      <c r="AM26" s="578"/>
      <c r="AN26" s="578"/>
      <c r="AO26" s="578"/>
      <c r="AP26" s="578"/>
      <c r="AQ26" s="578"/>
      <c r="AR26" s="578"/>
      <c r="AS26" s="578"/>
      <c r="AT26" s="578"/>
      <c r="AU26" s="578">
        <v>7.6215277777777771E-2</v>
      </c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>
        <v>0.24278935185185188</v>
      </c>
      <c r="BI26" s="578"/>
      <c r="BJ26" s="578"/>
      <c r="BK26" s="578"/>
      <c r="BL26" s="578"/>
      <c r="BM26" s="578"/>
      <c r="BN26" s="578"/>
      <c r="BO26" s="578"/>
      <c r="BP26" s="578"/>
      <c r="BQ26" s="578"/>
      <c r="BR26" s="578">
        <v>0.12094907407407407</v>
      </c>
      <c r="BS26" s="578"/>
      <c r="BT26" s="578"/>
      <c r="BU26" s="578"/>
      <c r="BV26" s="578"/>
    </row>
    <row r="27" spans="1:74" ht="13.5" customHeight="1" thickBot="1" x14ac:dyDescent="0.25">
      <c r="A27" s="735"/>
      <c r="B27" s="737"/>
      <c r="C27" s="739"/>
      <c r="D27" s="741"/>
      <c r="E27" s="743"/>
      <c r="F27" s="753"/>
      <c r="G27" s="723"/>
      <c r="H27" s="755"/>
      <c r="I27" s="727"/>
      <c r="J27" s="581"/>
      <c r="K27" s="581"/>
      <c r="L27" s="581"/>
      <c r="M27" s="581"/>
      <c r="N27" s="581"/>
      <c r="O27" s="581"/>
      <c r="P27" s="669">
        <f>IF($I26=0,0,IF(ROUNDUP(P26/$I26,0)&gt;30,30,ROUNDUP(P26/$I26,0)))</f>
        <v>2</v>
      </c>
      <c r="Q27" s="669">
        <f>IF($I26=0,0,IF(ROUNDUP(Q26/$I26,0)&gt;30,30,ROUNDUP(Q26/$I26,0)))</f>
        <v>2</v>
      </c>
      <c r="R27" s="581"/>
      <c r="S27" s="669">
        <f>IF($I26=0,0,IF(ROUNDUP(S26/$I26,0)&gt;30,30,ROUNDUP(S26/$I26,0)))</f>
        <v>1</v>
      </c>
      <c r="T27" s="581"/>
      <c r="U27" s="581"/>
      <c r="V27" s="581"/>
      <c r="W27" s="581"/>
      <c r="X27" s="581"/>
      <c r="Y27" s="595"/>
      <c r="Z27" s="595"/>
      <c r="AA27" s="595"/>
      <c r="AB27" s="595"/>
      <c r="AC27" s="595"/>
      <c r="AD27" s="595"/>
      <c r="AE27" s="596"/>
      <c r="AF27" s="581"/>
      <c r="AG27" s="581"/>
      <c r="AH27" s="595"/>
      <c r="AI27" s="595"/>
      <c r="AJ27" s="595"/>
      <c r="AK27" s="595"/>
      <c r="AL27" s="669">
        <f>IF($I26=0,0,IF(ROUNDUP(AL26/$I26,0)&gt;30,30,ROUNDUP(AL26/$I26,0)))</f>
        <v>30</v>
      </c>
      <c r="AM27" s="669"/>
      <c r="AN27" s="581"/>
      <c r="AO27" s="581"/>
      <c r="AP27" s="581"/>
      <c r="AQ27" s="581"/>
      <c r="AR27" s="581"/>
      <c r="AS27" s="581"/>
      <c r="AT27" s="581"/>
      <c r="AU27" s="669">
        <f>IF($I26=0,0,IF(ROUNDUP(AU26/$I26,0)&gt;30,30,ROUNDUP(AU26/$I26,0)))</f>
        <v>4</v>
      </c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669">
        <f t="shared" ref="BH27" si="18">IF($I26=0,0,IF(ROUNDUP(BH26/$I26,0)&gt;30,30,ROUNDUP(BH26/$I26,0)))</f>
        <v>13</v>
      </c>
      <c r="BI27" s="581"/>
      <c r="BJ27" s="581"/>
      <c r="BK27" s="581"/>
      <c r="BL27" s="581"/>
      <c r="BM27" s="581"/>
      <c r="BN27" s="581"/>
      <c r="BO27" s="581"/>
      <c r="BP27" s="581"/>
      <c r="BQ27" s="581"/>
      <c r="BR27" s="669">
        <f t="shared" ref="BR27" si="19">IF($I26=0,0,IF(ROUNDUP(BR26/$I26,0)&gt;30,30,ROUNDUP(BR26/$I26,0)))</f>
        <v>7</v>
      </c>
      <c r="BS27" s="581"/>
      <c r="BT27" s="581"/>
      <c r="BU27" s="581"/>
      <c r="BV27" s="581"/>
    </row>
    <row r="28" spans="1:74" ht="12.75" customHeight="1" x14ac:dyDescent="0.2">
      <c r="A28" s="734">
        <v>14</v>
      </c>
      <c r="B28" s="736" t="s">
        <v>1244</v>
      </c>
      <c r="C28" s="738">
        <f>IF(D28=0,0,RANK(D28,D$2:D$31))</f>
        <v>0</v>
      </c>
      <c r="D28" s="740">
        <f>SUM(J29:DE29)</f>
        <v>0</v>
      </c>
      <c r="E28" s="742">
        <f>IF(G28="X","X",RANK(G28,G$2:G$31))</f>
        <v>7</v>
      </c>
      <c r="F28" s="752">
        <f>COUNT(J28:DE28)</f>
        <v>0</v>
      </c>
      <c r="G28" s="722">
        <f>IF(C28=1,"X",IF(C28=2,"X",IF(C28=3,"X",F28)))</f>
        <v>0</v>
      </c>
      <c r="H28" s="754">
        <f>SUM(J28:DE28)</f>
        <v>0</v>
      </c>
      <c r="I28" s="726">
        <f>MINA(J28,K28,L28,M28,N28,O28,P28,Q28,R28,S28,T28,U28,V28,W28,X28)</f>
        <v>0</v>
      </c>
      <c r="J28" s="610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/>
      <c r="BF28" s="578"/>
      <c r="BG28" s="578"/>
      <c r="BH28" s="578"/>
      <c r="BI28" s="578"/>
      <c r="BJ28" s="578"/>
      <c r="BK28" s="578"/>
      <c r="BL28" s="578"/>
      <c r="BM28" s="578"/>
      <c r="BN28" s="578"/>
      <c r="BO28" s="578"/>
      <c r="BP28" s="578"/>
      <c r="BQ28" s="578"/>
      <c r="BR28" s="578"/>
      <c r="BS28" s="578"/>
      <c r="BT28" s="578"/>
      <c r="BU28" s="578"/>
      <c r="BV28" s="578"/>
    </row>
    <row r="29" spans="1:74" ht="13.5" customHeight="1" thickBot="1" x14ac:dyDescent="0.25">
      <c r="A29" s="735"/>
      <c r="B29" s="737"/>
      <c r="C29" s="739"/>
      <c r="D29" s="741"/>
      <c r="E29" s="743"/>
      <c r="F29" s="753"/>
      <c r="G29" s="723"/>
      <c r="H29" s="755"/>
      <c r="I29" s="727"/>
      <c r="J29" s="581"/>
      <c r="K29" s="579"/>
      <c r="L29" s="579"/>
      <c r="M29" s="579"/>
      <c r="N29" s="579"/>
      <c r="O29" s="581"/>
      <c r="P29" s="600"/>
      <c r="Q29" s="581"/>
      <c r="R29" s="581"/>
      <c r="S29" s="581"/>
      <c r="T29" s="600"/>
      <c r="U29" s="581"/>
      <c r="V29" s="580"/>
      <c r="W29" s="581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  <c r="AT29" s="581"/>
      <c r="AU29" s="581"/>
      <c r="AV29" s="581"/>
      <c r="AW29" s="581"/>
      <c r="AX29" s="581"/>
      <c r="AY29" s="581"/>
      <c r="AZ29" s="581"/>
      <c r="BA29" s="581"/>
      <c r="BB29" s="581"/>
      <c r="BC29" s="581"/>
      <c r="BD29" s="581"/>
      <c r="BE29" s="581"/>
      <c r="BF29" s="581"/>
      <c r="BG29" s="581"/>
      <c r="BH29" s="581"/>
      <c r="BI29" s="581"/>
      <c r="BJ29" s="581"/>
      <c r="BK29" s="581"/>
      <c r="BL29" s="581"/>
      <c r="BM29" s="581"/>
      <c r="BN29" s="581"/>
      <c r="BO29" s="581"/>
      <c r="BP29" s="581"/>
      <c r="BQ29" s="581"/>
      <c r="BR29" s="581"/>
      <c r="BS29" s="581"/>
      <c r="BT29" s="581"/>
      <c r="BU29" s="581"/>
      <c r="BV29" s="581"/>
    </row>
    <row r="30" spans="1:74" x14ac:dyDescent="0.2">
      <c r="A30" s="734">
        <v>15</v>
      </c>
      <c r="B30" s="736" t="s">
        <v>462</v>
      </c>
      <c r="C30" s="738">
        <f>IF(D30=0,0,RANK(D30,D$2:D$31))</f>
        <v>0</v>
      </c>
      <c r="D30" s="740">
        <f>SUM(J31:DE31)</f>
        <v>0</v>
      </c>
      <c r="E30" s="742">
        <f>IF(G30="X","X",RANK(G30,G$2:G$31))</f>
        <v>4</v>
      </c>
      <c r="F30" s="752">
        <f>COUNT(J30:DE30)</f>
        <v>2</v>
      </c>
      <c r="G30" s="722">
        <f>IF(C30=1,"X",IF(C30=2,"X",IF(C30=3,"X",F30)))</f>
        <v>2</v>
      </c>
      <c r="H30" s="754">
        <f>SUM(J30:DE30)</f>
        <v>0.81342592592592589</v>
      </c>
      <c r="I30" s="726">
        <f>MINA(J30,K30,L30,M30,N30,O30,P30,Q30,R30,S30,T30,U30,V30,W30,X30)</f>
        <v>0</v>
      </c>
      <c r="J30" s="610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78"/>
      <c r="AD30" s="578"/>
      <c r="AE30" s="578"/>
      <c r="AF30" s="578"/>
      <c r="AG30" s="578"/>
      <c r="AH30" s="578"/>
      <c r="AI30" s="578"/>
      <c r="AJ30" s="578"/>
      <c r="AK30" s="578"/>
      <c r="AL30" s="578">
        <v>0.74866898148148142</v>
      </c>
      <c r="AM30" s="578"/>
      <c r="AN30" s="578"/>
      <c r="AO30" s="578"/>
      <c r="AP30" s="578"/>
      <c r="AQ30" s="578"/>
      <c r="AR30" s="578"/>
      <c r="AS30" s="578"/>
      <c r="AT30" s="578"/>
      <c r="AU30" s="578"/>
      <c r="AV30" s="578"/>
      <c r="AW30" s="578"/>
      <c r="AX30" s="578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8"/>
      <c r="BS30" s="578"/>
      <c r="BT30" s="578">
        <v>6.475694444444445E-2</v>
      </c>
      <c r="BU30" s="578"/>
      <c r="BV30" s="578"/>
    </row>
    <row r="31" spans="1:74" ht="13.5" thickBot="1" x14ac:dyDescent="0.25">
      <c r="A31" s="735"/>
      <c r="B31" s="737"/>
      <c r="C31" s="739"/>
      <c r="D31" s="741"/>
      <c r="E31" s="743"/>
      <c r="F31" s="753"/>
      <c r="G31" s="723"/>
      <c r="H31" s="755"/>
      <c r="I31" s="727"/>
      <c r="J31" s="581"/>
      <c r="K31" s="581"/>
      <c r="L31" s="579"/>
      <c r="M31" s="579"/>
      <c r="N31" s="579"/>
      <c r="O31" s="581"/>
      <c r="P31" s="600"/>
      <c r="Q31" s="581"/>
      <c r="R31" s="581"/>
      <c r="S31" s="581"/>
      <c r="T31" s="581"/>
      <c r="U31" s="581"/>
      <c r="V31" s="581"/>
      <c r="W31" s="580"/>
      <c r="X31" s="600"/>
      <c r="Y31" s="600"/>
      <c r="Z31" s="600"/>
      <c r="AA31" s="600"/>
      <c r="AB31" s="600"/>
      <c r="AC31" s="600"/>
      <c r="AD31" s="600"/>
      <c r="AE31" s="580"/>
      <c r="AF31" s="580"/>
      <c r="AG31" s="581"/>
      <c r="AH31" s="581"/>
      <c r="AI31" s="581"/>
      <c r="AJ31" s="581"/>
      <c r="AK31" s="581"/>
      <c r="AL31" s="669">
        <f>IF($I30=0,0,IF(ROUNDUP(AL30/$I30,0)&gt;30,30,ROUNDUP(AL30/$I30,0)))</f>
        <v>0</v>
      </c>
      <c r="AM31" s="669"/>
      <c r="AN31" s="581"/>
      <c r="AO31" s="581"/>
      <c r="AP31" s="581"/>
      <c r="AQ31" s="581"/>
      <c r="AR31" s="581"/>
      <c r="AS31" s="581"/>
      <c r="AT31" s="581"/>
      <c r="AU31" s="581"/>
      <c r="AV31" s="581"/>
      <c r="AW31" s="581"/>
      <c r="AX31" s="581"/>
      <c r="AY31" s="581"/>
      <c r="AZ31" s="581"/>
      <c r="BA31" s="581"/>
      <c r="BB31" s="581"/>
      <c r="BC31" s="581"/>
      <c r="BD31" s="581"/>
      <c r="BE31" s="581"/>
      <c r="BF31" s="581"/>
      <c r="BG31" s="581"/>
      <c r="BH31" s="581"/>
      <c r="BI31" s="581"/>
      <c r="BJ31" s="581"/>
      <c r="BK31" s="581"/>
      <c r="BL31" s="581"/>
      <c r="BM31" s="581"/>
      <c r="BN31" s="581"/>
      <c r="BO31" s="581"/>
      <c r="BP31" s="581"/>
      <c r="BQ31" s="581"/>
      <c r="BR31" s="581"/>
      <c r="BS31" s="581"/>
      <c r="BT31" s="669">
        <f t="shared" ref="BT31" si="20">IF($I30=0,0,IF(ROUNDUP(BT30/$I30,0)&gt;30,30,ROUNDUP(BT30/$I30,0)))</f>
        <v>0</v>
      </c>
      <c r="BU31" s="581"/>
      <c r="BV31" s="581"/>
    </row>
    <row r="32" spans="1:74" ht="20.25" thickBot="1" x14ac:dyDescent="0.25">
      <c r="A32" s="631"/>
      <c r="B32" s="632"/>
      <c r="C32" s="633"/>
      <c r="D32" s="634"/>
      <c r="E32" s="635"/>
      <c r="F32" s="634"/>
      <c r="G32" s="656"/>
      <c r="H32" s="636"/>
      <c r="I32" s="637"/>
      <c r="J32" s="638"/>
      <c r="K32" s="582"/>
      <c r="L32" s="582"/>
      <c r="M32" s="638"/>
      <c r="N32" s="582"/>
      <c r="O32" s="582"/>
      <c r="P32" s="582"/>
      <c r="Q32" s="638"/>
      <c r="R32" s="638"/>
      <c r="S32" s="582"/>
      <c r="T32" s="582"/>
      <c r="U32" s="638"/>
      <c r="V32" s="582"/>
      <c r="W32" s="582"/>
      <c r="X32" s="582"/>
      <c r="Y32" s="582"/>
      <c r="Z32" s="582"/>
      <c r="AA32" s="582"/>
      <c r="AB32" s="582"/>
      <c r="AC32" s="582"/>
      <c r="AD32" s="582"/>
      <c r="AE32" s="582"/>
      <c r="AF32" s="582"/>
      <c r="AG32" s="582"/>
      <c r="AH32" s="582"/>
      <c r="AI32" s="582"/>
      <c r="AJ32" s="582"/>
      <c r="AK32" s="582"/>
      <c r="AL32" s="582"/>
      <c r="AM32" s="582"/>
      <c r="AN32" s="582"/>
      <c r="AO32" s="582"/>
      <c r="AP32" s="582"/>
      <c r="AQ32" s="582"/>
      <c r="AR32" s="582"/>
      <c r="AS32" s="582"/>
      <c r="AT32" s="582"/>
      <c r="AU32" s="582"/>
      <c r="AV32" s="582"/>
      <c r="AW32" s="582"/>
      <c r="AX32" s="582"/>
      <c r="AY32" s="582"/>
      <c r="AZ32" s="582"/>
      <c r="BA32" s="582"/>
      <c r="BB32" s="582"/>
      <c r="BC32" s="582"/>
      <c r="BD32" s="582"/>
      <c r="BE32" s="582"/>
      <c r="BF32" s="582"/>
      <c r="BG32" s="582"/>
      <c r="BH32" s="582"/>
      <c r="BI32" s="582"/>
      <c r="BJ32" s="582"/>
      <c r="BK32" s="582"/>
      <c r="BL32" s="582"/>
      <c r="BM32" s="582"/>
      <c r="BN32" s="582"/>
      <c r="BO32" s="582"/>
      <c r="BP32" s="582"/>
      <c r="BQ32" s="582"/>
      <c r="BR32" s="582"/>
      <c r="BS32" s="582"/>
      <c r="BT32" s="582"/>
      <c r="BU32" s="582"/>
      <c r="BV32" s="582"/>
    </row>
    <row r="33" spans="1:74" x14ac:dyDescent="0.2">
      <c r="A33" s="734">
        <v>1</v>
      </c>
      <c r="B33" s="736" t="s">
        <v>3</v>
      </c>
      <c r="C33" s="738">
        <f>IF(D33=0,0,RANK(D33,D$33:D$82))</f>
        <v>0</v>
      </c>
      <c r="D33" s="740">
        <f>SUM(J34:DE34)</f>
        <v>0</v>
      </c>
      <c r="E33" s="742">
        <f>IF(G33="X","X",RANK(G33,G$33:G$81))</f>
        <v>14</v>
      </c>
      <c r="F33" s="752">
        <f>COUNT(J33:DE33)</f>
        <v>1</v>
      </c>
      <c r="G33" s="722">
        <f>IF(C33=1,"X",IF(C33=2,"X",IF(C33=3,"X",F33)))</f>
        <v>1</v>
      </c>
      <c r="H33" s="754">
        <f>SUM(J33:DE33)</f>
        <v>0.11143518518518519</v>
      </c>
      <c r="I33" s="726">
        <f>MINA(J33,K33,L33,M33,N33,O33,P33,Q33,R33,S33,T33,U33,V33,W33,X33)</f>
        <v>0</v>
      </c>
      <c r="J33" s="610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8"/>
      <c r="BN33" s="578"/>
      <c r="BO33" s="578"/>
      <c r="BP33" s="578"/>
      <c r="BQ33" s="578"/>
      <c r="BR33" s="578">
        <v>0.11143518518518519</v>
      </c>
      <c r="BS33" s="578"/>
      <c r="BT33" s="578"/>
      <c r="BU33" s="578"/>
      <c r="BV33" s="578"/>
    </row>
    <row r="34" spans="1:74" ht="13.5" thickBot="1" x14ac:dyDescent="0.25">
      <c r="A34" s="735"/>
      <c r="B34" s="737"/>
      <c r="C34" s="739"/>
      <c r="D34" s="741"/>
      <c r="E34" s="743"/>
      <c r="F34" s="753"/>
      <c r="G34" s="723"/>
      <c r="H34" s="755"/>
      <c r="I34" s="727"/>
      <c r="J34" s="579"/>
      <c r="K34" s="580"/>
      <c r="L34" s="580"/>
      <c r="M34" s="581"/>
      <c r="N34" s="580"/>
      <c r="O34" s="580"/>
      <c r="P34" s="580"/>
      <c r="Q34" s="581"/>
      <c r="R34" s="581"/>
      <c r="S34" s="580"/>
      <c r="T34" s="580"/>
      <c r="U34" s="581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  <c r="AS34" s="580"/>
      <c r="AT34" s="580"/>
      <c r="AU34" s="580"/>
      <c r="AV34" s="580"/>
      <c r="AW34" s="580"/>
      <c r="AX34" s="580"/>
      <c r="AY34" s="580"/>
      <c r="AZ34" s="580"/>
      <c r="BA34" s="580"/>
      <c r="BB34" s="580"/>
      <c r="BC34" s="580"/>
      <c r="BD34" s="580"/>
      <c r="BE34" s="580"/>
      <c r="BF34" s="580"/>
      <c r="BG34" s="580"/>
      <c r="BH34" s="580"/>
      <c r="BI34" s="580"/>
      <c r="BJ34" s="580"/>
      <c r="BK34" s="580"/>
      <c r="BL34" s="580"/>
      <c r="BM34" s="580"/>
      <c r="BN34" s="580"/>
      <c r="BO34" s="580"/>
      <c r="BP34" s="580"/>
      <c r="BQ34" s="580"/>
      <c r="BR34" s="669">
        <f t="shared" ref="BR34" si="21">IF($I33=0,0,IF(ROUNDUP(BR33/$I33,0)&gt;30,30,ROUNDUP(BR33/$I33,0)))</f>
        <v>0</v>
      </c>
      <c r="BS34" s="580"/>
      <c r="BT34" s="580"/>
      <c r="BU34" s="580"/>
      <c r="BV34" s="580"/>
    </row>
    <row r="35" spans="1:74" x14ac:dyDescent="0.2">
      <c r="A35" s="734">
        <v>2</v>
      </c>
      <c r="B35" s="736" t="s">
        <v>7</v>
      </c>
      <c r="C35" s="738">
        <f>IF(D35=0,0,RANK(D35,D$33:D$82))</f>
        <v>0</v>
      </c>
      <c r="D35" s="740">
        <f>SUM(J36:DE36)</f>
        <v>0</v>
      </c>
      <c r="E35" s="742">
        <f>IF(G35="X","X",RANK(G35,G$33:G$81))</f>
        <v>11</v>
      </c>
      <c r="F35" s="752">
        <f>COUNT(J35:DE35)</f>
        <v>3</v>
      </c>
      <c r="G35" s="722">
        <f>IF(C35=1,"X",IF(C35=2,"X",IF(C35=3,"X",F35)))</f>
        <v>3</v>
      </c>
      <c r="H35" s="754">
        <f>SUM(J35:DE35)</f>
        <v>0.42640046296296297</v>
      </c>
      <c r="I35" s="726">
        <f>MINA(J35,K35,L35,M35,N35,O35,P35,Q35,R35,S35,T35,U35,V35,W35,X35)</f>
        <v>0</v>
      </c>
      <c r="J35" s="610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>
        <v>6.4027777777777781E-2</v>
      </c>
      <c r="AU35" s="578"/>
      <c r="AV35" s="578"/>
      <c r="AW35" s="578"/>
      <c r="AX35" s="578"/>
      <c r="AY35" s="578"/>
      <c r="AZ35" s="578"/>
      <c r="BA35" s="578"/>
      <c r="BB35" s="578"/>
      <c r="BC35" s="578"/>
      <c r="BD35" s="578"/>
      <c r="BE35" s="578"/>
      <c r="BF35" s="578"/>
      <c r="BG35" s="578"/>
      <c r="BH35" s="578">
        <v>0.29247685185185185</v>
      </c>
      <c r="BI35" s="578"/>
      <c r="BJ35" s="578"/>
      <c r="BK35" s="578"/>
      <c r="BL35" s="578"/>
      <c r="BM35" s="578"/>
      <c r="BN35" s="578"/>
      <c r="BO35" s="578"/>
      <c r="BP35" s="578"/>
      <c r="BQ35" s="578"/>
      <c r="BR35" s="578">
        <v>6.9895833333333338E-2</v>
      </c>
      <c r="BS35" s="578"/>
      <c r="BT35" s="578"/>
      <c r="BU35" s="578"/>
      <c r="BV35" s="578"/>
    </row>
    <row r="36" spans="1:74" ht="13.5" thickBot="1" x14ac:dyDescent="0.25">
      <c r="A36" s="735"/>
      <c r="B36" s="737"/>
      <c r="C36" s="739"/>
      <c r="D36" s="741"/>
      <c r="E36" s="743"/>
      <c r="F36" s="753"/>
      <c r="G36" s="723"/>
      <c r="H36" s="755"/>
      <c r="I36" s="727"/>
      <c r="J36" s="579"/>
      <c r="K36" s="580"/>
      <c r="L36" s="580"/>
      <c r="M36" s="581"/>
      <c r="N36" s="580"/>
      <c r="O36" s="580"/>
      <c r="P36" s="580"/>
      <c r="Q36" s="581"/>
      <c r="R36" s="581"/>
      <c r="S36" s="580"/>
      <c r="T36" s="580"/>
      <c r="U36" s="581"/>
      <c r="V36" s="580"/>
      <c r="W36" s="580"/>
      <c r="X36" s="580"/>
      <c r="Y36" s="580"/>
      <c r="Z36" s="580"/>
      <c r="AA36" s="580"/>
      <c r="AB36" s="580"/>
      <c r="AC36" s="580"/>
      <c r="AD36" s="580"/>
      <c r="AE36" s="580"/>
      <c r="AF36" s="580"/>
      <c r="AG36" s="580"/>
      <c r="AH36" s="580"/>
      <c r="AI36" s="580"/>
      <c r="AJ36" s="580"/>
      <c r="AK36" s="580"/>
      <c r="AL36" s="580"/>
      <c r="AM36" s="580"/>
      <c r="AN36" s="580"/>
      <c r="AO36" s="580"/>
      <c r="AP36" s="580"/>
      <c r="AQ36" s="580"/>
      <c r="AR36" s="580"/>
      <c r="AS36" s="580"/>
      <c r="AT36" s="669">
        <f>IF($I35=0,0,IF(ROUNDUP(AT35/$I35,0)&gt;30,30,ROUNDUP(AT35/$I35,0)))</f>
        <v>0</v>
      </c>
      <c r="AU36" s="669"/>
      <c r="AV36" s="669"/>
      <c r="AW36" s="580"/>
      <c r="AX36" s="580"/>
      <c r="AY36" s="580"/>
      <c r="AZ36" s="580"/>
      <c r="BA36" s="580"/>
      <c r="BB36" s="580"/>
      <c r="BC36" s="580"/>
      <c r="BD36" s="580"/>
      <c r="BE36" s="580"/>
      <c r="BF36" s="580"/>
      <c r="BG36" s="580"/>
      <c r="BH36" s="669">
        <f t="shared" ref="BH36" si="22">IF($I35=0,0,IF(ROUNDUP(BH35/$I35,0)&gt;30,30,ROUNDUP(BH35/$I35,0)))</f>
        <v>0</v>
      </c>
      <c r="BI36" s="580"/>
      <c r="BJ36" s="580"/>
      <c r="BK36" s="580"/>
      <c r="BL36" s="580"/>
      <c r="BM36" s="580"/>
      <c r="BN36" s="580"/>
      <c r="BO36" s="580"/>
      <c r="BP36" s="580"/>
      <c r="BQ36" s="580"/>
      <c r="BR36" s="669">
        <f t="shared" ref="BR36" si="23">IF($I35=0,0,IF(ROUNDUP(BR35/$I35,0)&gt;30,30,ROUNDUP(BR35/$I35,0)))</f>
        <v>0</v>
      </c>
      <c r="BS36" s="580"/>
      <c r="BT36" s="581"/>
      <c r="BU36" s="580"/>
      <c r="BV36" s="580"/>
    </row>
    <row r="37" spans="1:74" ht="12.75" customHeight="1" x14ac:dyDescent="0.2">
      <c r="A37" s="734">
        <v>3</v>
      </c>
      <c r="B37" s="736" t="s">
        <v>1217</v>
      </c>
      <c r="C37" s="738">
        <f>IF(D37=0,0,RANK(D37,D$33:D$82))</f>
        <v>0</v>
      </c>
      <c r="D37" s="740">
        <f>SUM(J38:DE38)</f>
        <v>0</v>
      </c>
      <c r="E37" s="742">
        <f>IF(G37="X","X",RANK(G37,G$33:G$81))</f>
        <v>18</v>
      </c>
      <c r="F37" s="752">
        <f>COUNT(J37:DE37)</f>
        <v>0</v>
      </c>
      <c r="G37" s="722">
        <f>IF(C37=1,"X",IF(C37=2,"X",IF(C37=3,"X",F37)))</f>
        <v>0</v>
      </c>
      <c r="H37" s="754">
        <f>SUM(J37:DE37)</f>
        <v>0</v>
      </c>
      <c r="I37" s="726">
        <f>MINA(J37,K37,L37,M37,N37,O37,P37,Q37,R37,S37,T37,U37,V37,W37,X37)</f>
        <v>0</v>
      </c>
      <c r="J37" s="610"/>
      <c r="K37" s="578"/>
      <c r="L37" s="578"/>
      <c r="M37" s="578"/>
      <c r="N37" s="578"/>
      <c r="O37" s="578"/>
      <c r="P37" s="578"/>
      <c r="Q37" s="578"/>
      <c r="R37" s="578"/>
      <c r="S37" s="578"/>
      <c r="T37" s="594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8"/>
      <c r="BN37" s="578"/>
      <c r="BO37" s="578"/>
      <c r="BP37" s="578"/>
      <c r="BQ37" s="578"/>
      <c r="BR37" s="578"/>
      <c r="BS37" s="578"/>
      <c r="BT37" s="578"/>
      <c r="BU37" s="578"/>
      <c r="BV37" s="578"/>
    </row>
    <row r="38" spans="1:74" ht="13.5" customHeight="1" thickBot="1" x14ac:dyDescent="0.25">
      <c r="A38" s="735"/>
      <c r="B38" s="737"/>
      <c r="C38" s="739"/>
      <c r="D38" s="741"/>
      <c r="E38" s="743"/>
      <c r="F38" s="753"/>
      <c r="G38" s="723"/>
      <c r="H38" s="755"/>
      <c r="I38" s="727"/>
      <c r="J38" s="581"/>
      <c r="K38" s="581"/>
      <c r="L38" s="581"/>
      <c r="M38" s="581"/>
      <c r="N38" s="581"/>
      <c r="O38" s="581"/>
      <c r="P38" s="581"/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600"/>
      <c r="AE38" s="581"/>
      <c r="AF38" s="581"/>
      <c r="AG38" s="580"/>
      <c r="AH38" s="581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  <c r="AT38" s="581"/>
      <c r="AU38" s="581"/>
      <c r="AV38" s="581"/>
      <c r="AW38" s="581"/>
      <c r="AX38" s="581"/>
      <c r="AY38" s="581"/>
      <c r="AZ38" s="581"/>
      <c r="BA38" s="581"/>
      <c r="BB38" s="581"/>
      <c r="BC38" s="581"/>
      <c r="BD38" s="581"/>
      <c r="BE38" s="581"/>
      <c r="BF38" s="581"/>
      <c r="BG38" s="581"/>
      <c r="BH38" s="581"/>
      <c r="BI38" s="581"/>
      <c r="BJ38" s="581"/>
      <c r="BK38" s="581"/>
      <c r="BL38" s="581"/>
      <c r="BM38" s="581"/>
      <c r="BN38" s="581"/>
      <c r="BO38" s="581"/>
      <c r="BP38" s="581"/>
      <c r="BQ38" s="581"/>
      <c r="BR38" s="581"/>
      <c r="BS38" s="581"/>
      <c r="BT38" s="581"/>
      <c r="BU38" s="581"/>
      <c r="BV38" s="581"/>
    </row>
    <row r="39" spans="1:74" ht="13.5" customHeight="1" x14ac:dyDescent="0.2">
      <c r="A39" s="734">
        <v>4</v>
      </c>
      <c r="B39" s="736" t="s">
        <v>289</v>
      </c>
      <c r="C39" s="738">
        <f>IF(D39=0,0,RANK(D39,D$33:D$82))</f>
        <v>10</v>
      </c>
      <c r="D39" s="740">
        <f>SUM(J40:DE40)</f>
        <v>17</v>
      </c>
      <c r="E39" s="742">
        <f>IF(G39="X","X",RANK(G39,G$33:G$81))</f>
        <v>6</v>
      </c>
      <c r="F39" s="752">
        <f>COUNT(J39:DE39)</f>
        <v>6</v>
      </c>
      <c r="G39" s="722">
        <f>IF(C39=1,"X",IF(C39=2,"X",IF(C39=3,"X",F39)))</f>
        <v>6</v>
      </c>
      <c r="H39" s="754">
        <f>SUM(J39:DE39)</f>
        <v>0.23366898148148146</v>
      </c>
      <c r="I39" s="726">
        <f>MINA(J39,K39,L39,M39,N39,O39,P39,Q39,R39,S39,T39,U39,V39,W39,X39)</f>
        <v>1.7361111111111112E-2</v>
      </c>
      <c r="J39" s="610"/>
      <c r="K39" s="595"/>
      <c r="L39" s="595"/>
      <c r="M39" s="578"/>
      <c r="N39" s="578"/>
      <c r="O39" s="578"/>
      <c r="P39" s="578">
        <v>1.8912037037037036E-2</v>
      </c>
      <c r="Q39" s="578">
        <v>1.7361111111111112E-2</v>
      </c>
      <c r="R39" s="595"/>
      <c r="S39" s="595"/>
      <c r="T39" s="578"/>
      <c r="U39" s="594"/>
      <c r="V39" s="595"/>
      <c r="W39" s="595"/>
      <c r="X39" s="578"/>
      <c r="Y39" s="596"/>
      <c r="Z39" s="596"/>
      <c r="AA39" s="596"/>
      <c r="AB39" s="596"/>
      <c r="AC39" s="596"/>
      <c r="AD39" s="664"/>
      <c r="AE39" s="578"/>
      <c r="AF39" s="595"/>
      <c r="AG39" s="596">
        <v>2.3368055555555555E-2</v>
      </c>
      <c r="AH39" s="595"/>
      <c r="AI39" s="595"/>
      <c r="AJ39" s="595"/>
      <c r="AK39" s="595"/>
      <c r="AL39" s="595"/>
      <c r="AM39" s="595"/>
      <c r="AN39" s="595"/>
      <c r="AO39" s="595"/>
      <c r="AP39" s="595"/>
      <c r="AQ39" s="595"/>
      <c r="AR39" s="595"/>
      <c r="AS39" s="595"/>
      <c r="AT39" s="578">
        <v>5.5092592592592589E-2</v>
      </c>
      <c r="AU39" s="596"/>
      <c r="AV39" s="596"/>
      <c r="AW39" s="595"/>
      <c r="AX39" s="595"/>
      <c r="AY39" s="595"/>
      <c r="AZ39" s="595"/>
      <c r="BA39" s="595"/>
      <c r="BB39" s="595"/>
      <c r="BC39" s="595"/>
      <c r="BD39" s="595"/>
      <c r="BE39" s="595"/>
      <c r="BF39" s="595"/>
      <c r="BG39" s="595"/>
      <c r="BH39" s="595"/>
      <c r="BI39" s="578"/>
      <c r="BJ39" s="595"/>
      <c r="BK39" s="595"/>
      <c r="BL39" s="578">
        <v>3.6574074074074071E-2</v>
      </c>
      <c r="BM39" s="595"/>
      <c r="BN39" s="595"/>
      <c r="BO39" s="595"/>
      <c r="BP39" s="595"/>
      <c r="BQ39" s="595"/>
      <c r="BR39" s="578">
        <v>8.2361111111111107E-2</v>
      </c>
      <c r="BS39" s="595"/>
      <c r="BT39" s="578"/>
      <c r="BU39" s="595"/>
      <c r="BV39" s="595"/>
    </row>
    <row r="40" spans="1:74" ht="13.5" customHeight="1" thickBot="1" x14ac:dyDescent="0.25">
      <c r="A40" s="735"/>
      <c r="B40" s="737"/>
      <c r="C40" s="739"/>
      <c r="D40" s="741"/>
      <c r="E40" s="743"/>
      <c r="F40" s="753"/>
      <c r="G40" s="723"/>
      <c r="H40" s="755"/>
      <c r="I40" s="727"/>
      <c r="J40" s="581"/>
      <c r="K40" s="595"/>
      <c r="L40" s="595"/>
      <c r="M40" s="581"/>
      <c r="N40" s="581"/>
      <c r="O40" s="581"/>
      <c r="P40" s="669">
        <f>IF($I39=0,0,IF(ROUNDUP(P39/$I39,0)&gt;30,30,ROUNDUP(P39/$I39,0)))</f>
        <v>2</v>
      </c>
      <c r="Q40" s="669">
        <f>IF($I39=0,0,IF(ROUNDUP(Q39/$I39,0)&gt;30,30,ROUNDUP(Q39/$I39,0)))</f>
        <v>1</v>
      </c>
      <c r="R40" s="595"/>
      <c r="S40" s="595"/>
      <c r="T40" s="581"/>
      <c r="U40" s="581"/>
      <c r="V40" s="595"/>
      <c r="W40" s="595"/>
      <c r="X40" s="581"/>
      <c r="Y40" s="595"/>
      <c r="Z40" s="595"/>
      <c r="AA40" s="595"/>
      <c r="AB40" s="595"/>
      <c r="AC40" s="595"/>
      <c r="AD40" s="664"/>
      <c r="AE40" s="581"/>
      <c r="AF40" s="595"/>
      <c r="AG40" s="669">
        <f>IF($I39=0,0,IF(ROUNDUP(AG39/$I39,0)&gt;30,30,ROUNDUP(AG39/$I39,0)))</f>
        <v>2</v>
      </c>
      <c r="AH40" s="595"/>
      <c r="AI40" s="595"/>
      <c r="AJ40" s="595"/>
      <c r="AK40" s="595"/>
      <c r="AL40" s="595"/>
      <c r="AM40" s="595"/>
      <c r="AN40" s="595"/>
      <c r="AO40" s="595"/>
      <c r="AP40" s="595"/>
      <c r="AQ40" s="595"/>
      <c r="AR40" s="595"/>
      <c r="AS40" s="595"/>
      <c r="AT40" s="669">
        <f>IF($I39=0,0,IF(ROUNDUP(AT39/$I39,0)&gt;30,30,ROUNDUP(AT39/$I39,0)))</f>
        <v>4</v>
      </c>
      <c r="AU40" s="664"/>
      <c r="AV40" s="664"/>
      <c r="AW40" s="595"/>
      <c r="AX40" s="595"/>
      <c r="AY40" s="595"/>
      <c r="AZ40" s="595"/>
      <c r="BA40" s="595"/>
      <c r="BB40" s="595"/>
      <c r="BC40" s="595"/>
      <c r="BD40" s="595"/>
      <c r="BE40" s="595"/>
      <c r="BF40" s="595"/>
      <c r="BG40" s="595"/>
      <c r="BH40" s="595"/>
      <c r="BI40" s="595"/>
      <c r="BJ40" s="595"/>
      <c r="BK40" s="595"/>
      <c r="BL40" s="669">
        <f t="shared" ref="BL40" si="24">IF($I39=0,0,IF(ROUNDUP(BL39/$I39,0)&gt;30,30,ROUNDUP(BL39/$I39,0)))</f>
        <v>3</v>
      </c>
      <c r="BM40" s="595"/>
      <c r="BN40" s="595"/>
      <c r="BO40" s="595"/>
      <c r="BP40" s="595"/>
      <c r="BQ40" s="595"/>
      <c r="BR40" s="669">
        <f t="shared" ref="BR40" si="25">IF($I39=0,0,IF(ROUNDUP(BR39/$I39,0)&gt;30,30,ROUNDUP(BR39/$I39,0)))</f>
        <v>5</v>
      </c>
      <c r="BS40" s="595"/>
      <c r="BT40" s="581"/>
      <c r="BU40" s="595"/>
      <c r="BV40" s="595"/>
    </row>
    <row r="41" spans="1:74" x14ac:dyDescent="0.2">
      <c r="A41" s="734">
        <v>5</v>
      </c>
      <c r="B41" s="736" t="s">
        <v>1273</v>
      </c>
      <c r="C41" s="738">
        <f>IF(D41=0,0,RANK(D41,D$33:D$82))</f>
        <v>0</v>
      </c>
      <c r="D41" s="740">
        <f>SUM(J42:DE42)</f>
        <v>0</v>
      </c>
      <c r="E41" s="742">
        <f>IF(G41="X","X",RANK(G41,G$33:G$81))</f>
        <v>18</v>
      </c>
      <c r="F41" s="752">
        <f>COUNT(J41:DE41)</f>
        <v>0</v>
      </c>
      <c r="G41" s="722">
        <f>IF(C41=1,"X",IF(C41=2,"X",IF(C41=3,"X",F41)))</f>
        <v>0</v>
      </c>
      <c r="H41" s="754">
        <f>SUM(J41:DE41)</f>
        <v>0</v>
      </c>
      <c r="I41" s="726">
        <f>MINA(J41,K41,L41,M41,N41,O41,P41,Q41,R41,S41,T41,U41,V41,W41,X41)</f>
        <v>0</v>
      </c>
      <c r="J41" s="610"/>
      <c r="K41" s="578"/>
      <c r="L41" s="578"/>
      <c r="M41" s="578"/>
      <c r="N41" s="578"/>
      <c r="O41" s="578"/>
      <c r="P41" s="578"/>
      <c r="Q41" s="578"/>
      <c r="R41" s="578"/>
      <c r="S41" s="578"/>
      <c r="T41" s="578"/>
      <c r="U41" s="594"/>
      <c r="V41" s="578"/>
      <c r="W41" s="578"/>
      <c r="X41" s="578"/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578"/>
      <c r="AL41" s="578"/>
      <c r="AM41" s="578"/>
      <c r="AN41" s="578"/>
      <c r="AO41" s="578"/>
      <c r="AP41" s="578"/>
      <c r="AQ41" s="578"/>
      <c r="AR41" s="578"/>
      <c r="AS41" s="578"/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/>
      <c r="BF41" s="578"/>
      <c r="BG41" s="578"/>
      <c r="BH41" s="578"/>
      <c r="BI41" s="578"/>
      <c r="BJ41" s="578"/>
      <c r="BK41" s="578"/>
      <c r="BL41" s="578"/>
      <c r="BM41" s="578"/>
      <c r="BN41" s="578"/>
      <c r="BO41" s="578"/>
      <c r="BP41" s="578"/>
      <c r="BQ41" s="578"/>
      <c r="BR41" s="578"/>
      <c r="BS41" s="578"/>
      <c r="BT41" s="578"/>
      <c r="BU41" s="578"/>
      <c r="BV41" s="578"/>
    </row>
    <row r="42" spans="1:74" ht="13.5" thickBot="1" x14ac:dyDescent="0.25">
      <c r="A42" s="735"/>
      <c r="B42" s="737"/>
      <c r="C42" s="739"/>
      <c r="D42" s="741"/>
      <c r="E42" s="743"/>
      <c r="F42" s="753"/>
      <c r="G42" s="723"/>
      <c r="H42" s="755"/>
      <c r="I42" s="727"/>
      <c r="J42" s="581"/>
      <c r="K42" s="581"/>
      <c r="L42" s="581"/>
      <c r="M42" s="581"/>
      <c r="N42" s="581"/>
      <c r="O42" s="581"/>
      <c r="P42" s="579"/>
      <c r="Q42" s="581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  <c r="AG42" s="580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  <c r="AT42" s="581"/>
      <c r="AU42" s="581"/>
      <c r="AV42" s="581"/>
      <c r="AW42" s="581"/>
      <c r="AX42" s="581"/>
      <c r="AY42" s="581"/>
      <c r="AZ42" s="581"/>
      <c r="BA42" s="581"/>
      <c r="BB42" s="581"/>
      <c r="BC42" s="581"/>
      <c r="BD42" s="581"/>
      <c r="BE42" s="581"/>
      <c r="BF42" s="581"/>
      <c r="BG42" s="581"/>
      <c r="BH42" s="581"/>
      <c r="BI42" s="581"/>
      <c r="BJ42" s="581"/>
      <c r="BK42" s="581"/>
      <c r="BL42" s="581"/>
      <c r="BM42" s="581"/>
      <c r="BN42" s="581"/>
      <c r="BO42" s="581"/>
      <c r="BP42" s="581"/>
      <c r="BQ42" s="581"/>
      <c r="BR42" s="581"/>
      <c r="BS42" s="581"/>
      <c r="BT42" s="581"/>
      <c r="BU42" s="581"/>
      <c r="BV42" s="581"/>
    </row>
    <row r="43" spans="1:74" x14ac:dyDescent="0.2">
      <c r="A43" s="734">
        <v>6</v>
      </c>
      <c r="B43" s="736" t="s">
        <v>1</v>
      </c>
      <c r="C43" s="738">
        <f>IF(D43=0,0,RANK(D43,D$33:D$82))</f>
        <v>3</v>
      </c>
      <c r="D43" s="740">
        <f>SUM(J44:DE44)</f>
        <v>75</v>
      </c>
      <c r="E43" s="742" t="str">
        <f>IF(G43="X","X",RANK(G43,G$33:G$81))</f>
        <v>X</v>
      </c>
      <c r="F43" s="752">
        <f>COUNT(J43:DE43)</f>
        <v>14</v>
      </c>
      <c r="G43" s="722" t="str">
        <f>IF(C43=1,"X",IF(C43=2,"X",IF(C43=3,"X",F43)))</f>
        <v>X</v>
      </c>
      <c r="H43" s="754">
        <f>SUM(J43:DE43)</f>
        <v>1.3821412037037037</v>
      </c>
      <c r="I43" s="726">
        <f>MINA(J43,K43,L43,M43,N43,O43,P43,Q43,R43,S43,T43,U43,V43,W43,X43)</f>
        <v>1.3090277777777779E-2</v>
      </c>
      <c r="J43" s="610"/>
      <c r="K43" s="578"/>
      <c r="L43" s="578"/>
      <c r="M43" s="578"/>
      <c r="N43" s="578"/>
      <c r="O43" s="578"/>
      <c r="P43" s="578">
        <v>1.3090277777777779E-2</v>
      </c>
      <c r="Q43" s="578">
        <v>1.3217592592592593E-2</v>
      </c>
      <c r="R43" s="578">
        <v>1.3692129629629629E-2</v>
      </c>
      <c r="S43" s="578">
        <v>1.3229166666666667E-2</v>
      </c>
      <c r="T43" s="578">
        <v>1.3506944444444445E-2</v>
      </c>
      <c r="U43" s="594"/>
      <c r="V43" s="578">
        <v>1.3321759259259261E-2</v>
      </c>
      <c r="W43" s="578">
        <v>1.3125E-2</v>
      </c>
      <c r="X43" s="578"/>
      <c r="Y43" s="578"/>
      <c r="Z43" s="578"/>
      <c r="AA43" s="578"/>
      <c r="AB43" s="578"/>
      <c r="AC43" s="578"/>
      <c r="AD43" s="578"/>
      <c r="AE43" s="578">
        <v>9.1550925925925938E-2</v>
      </c>
      <c r="AF43" s="578"/>
      <c r="AG43" s="578"/>
      <c r="AH43" s="578"/>
      <c r="AI43" s="578"/>
      <c r="AJ43" s="578"/>
      <c r="AK43" s="578"/>
      <c r="AL43" s="578">
        <v>0.92055555555555557</v>
      </c>
      <c r="AM43" s="578"/>
      <c r="AN43" s="578"/>
      <c r="AO43" s="578"/>
      <c r="AP43" s="578"/>
      <c r="AQ43" s="578"/>
      <c r="AR43" s="578"/>
      <c r="AS43" s="578"/>
      <c r="AT43" s="578">
        <v>6.6516203703703702E-2</v>
      </c>
      <c r="AU43" s="578">
        <v>6.653935185185185E-2</v>
      </c>
      <c r="AV43" s="578"/>
      <c r="AW43" s="578"/>
      <c r="AX43" s="578"/>
      <c r="AY43" s="578"/>
      <c r="AZ43" s="578"/>
      <c r="BA43" s="578">
        <v>5.800925925925926E-2</v>
      </c>
      <c r="BB43" s="578"/>
      <c r="BC43" s="578"/>
      <c r="BD43" s="578"/>
      <c r="BE43" s="578"/>
      <c r="BF43" s="578"/>
      <c r="BG43" s="578"/>
      <c r="BH43" s="578"/>
      <c r="BI43" s="578"/>
      <c r="BJ43" s="578"/>
      <c r="BK43" s="578">
        <v>1.726851851851852E-2</v>
      </c>
      <c r="BL43" s="578"/>
      <c r="BM43" s="578"/>
      <c r="BN43" s="578"/>
      <c r="BO43" s="578"/>
      <c r="BP43" s="578"/>
      <c r="BQ43" s="578"/>
      <c r="BR43" s="578">
        <v>6.851851851851852E-2</v>
      </c>
      <c r="BS43" s="578"/>
      <c r="BT43" s="578"/>
      <c r="BU43" s="578"/>
      <c r="BV43" s="578"/>
    </row>
    <row r="44" spans="1:74" ht="13.5" thickBot="1" x14ac:dyDescent="0.25">
      <c r="A44" s="735"/>
      <c r="B44" s="737"/>
      <c r="C44" s="739"/>
      <c r="D44" s="741"/>
      <c r="E44" s="743"/>
      <c r="F44" s="753"/>
      <c r="G44" s="723"/>
      <c r="H44" s="755"/>
      <c r="I44" s="727"/>
      <c r="J44" s="581"/>
      <c r="K44" s="581"/>
      <c r="L44" s="581"/>
      <c r="M44" s="581"/>
      <c r="N44" s="581"/>
      <c r="O44" s="581"/>
      <c r="P44" s="669">
        <f>IF($I43=0,0,IF(ROUNDUP(P43/$I43,0)&gt;30,30,ROUNDUP(P43/$I43,0)))</f>
        <v>1</v>
      </c>
      <c r="Q44" s="669">
        <f>IF($I43=0,0,IF(ROUNDUP(Q43/$I43,0)&gt;30,30,ROUNDUP(Q43/$I43,0)))</f>
        <v>2</v>
      </c>
      <c r="R44" s="669">
        <f>IF($I43=0,0,IF(ROUNDUP(R43/$I43,0)&gt;30,30,ROUNDUP(R43/$I43,0)))</f>
        <v>2</v>
      </c>
      <c r="S44" s="669">
        <f>IF($I43=0,0,IF(ROUNDUP(S43/$I43,0)&gt;30,30,ROUNDUP(S43/$I43,0)))</f>
        <v>2</v>
      </c>
      <c r="T44" s="669">
        <f>IF($I43=0,0,IF(ROUNDUP(T43/$I43,0)&gt;30,30,ROUNDUP(T43/$I43,0)))</f>
        <v>2</v>
      </c>
      <c r="U44" s="581"/>
      <c r="V44" s="669">
        <f>IF($I43=0,0,IF(ROUNDUP(V43/$I43,0)&gt;30,30,ROUNDUP(V43/$I43,0)))</f>
        <v>2</v>
      </c>
      <c r="W44" s="669">
        <f>IF($I43=0,0,IF(ROUNDUP(W43/$I43,0)&gt;30,30,ROUNDUP(W43/$I43,0)))</f>
        <v>2</v>
      </c>
      <c r="X44" s="581"/>
      <c r="Y44" s="581"/>
      <c r="Z44" s="581"/>
      <c r="AA44" s="581"/>
      <c r="AB44" s="581"/>
      <c r="AC44" s="581"/>
      <c r="AD44" s="581"/>
      <c r="AE44" s="669">
        <f>IF($I43=0,0,IF(ROUNDUP(AE43/$I43,0)&gt;30,30,ROUNDUP(AE43/$I43,0)))</f>
        <v>7</v>
      </c>
      <c r="AF44" s="581"/>
      <c r="AG44" s="580"/>
      <c r="AH44" s="581"/>
      <c r="AI44" s="581"/>
      <c r="AJ44" s="581"/>
      <c r="AK44" s="581"/>
      <c r="AL44" s="669">
        <f>IF($I43=0,0,IF(ROUNDUP(AL43/$I43,0)&gt;30,30,ROUNDUP(AL43/$I43,0)))</f>
        <v>30</v>
      </c>
      <c r="AM44" s="669"/>
      <c r="AN44" s="581"/>
      <c r="AO44" s="581"/>
      <c r="AP44" s="581"/>
      <c r="AQ44" s="581"/>
      <c r="AR44" s="581"/>
      <c r="AS44" s="581"/>
      <c r="AT44" s="669">
        <f>IF($I43=0,0,IF(ROUNDUP(AT43/$I43,0)&gt;30,30,ROUNDUP(AT43/$I43,0)))</f>
        <v>6</v>
      </c>
      <c r="AU44" s="669">
        <f>IF($I43=0,0,IF(ROUNDUP(AU43/$I43,0)&gt;30,30,ROUNDUP(AU43/$I43,0)))</f>
        <v>6</v>
      </c>
      <c r="AV44" s="669"/>
      <c r="AW44" s="581"/>
      <c r="AX44" s="581"/>
      <c r="AY44" s="581"/>
      <c r="AZ44" s="581"/>
      <c r="BA44" s="669">
        <f t="shared" ref="BA44" si="26">IF($I43=0,0,IF(ROUNDUP(BA43/$I43,0)&gt;30,30,ROUNDUP(BA43/$I43,0)))</f>
        <v>5</v>
      </c>
      <c r="BB44" s="581"/>
      <c r="BC44" s="581"/>
      <c r="BD44" s="581"/>
      <c r="BE44" s="581"/>
      <c r="BF44" s="581"/>
      <c r="BG44" s="581"/>
      <c r="BH44" s="581"/>
      <c r="BI44" s="581"/>
      <c r="BJ44" s="581"/>
      <c r="BK44" s="669">
        <f t="shared" ref="BK44" si="27">IF($I43=0,0,IF(ROUNDUP(BK43/$I43,0)&gt;30,30,ROUNDUP(BK43/$I43,0)))</f>
        <v>2</v>
      </c>
      <c r="BL44" s="669"/>
      <c r="BM44" s="581"/>
      <c r="BN44" s="581"/>
      <c r="BO44" s="581"/>
      <c r="BP44" s="581"/>
      <c r="BQ44" s="581"/>
      <c r="BR44" s="669">
        <f t="shared" ref="BR44" si="28">IF($I43=0,0,IF(ROUNDUP(BR43/$I43,0)&gt;30,30,ROUNDUP(BR43/$I43,0)))</f>
        <v>6</v>
      </c>
      <c r="BS44" s="581"/>
      <c r="BT44" s="581"/>
      <c r="BU44" s="581"/>
      <c r="BV44" s="581"/>
    </row>
    <row r="45" spans="1:74" x14ac:dyDescent="0.2">
      <c r="A45" s="734">
        <v>7</v>
      </c>
      <c r="B45" s="736" t="s">
        <v>975</v>
      </c>
      <c r="C45" s="738">
        <f>IF(D45=0,0,RANK(D45,D$33:D$82))</f>
        <v>0</v>
      </c>
      <c r="D45" s="740">
        <f>SUM(J46:DE46)</f>
        <v>0</v>
      </c>
      <c r="E45" s="742">
        <f>IF(G45="X","X",RANK(G45,G$33:G$81))</f>
        <v>13</v>
      </c>
      <c r="F45" s="752">
        <f>COUNT(J45:DE45)</f>
        <v>2</v>
      </c>
      <c r="G45" s="722">
        <f>IF(C45=1,"X",IF(C45=2,"X",IF(C45=3,"X",F45)))</f>
        <v>2</v>
      </c>
      <c r="H45" s="754">
        <f>SUM(J45:DE45)</f>
        <v>0.80011574074074066</v>
      </c>
      <c r="I45" s="726">
        <f>MINA(J45,K45,L45,M45,N45,O45,P45,Q45,R45,S45,T45,U45,V45,W45,X45)</f>
        <v>0</v>
      </c>
      <c r="J45" s="610"/>
      <c r="K45" s="610"/>
      <c r="L45" s="610"/>
      <c r="M45" s="610"/>
      <c r="N45" s="578"/>
      <c r="O45" s="610"/>
      <c r="P45" s="610"/>
      <c r="Q45" s="610"/>
      <c r="R45" s="610"/>
      <c r="S45" s="610"/>
      <c r="T45" s="610"/>
      <c r="U45" s="610"/>
      <c r="V45" s="610"/>
      <c r="W45" s="610"/>
      <c r="X45" s="610"/>
      <c r="Y45" s="610"/>
      <c r="Z45" s="610"/>
      <c r="AA45" s="610"/>
      <c r="AB45" s="610"/>
      <c r="AC45" s="610"/>
      <c r="AD45" s="610"/>
      <c r="AE45" s="578"/>
      <c r="AF45" s="578"/>
      <c r="AG45" s="578"/>
      <c r="AH45" s="578"/>
      <c r="AI45" s="578"/>
      <c r="AJ45" s="578"/>
      <c r="AK45" s="578"/>
      <c r="AL45" s="578">
        <v>0.74866898148148142</v>
      </c>
      <c r="AM45" s="578"/>
      <c r="AN45" s="578"/>
      <c r="AO45" s="578"/>
      <c r="AP45" s="578"/>
      <c r="AQ45" s="578"/>
      <c r="AR45" s="578"/>
      <c r="AS45" s="578"/>
      <c r="AT45" s="578"/>
      <c r="AU45" s="578"/>
      <c r="AV45" s="578"/>
      <c r="AW45" s="578"/>
      <c r="AX45" s="578"/>
      <c r="AY45" s="578"/>
      <c r="AZ45" s="578"/>
      <c r="BA45" s="578"/>
      <c r="BB45" s="578"/>
      <c r="BC45" s="578"/>
      <c r="BD45" s="578"/>
      <c r="BE45" s="578"/>
      <c r="BF45" s="578"/>
      <c r="BG45" s="578"/>
      <c r="BH45" s="578"/>
      <c r="BI45" s="578"/>
      <c r="BJ45" s="578"/>
      <c r="BK45" s="578"/>
      <c r="BL45" s="578"/>
      <c r="BM45" s="578"/>
      <c r="BN45" s="578"/>
      <c r="BO45" s="578"/>
      <c r="BP45" s="578"/>
      <c r="BQ45" s="578"/>
      <c r="BR45" s="578"/>
      <c r="BS45" s="578"/>
      <c r="BT45" s="578">
        <v>5.1446759259259262E-2</v>
      </c>
      <c r="BU45" s="578"/>
      <c r="BV45" s="578"/>
    </row>
    <row r="46" spans="1:74" ht="13.5" thickBot="1" x14ac:dyDescent="0.25">
      <c r="A46" s="735"/>
      <c r="B46" s="737"/>
      <c r="C46" s="739"/>
      <c r="D46" s="741"/>
      <c r="E46" s="743"/>
      <c r="F46" s="753"/>
      <c r="G46" s="723"/>
      <c r="H46" s="755"/>
      <c r="I46" s="727"/>
      <c r="J46" s="581"/>
      <c r="K46" s="581"/>
      <c r="L46" s="579"/>
      <c r="M46" s="579"/>
      <c r="N46" s="579"/>
      <c r="O46" s="581"/>
      <c r="P46" s="580"/>
      <c r="Q46" s="581"/>
      <c r="R46" s="581"/>
      <c r="S46" s="580"/>
      <c r="T46" s="581"/>
      <c r="U46" s="581"/>
      <c r="V46" s="600"/>
      <c r="W46" s="581"/>
      <c r="X46" s="600"/>
      <c r="Y46" s="600"/>
      <c r="Z46" s="600"/>
      <c r="AA46" s="600"/>
      <c r="AB46" s="600"/>
      <c r="AC46" s="600"/>
      <c r="AD46" s="600"/>
      <c r="AE46" s="581"/>
      <c r="AF46" s="581"/>
      <c r="AG46" s="581"/>
      <c r="AH46" s="581"/>
      <c r="AI46" s="581"/>
      <c r="AJ46" s="581"/>
      <c r="AK46" s="581"/>
      <c r="AL46" s="669">
        <f>IF($I45=0,0,IF(ROUNDUP(AL45/$I45,0)&gt;30,30,ROUNDUP(AL45/$I45,0)))</f>
        <v>0</v>
      </c>
      <c r="AM46" s="669"/>
      <c r="AN46" s="581"/>
      <c r="AO46" s="581"/>
      <c r="AP46" s="581"/>
      <c r="AQ46" s="581"/>
      <c r="AR46" s="581"/>
      <c r="AS46" s="581"/>
      <c r="AT46" s="581"/>
      <c r="AU46" s="581"/>
      <c r="AV46" s="581"/>
      <c r="AW46" s="581"/>
      <c r="AX46" s="581"/>
      <c r="AY46" s="581"/>
      <c r="AZ46" s="581"/>
      <c r="BA46" s="581"/>
      <c r="BB46" s="581"/>
      <c r="BC46" s="581"/>
      <c r="BD46" s="581"/>
      <c r="BE46" s="581"/>
      <c r="BF46" s="581"/>
      <c r="BG46" s="581"/>
      <c r="BH46" s="581"/>
      <c r="BI46" s="581"/>
      <c r="BJ46" s="581"/>
      <c r="BK46" s="581"/>
      <c r="BL46" s="581"/>
      <c r="BM46" s="581"/>
      <c r="BN46" s="581"/>
      <c r="BO46" s="581"/>
      <c r="BP46" s="581"/>
      <c r="BQ46" s="581"/>
      <c r="BR46" s="581"/>
      <c r="BS46" s="581"/>
      <c r="BT46" s="669">
        <f t="shared" ref="BT46" si="29">IF($I45=0,0,IF(ROUNDUP(BT45/$I45,0)&gt;30,30,ROUNDUP(BT45/$I45,0)))</f>
        <v>0</v>
      </c>
      <c r="BU46" s="581"/>
      <c r="BV46" s="581"/>
    </row>
    <row r="47" spans="1:74" x14ac:dyDescent="0.2">
      <c r="A47" s="734">
        <v>8</v>
      </c>
      <c r="B47" s="736" t="s">
        <v>101</v>
      </c>
      <c r="C47" s="738">
        <f>IF(D47=0,0,RANK(D47,D$33:D$82))</f>
        <v>0</v>
      </c>
      <c r="D47" s="740">
        <f>SUM(J48:DE48)</f>
        <v>0</v>
      </c>
      <c r="E47" s="742">
        <f>IF(G47="X","X",RANK(G47,G$33:G$81))</f>
        <v>18</v>
      </c>
      <c r="F47" s="752">
        <f>COUNT(J47:DE47)</f>
        <v>0</v>
      </c>
      <c r="G47" s="722">
        <f>IF(C47=1,"X",IF(C47=2,"X",IF(C47=3,"X",F47)))</f>
        <v>0</v>
      </c>
      <c r="H47" s="754">
        <f>SUM(J47:DE47)</f>
        <v>0</v>
      </c>
      <c r="I47" s="726">
        <f>MINA(J47,K47,L47,M47,N47,O47,P47,Q47,R47,S47,T47,U47,V47,W47,X47)</f>
        <v>0</v>
      </c>
      <c r="J47" s="610"/>
      <c r="K47" s="578"/>
      <c r="L47" s="578"/>
      <c r="M47" s="578"/>
      <c r="N47" s="578"/>
      <c r="O47" s="578"/>
      <c r="P47" s="578"/>
      <c r="Q47" s="578"/>
      <c r="R47" s="578"/>
      <c r="S47" s="578"/>
      <c r="T47" s="578"/>
      <c r="U47" s="578"/>
      <c r="V47" s="578"/>
      <c r="W47" s="578"/>
      <c r="X47" s="578"/>
      <c r="Y47" s="578"/>
      <c r="Z47" s="578"/>
      <c r="AA47" s="578"/>
      <c r="AB47" s="578"/>
      <c r="AC47" s="578"/>
      <c r="AD47" s="578"/>
      <c r="AE47" s="578"/>
      <c r="AF47" s="578"/>
      <c r="AG47" s="578"/>
      <c r="AH47" s="578"/>
      <c r="AI47" s="578"/>
      <c r="AJ47" s="578"/>
      <c r="AK47" s="578"/>
      <c r="AL47" s="578"/>
      <c r="AM47" s="578"/>
      <c r="AN47" s="578"/>
      <c r="AO47" s="578"/>
      <c r="AP47" s="578"/>
      <c r="AQ47" s="578"/>
      <c r="AR47" s="578"/>
      <c r="AS47" s="578"/>
      <c r="AT47" s="578"/>
      <c r="AU47" s="578"/>
      <c r="AV47" s="578"/>
      <c r="AW47" s="578"/>
      <c r="AX47" s="578"/>
      <c r="AY47" s="578"/>
      <c r="AZ47" s="578"/>
      <c r="BA47" s="578"/>
      <c r="BB47" s="578"/>
      <c r="BC47" s="578"/>
      <c r="BD47" s="578"/>
      <c r="BE47" s="578"/>
      <c r="BF47" s="578"/>
      <c r="BG47" s="578"/>
      <c r="BH47" s="578"/>
      <c r="BI47" s="578"/>
      <c r="BJ47" s="578"/>
      <c r="BK47" s="578"/>
      <c r="BL47" s="578"/>
      <c r="BM47" s="578"/>
      <c r="BN47" s="578"/>
      <c r="BO47" s="578"/>
      <c r="BP47" s="578"/>
      <c r="BQ47" s="578"/>
      <c r="BR47" s="578"/>
      <c r="BS47" s="578"/>
      <c r="BT47" s="578"/>
      <c r="BU47" s="578"/>
      <c r="BV47" s="578"/>
    </row>
    <row r="48" spans="1:74" ht="13.5" thickBot="1" x14ac:dyDescent="0.25">
      <c r="A48" s="735"/>
      <c r="B48" s="737"/>
      <c r="C48" s="739"/>
      <c r="D48" s="741"/>
      <c r="E48" s="743"/>
      <c r="F48" s="753"/>
      <c r="G48" s="723"/>
      <c r="H48" s="755"/>
      <c r="I48" s="727"/>
      <c r="J48" s="579"/>
      <c r="K48" s="580"/>
      <c r="L48" s="580"/>
      <c r="M48" s="581"/>
      <c r="N48" s="580"/>
      <c r="O48" s="580"/>
      <c r="P48" s="581"/>
      <c r="Q48" s="581"/>
      <c r="R48" s="581"/>
      <c r="S48" s="580"/>
      <c r="T48" s="580"/>
      <c r="U48" s="581"/>
      <c r="V48" s="580"/>
      <c r="W48" s="580"/>
      <c r="X48" s="580"/>
      <c r="Y48" s="580"/>
      <c r="Z48" s="580"/>
      <c r="AA48" s="580"/>
      <c r="AB48" s="580"/>
      <c r="AC48" s="580"/>
      <c r="AD48" s="580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  <c r="AT48" s="581"/>
      <c r="AU48" s="581"/>
      <c r="AV48" s="581"/>
      <c r="AW48" s="581"/>
      <c r="AX48" s="581"/>
      <c r="AY48" s="581"/>
      <c r="AZ48" s="581"/>
      <c r="BA48" s="581"/>
      <c r="BB48" s="581"/>
      <c r="BC48" s="581"/>
      <c r="BD48" s="581"/>
      <c r="BE48" s="581"/>
      <c r="BF48" s="581"/>
      <c r="BG48" s="581"/>
      <c r="BH48" s="581"/>
      <c r="BI48" s="581"/>
      <c r="BJ48" s="581"/>
      <c r="BK48" s="581"/>
      <c r="BL48" s="581"/>
      <c r="BM48" s="581"/>
      <c r="BN48" s="581"/>
      <c r="BO48" s="581"/>
      <c r="BP48" s="581"/>
      <c r="BQ48" s="581"/>
      <c r="BR48" s="581"/>
      <c r="BS48" s="581"/>
      <c r="BT48" s="581"/>
      <c r="BU48" s="581"/>
      <c r="BV48" s="581"/>
    </row>
    <row r="49" spans="1:74" x14ac:dyDescent="0.2">
      <c r="A49" s="734">
        <v>9</v>
      </c>
      <c r="B49" s="746" t="s">
        <v>973</v>
      </c>
      <c r="C49" s="738">
        <f>IF(D49=0,0,RANK(D49,D$33:D$82))</f>
        <v>2</v>
      </c>
      <c r="D49" s="740">
        <f>SUM(J50:DE50)</f>
        <v>81</v>
      </c>
      <c r="E49" s="742" t="str">
        <f>IF(G49="X","X",RANK(G49,G$33:G$81))</f>
        <v>X</v>
      </c>
      <c r="F49" s="752">
        <f>COUNT(J49:DE49)</f>
        <v>13</v>
      </c>
      <c r="G49" s="722" t="str">
        <f>IF(C49=1,"X",IF(C49=2,"X",IF(C49=3,"X",F49)))</f>
        <v>X</v>
      </c>
      <c r="H49" s="754">
        <f>SUM(J49:DE49)</f>
        <v>0.99137731481481484</v>
      </c>
      <c r="I49" s="726">
        <f>MINA(J49,K49,L49,M49,N49,O49,P49,Q49,R49,S49,T49,U49,V49,W49,X49)</f>
        <v>1.3761574074074074E-2</v>
      </c>
      <c r="J49" s="578"/>
      <c r="K49" s="578"/>
      <c r="L49" s="578"/>
      <c r="M49" s="578"/>
      <c r="N49" s="578"/>
      <c r="O49" s="578"/>
      <c r="P49" s="578"/>
      <c r="Q49" s="578">
        <v>1.6122685185185184E-2</v>
      </c>
      <c r="R49" s="578"/>
      <c r="S49" s="578"/>
      <c r="T49" s="578"/>
      <c r="U49" s="578"/>
      <c r="V49" s="578"/>
      <c r="W49" s="578">
        <v>1.3761574074074074E-2</v>
      </c>
      <c r="X49" s="578"/>
      <c r="Y49" s="578"/>
      <c r="Z49" s="578"/>
      <c r="AA49" s="578"/>
      <c r="AB49" s="578"/>
      <c r="AC49" s="578"/>
      <c r="AD49" s="578"/>
      <c r="AE49" s="578">
        <v>0.11142361111111111</v>
      </c>
      <c r="AF49" s="578"/>
      <c r="AG49" s="578"/>
      <c r="AH49" s="578">
        <v>3.0428240740740742E-2</v>
      </c>
      <c r="AI49" s="578"/>
      <c r="AJ49" s="578"/>
      <c r="AK49" s="578">
        <v>9.8807870370370365E-2</v>
      </c>
      <c r="AL49" s="578"/>
      <c r="AM49" s="578">
        <v>4.027777777777778E-2</v>
      </c>
      <c r="AN49" s="578"/>
      <c r="AO49" s="578"/>
      <c r="AP49" s="578"/>
      <c r="AQ49" s="578"/>
      <c r="AR49" s="578"/>
      <c r="AS49" s="578"/>
      <c r="AT49" s="578">
        <v>8.3310185185185182E-2</v>
      </c>
      <c r="AU49" s="578">
        <v>5.6400462962962965E-2</v>
      </c>
      <c r="AV49" s="578"/>
      <c r="AW49" s="578"/>
      <c r="AX49" s="578"/>
      <c r="AY49" s="578"/>
      <c r="AZ49" s="578"/>
      <c r="BA49" s="578"/>
      <c r="BB49" s="578"/>
      <c r="BC49" s="578"/>
      <c r="BD49" s="578"/>
      <c r="BE49" s="578"/>
      <c r="BF49" s="578"/>
      <c r="BG49" s="578"/>
      <c r="BH49" s="578">
        <v>0.23586805555555557</v>
      </c>
      <c r="BI49" s="578"/>
      <c r="BJ49" s="578"/>
      <c r="BK49" s="578"/>
      <c r="BL49" s="578">
        <v>3.0868055555555555E-2</v>
      </c>
      <c r="BM49" s="578"/>
      <c r="BN49" s="578"/>
      <c r="BO49" s="578">
        <v>6.9085648148148146E-2</v>
      </c>
      <c r="BP49" s="578"/>
      <c r="BQ49" s="578"/>
      <c r="BR49" s="578">
        <v>7.2627314814814811E-2</v>
      </c>
      <c r="BS49" s="578">
        <v>0.13239583333333335</v>
      </c>
      <c r="BT49" s="578"/>
      <c r="BU49" s="578"/>
      <c r="BV49" s="578"/>
    </row>
    <row r="50" spans="1:74" ht="13.5" thickBot="1" x14ac:dyDescent="0.25">
      <c r="A50" s="735"/>
      <c r="B50" s="737"/>
      <c r="C50" s="739"/>
      <c r="D50" s="741"/>
      <c r="E50" s="743"/>
      <c r="F50" s="753"/>
      <c r="G50" s="723"/>
      <c r="H50" s="755"/>
      <c r="I50" s="727"/>
      <c r="J50" s="581"/>
      <c r="K50" s="579"/>
      <c r="L50" s="581"/>
      <c r="M50" s="581"/>
      <c r="N50" s="581"/>
      <c r="O50" s="581"/>
      <c r="P50" s="581"/>
      <c r="Q50" s="579">
        <f>IF($I49=0,0,IF(ROUNDUP(Q49/$I49,0)&gt;30,30,ROUNDUP(Q49/$I49,0)))</f>
        <v>2</v>
      </c>
      <c r="R50" s="579"/>
      <c r="S50" s="581"/>
      <c r="T50" s="581"/>
      <c r="U50" s="581"/>
      <c r="V50" s="581"/>
      <c r="W50" s="669">
        <f>IF($I49=0,0,IF(ROUNDUP(W49/$I49,0)&gt;30,30,ROUNDUP(W49/$I49,0)))</f>
        <v>1</v>
      </c>
      <c r="X50" s="581"/>
      <c r="Y50" s="581"/>
      <c r="Z50" s="581"/>
      <c r="AA50" s="581"/>
      <c r="AB50" s="581"/>
      <c r="AC50" s="581"/>
      <c r="AD50" s="580"/>
      <c r="AE50" s="669">
        <f>IF($I49=0,0,IF(ROUNDUP(AE49/$I49,0)&gt;30,30,ROUNDUP(AE49/$I49,0)))</f>
        <v>9</v>
      </c>
      <c r="AF50" s="581"/>
      <c r="AG50" s="580"/>
      <c r="AH50" s="669">
        <f>IF($I49=0,0,IF(ROUNDUP(AH49/$I49,0)&gt;30,30,ROUNDUP(AH49/$I49,0)))</f>
        <v>3</v>
      </c>
      <c r="AI50" s="669"/>
      <c r="AJ50" s="669"/>
      <c r="AK50" s="669">
        <f>IF($I49=0,0,IF(ROUNDUP(AK49/$I49,0)&gt;30,30,ROUNDUP(AK49/$I49,0)))</f>
        <v>8</v>
      </c>
      <c r="AL50" s="581"/>
      <c r="AM50" s="669">
        <f>IF($I49=0,0,IF(ROUNDUP(AM49/$I49,0)&gt;30,30,ROUNDUP(AM49/$I49,0)))</f>
        <v>3</v>
      </c>
      <c r="AN50" s="581"/>
      <c r="AO50" s="581"/>
      <c r="AP50" s="581"/>
      <c r="AQ50" s="581"/>
      <c r="AR50" s="581"/>
      <c r="AS50" s="581"/>
      <c r="AT50" s="669">
        <f>IF($I49=0,0,IF(ROUNDUP(AT49/$I49,0)&gt;30,30,ROUNDUP(AT49/$I49,0)))</f>
        <v>7</v>
      </c>
      <c r="AU50" s="669">
        <f>IF($I49=0,0,IF(ROUNDUP(AU49/$I49,0)&gt;30,30,ROUNDUP(AU49/$I49,0)))</f>
        <v>5</v>
      </c>
      <c r="AV50" s="669"/>
      <c r="AW50" s="581"/>
      <c r="AX50" s="581"/>
      <c r="AY50" s="581"/>
      <c r="AZ50" s="581"/>
      <c r="BA50" s="581"/>
      <c r="BB50" s="581"/>
      <c r="BC50" s="581"/>
      <c r="BD50" s="581"/>
      <c r="BE50" s="581"/>
      <c r="BF50" s="581"/>
      <c r="BG50" s="581"/>
      <c r="BH50" s="669">
        <f t="shared" ref="BH50" si="30">IF($I49=0,0,IF(ROUNDUP(BH49/$I49,0)&gt;30,30,ROUNDUP(BH49/$I49,0)))</f>
        <v>18</v>
      </c>
      <c r="BI50" s="581"/>
      <c r="BJ50" s="581"/>
      <c r="BK50" s="581"/>
      <c r="BL50" s="669">
        <f t="shared" ref="BL50" si="31">IF($I49=0,0,IF(ROUNDUP(BL49/$I49,0)&gt;30,30,ROUNDUP(BL49/$I49,0)))</f>
        <v>3</v>
      </c>
      <c r="BM50" s="581"/>
      <c r="BN50" s="581"/>
      <c r="BO50" s="669">
        <f t="shared" ref="BO50" si="32">IF($I49=0,0,IF(ROUNDUP(BO49/$I49,0)&gt;30,30,ROUNDUP(BO49/$I49,0)))</f>
        <v>6</v>
      </c>
      <c r="BP50" s="669"/>
      <c r="BQ50" s="581"/>
      <c r="BR50" s="669">
        <f t="shared" ref="BR50:BS50" si="33">IF($I49=0,0,IF(ROUNDUP(BR49/$I49,0)&gt;30,30,ROUNDUP(BR49/$I49,0)))</f>
        <v>6</v>
      </c>
      <c r="BS50" s="669">
        <f t="shared" si="33"/>
        <v>10</v>
      </c>
      <c r="BT50" s="581"/>
      <c r="BU50" s="581"/>
      <c r="BV50" s="581"/>
    </row>
    <row r="51" spans="1:74" x14ac:dyDescent="0.2">
      <c r="A51" s="734">
        <v>10</v>
      </c>
      <c r="B51" s="736" t="s">
        <v>866</v>
      </c>
      <c r="C51" s="738">
        <f>IF(D51=0,0,RANK(D51,D$33:D$82))</f>
        <v>0</v>
      </c>
      <c r="D51" s="740">
        <f>SUM(J52:DE52)</f>
        <v>0</v>
      </c>
      <c r="E51" s="742">
        <f>IF(G51="X","X",RANK(G51,G$33:G$81))</f>
        <v>11</v>
      </c>
      <c r="F51" s="752">
        <f>COUNT(J51:DE51)</f>
        <v>3</v>
      </c>
      <c r="G51" s="722">
        <f>IF(C51=1,"X",IF(C51=2,"X",IF(C51=3,"X",F51)))</f>
        <v>3</v>
      </c>
      <c r="H51" s="754">
        <f>SUM(J51:DE51)</f>
        <v>0.22777777777777775</v>
      </c>
      <c r="I51" s="726">
        <f>MINA(J51,K51,L51,M51,N51,O51,P51,Q51,R51,S51,T51,U51,V51,W51,X51)</f>
        <v>0</v>
      </c>
      <c r="J51" s="610"/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>
        <v>6.4490740740740737E-2</v>
      </c>
      <c r="AU51" s="578"/>
      <c r="AV51" s="578"/>
      <c r="AW51" s="578"/>
      <c r="AX51" s="578"/>
      <c r="AY51" s="578"/>
      <c r="AZ51" s="578"/>
      <c r="BA51" s="578"/>
      <c r="BB51" s="578"/>
      <c r="BC51" s="578"/>
      <c r="BD51" s="578"/>
      <c r="BE51" s="578"/>
      <c r="BF51" s="578"/>
      <c r="BG51" s="578"/>
      <c r="BH51" s="578"/>
      <c r="BI51" s="578"/>
      <c r="BJ51" s="578"/>
      <c r="BK51" s="578"/>
      <c r="BL51" s="578"/>
      <c r="BM51" s="578"/>
      <c r="BN51" s="578"/>
      <c r="BO51" s="578"/>
      <c r="BP51" s="591">
        <v>9.930555555555555E-2</v>
      </c>
      <c r="BQ51" s="578"/>
      <c r="BR51" s="578">
        <v>6.3981481481481486E-2</v>
      </c>
      <c r="BS51" s="578"/>
      <c r="BT51" s="578"/>
      <c r="BU51" s="578"/>
      <c r="BV51" s="578"/>
    </row>
    <row r="52" spans="1:74" ht="13.5" thickBot="1" x14ac:dyDescent="0.25">
      <c r="A52" s="735"/>
      <c r="B52" s="737"/>
      <c r="C52" s="739"/>
      <c r="D52" s="741"/>
      <c r="E52" s="743"/>
      <c r="F52" s="753"/>
      <c r="G52" s="723"/>
      <c r="H52" s="755"/>
      <c r="I52" s="727"/>
      <c r="J52" s="581"/>
      <c r="K52" s="596"/>
      <c r="L52" s="596"/>
      <c r="M52" s="595"/>
      <c r="N52" s="596"/>
      <c r="O52" s="581"/>
      <c r="P52" s="579"/>
      <c r="Q52" s="595"/>
      <c r="R52" s="595"/>
      <c r="S52" s="581"/>
      <c r="T52" s="600"/>
      <c r="U52" s="581"/>
      <c r="V52" s="596"/>
      <c r="W52" s="581"/>
      <c r="X52" s="596"/>
      <c r="Y52" s="596"/>
      <c r="Z52" s="596"/>
      <c r="AA52" s="596"/>
      <c r="AB52" s="596"/>
      <c r="AC52" s="596"/>
      <c r="AD52" s="596"/>
      <c r="AE52" s="596"/>
      <c r="AF52" s="596"/>
      <c r="AG52" s="596"/>
      <c r="AH52" s="596"/>
      <c r="AI52" s="596"/>
      <c r="AJ52" s="596"/>
      <c r="AK52" s="596"/>
      <c r="AL52" s="596"/>
      <c r="AM52" s="596"/>
      <c r="AN52" s="596"/>
      <c r="AO52" s="596"/>
      <c r="AP52" s="596"/>
      <c r="AQ52" s="596"/>
      <c r="AR52" s="596"/>
      <c r="AS52" s="596"/>
      <c r="AT52" s="669">
        <f>IF($I51=0,0,IF(ROUNDUP(AT51/$I51,0)&gt;30,30,ROUNDUP(AT51/$I51,0)))</f>
        <v>0</v>
      </c>
      <c r="AU52" s="664"/>
      <c r="AV52" s="664"/>
      <c r="AW52" s="596"/>
      <c r="AX52" s="596"/>
      <c r="AY52" s="596"/>
      <c r="AZ52" s="596"/>
      <c r="BA52" s="596"/>
      <c r="BB52" s="596"/>
      <c r="BC52" s="596"/>
      <c r="BD52" s="596"/>
      <c r="BE52" s="596"/>
      <c r="BF52" s="596"/>
      <c r="BG52" s="596"/>
      <c r="BH52" s="596"/>
      <c r="BI52" s="596"/>
      <c r="BJ52" s="596"/>
      <c r="BK52" s="596"/>
      <c r="BL52" s="596"/>
      <c r="BM52" s="596"/>
      <c r="BN52" s="596"/>
      <c r="BO52" s="596"/>
      <c r="BP52" s="683">
        <f t="shared" ref="BP52:BR52" si="34">IF($I51=0,0,IF(ROUNDUP(BP51/$I51,0)&gt;30,30,ROUNDUP(BP51/$I51,0)))</f>
        <v>0</v>
      </c>
      <c r="BQ52" s="596"/>
      <c r="BR52" s="669">
        <f t="shared" si="34"/>
        <v>0</v>
      </c>
      <c r="BS52" s="596"/>
      <c r="BT52" s="596"/>
      <c r="BU52" s="596"/>
      <c r="BV52" s="596"/>
    </row>
    <row r="53" spans="1:74" x14ac:dyDescent="0.2">
      <c r="A53" s="734">
        <v>11</v>
      </c>
      <c r="B53" s="736" t="s">
        <v>64</v>
      </c>
      <c r="C53" s="738">
        <f>IF(D53=0,0,RANK(D53,D$33:D$82))</f>
        <v>0</v>
      </c>
      <c r="D53" s="740">
        <f>SUM(J54:DE54)</f>
        <v>0</v>
      </c>
      <c r="E53" s="742">
        <f>IF(G53="X","X",RANK(G53,G$33:G$81))</f>
        <v>14</v>
      </c>
      <c r="F53" s="752">
        <f>COUNT(J53:DE53)</f>
        <v>1</v>
      </c>
      <c r="G53" s="722">
        <f>IF(C53=1,"X",IF(C53=2,"X",IF(C53=3,"X",F53)))</f>
        <v>1</v>
      </c>
      <c r="H53" s="754">
        <f>SUM(J53:DE53)</f>
        <v>4.8495370370370368E-3</v>
      </c>
      <c r="I53" s="726">
        <f>MINA(J53,K53,L53,M53,N53,O53,P53,Q53,R53,S53,T53,U53,V53,W53,X53)</f>
        <v>0</v>
      </c>
      <c r="J53" s="610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578"/>
      <c r="AC53" s="578"/>
      <c r="AD53" s="578"/>
      <c r="AE53" s="578"/>
      <c r="AF53" s="578">
        <v>4.8495370370370368E-3</v>
      </c>
      <c r="AG53" s="578"/>
      <c r="AH53" s="578"/>
      <c r="AI53" s="578"/>
      <c r="AJ53" s="578"/>
      <c r="AK53" s="578"/>
      <c r="AL53" s="578"/>
      <c r="AM53" s="578"/>
      <c r="AN53" s="578"/>
      <c r="AO53" s="578"/>
      <c r="AP53" s="578"/>
      <c r="AQ53" s="578"/>
      <c r="AR53" s="578"/>
      <c r="AS53" s="578"/>
      <c r="AT53" s="578"/>
      <c r="AU53" s="578"/>
      <c r="AV53" s="578"/>
      <c r="AW53" s="578"/>
      <c r="AX53" s="578"/>
      <c r="AY53" s="578"/>
      <c r="AZ53" s="578"/>
      <c r="BA53" s="578"/>
      <c r="BB53" s="578"/>
      <c r="BC53" s="578"/>
      <c r="BD53" s="578"/>
      <c r="BE53" s="578"/>
      <c r="BF53" s="578"/>
      <c r="BG53" s="578"/>
      <c r="BH53" s="578"/>
      <c r="BI53" s="578"/>
      <c r="BJ53" s="578"/>
      <c r="BK53" s="578"/>
      <c r="BL53" s="578"/>
      <c r="BM53" s="578"/>
      <c r="BN53" s="578"/>
      <c r="BO53" s="578"/>
      <c r="BP53" s="578"/>
      <c r="BQ53" s="578"/>
      <c r="BR53" s="578"/>
      <c r="BS53" s="578"/>
      <c r="BT53" s="578"/>
      <c r="BU53" s="578"/>
      <c r="BV53" s="578"/>
    </row>
    <row r="54" spans="1:74" ht="13.5" thickBot="1" x14ac:dyDescent="0.25">
      <c r="A54" s="735"/>
      <c r="B54" s="737"/>
      <c r="C54" s="739"/>
      <c r="D54" s="741"/>
      <c r="E54" s="743"/>
      <c r="F54" s="753"/>
      <c r="G54" s="723"/>
      <c r="H54" s="755"/>
      <c r="I54" s="727"/>
      <c r="J54" s="581"/>
      <c r="K54" s="581"/>
      <c r="L54" s="581"/>
      <c r="M54" s="581"/>
      <c r="N54" s="581"/>
      <c r="O54" s="580"/>
      <c r="P54" s="580"/>
      <c r="Q54" s="581"/>
      <c r="R54" s="581"/>
      <c r="S54" s="580"/>
      <c r="T54" s="580"/>
      <c r="U54" s="581"/>
      <c r="V54" s="580"/>
      <c r="W54" s="580"/>
      <c r="X54" s="580"/>
      <c r="Y54" s="580"/>
      <c r="Z54" s="580"/>
      <c r="AA54" s="580"/>
      <c r="AB54" s="580"/>
      <c r="AC54" s="580"/>
      <c r="AD54" s="580"/>
      <c r="AE54" s="581"/>
      <c r="AF54" s="669">
        <f>IF($I53=0,0,IF(ROUNDUP(AF53/$I53,0)&gt;30,30,ROUNDUP(AF53/$I53,0)))</f>
        <v>0</v>
      </c>
      <c r="AG54" s="580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  <c r="BL54" s="581"/>
      <c r="BM54" s="581"/>
      <c r="BN54" s="581"/>
      <c r="BO54" s="581"/>
      <c r="BP54" s="581"/>
      <c r="BQ54" s="581"/>
      <c r="BR54" s="581"/>
      <c r="BS54" s="581"/>
      <c r="BT54" s="581"/>
      <c r="BU54" s="581"/>
      <c r="BV54" s="581"/>
    </row>
    <row r="55" spans="1:74" x14ac:dyDescent="0.2">
      <c r="A55" s="734">
        <v>12</v>
      </c>
      <c r="B55" s="736" t="s">
        <v>99</v>
      </c>
      <c r="C55" s="738">
        <f>IF(D55=0,0,RANK(D55,D$33:D$82))</f>
        <v>0</v>
      </c>
      <c r="D55" s="740">
        <f>SUM(J56:DE56)</f>
        <v>0</v>
      </c>
      <c r="E55" s="742">
        <f>IF(G55="X","X",RANK(G55,G$33:G$81))</f>
        <v>8</v>
      </c>
      <c r="F55" s="752">
        <f>COUNT(J55:DE55)</f>
        <v>4</v>
      </c>
      <c r="G55" s="722">
        <f>IF(C55=1,"X",IF(C55=2,"X",IF(C55=3,"X",F55)))</f>
        <v>4</v>
      </c>
      <c r="H55" s="754">
        <f>SUM(J55:DE55)</f>
        <v>0.31236111111111109</v>
      </c>
      <c r="I55" s="726">
        <f>MINA(J55,K55,L55,M55,N55,O55,P55,Q55,R55,S55,T55,U55,V55,W55,X55)</f>
        <v>0</v>
      </c>
      <c r="J55" s="610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>
        <v>0.10107638888888888</v>
      </c>
      <c r="AF55" s="578"/>
      <c r="AG55" s="578"/>
      <c r="AH55" s="578"/>
      <c r="AI55" s="578"/>
      <c r="AJ55" s="578"/>
      <c r="AK55" s="578"/>
      <c r="AL55" s="578"/>
      <c r="AM55" s="578"/>
      <c r="AN55" s="578">
        <v>2.0046296296296295E-2</v>
      </c>
      <c r="AO55" s="578"/>
      <c r="AP55" s="578"/>
      <c r="AQ55" s="578"/>
      <c r="AR55" s="578">
        <v>3.7071759259259256E-2</v>
      </c>
      <c r="AS55" s="578"/>
      <c r="AT55" s="578"/>
      <c r="AU55" s="578"/>
      <c r="AV55" s="578"/>
      <c r="AW55" s="578"/>
      <c r="AX55" s="578"/>
      <c r="AY55" s="578"/>
      <c r="AZ55" s="578"/>
      <c r="BA55" s="578"/>
      <c r="BB55" s="578"/>
      <c r="BC55" s="594"/>
      <c r="BD55" s="594"/>
      <c r="BE55" s="594"/>
      <c r="BF55" s="594"/>
      <c r="BG55" s="578"/>
      <c r="BH55" s="578"/>
      <c r="BI55" s="578"/>
      <c r="BJ55" s="578"/>
      <c r="BK55" s="578"/>
      <c r="BL55" s="578"/>
      <c r="BM55" s="578"/>
      <c r="BN55" s="578"/>
      <c r="BO55" s="578"/>
      <c r="BP55" s="578"/>
      <c r="BQ55" s="578"/>
      <c r="BR55" s="578">
        <v>0.15416666666666667</v>
      </c>
      <c r="BS55" s="578"/>
      <c r="BT55" s="578"/>
      <c r="BU55" s="578"/>
      <c r="BV55" s="578"/>
    </row>
    <row r="56" spans="1:74" ht="13.5" thickBot="1" x14ac:dyDescent="0.25">
      <c r="A56" s="735"/>
      <c r="B56" s="737"/>
      <c r="C56" s="739"/>
      <c r="D56" s="741"/>
      <c r="E56" s="743"/>
      <c r="F56" s="753"/>
      <c r="G56" s="723"/>
      <c r="H56" s="755"/>
      <c r="I56" s="727"/>
      <c r="J56" s="581"/>
      <c r="K56" s="580"/>
      <c r="L56" s="580"/>
      <c r="M56" s="581"/>
      <c r="N56" s="581"/>
      <c r="O56" s="581"/>
      <c r="P56" s="579"/>
      <c r="Q56" s="581"/>
      <c r="R56" s="581"/>
      <c r="S56" s="581"/>
      <c r="T56" s="579"/>
      <c r="U56" s="581"/>
      <c r="V56" s="580"/>
      <c r="W56" s="580"/>
      <c r="X56" s="580"/>
      <c r="Y56" s="580"/>
      <c r="Z56" s="580"/>
      <c r="AA56" s="580"/>
      <c r="AB56" s="580"/>
      <c r="AC56" s="580"/>
      <c r="AD56" s="580"/>
      <c r="AE56" s="669">
        <f>IF($I55=0,0,IF(ROUNDUP(AE55/$I55,0)&gt;30,30,ROUNDUP(AE55/$I55,0)))</f>
        <v>0</v>
      </c>
      <c r="AF56" s="581"/>
      <c r="AG56" s="580"/>
      <c r="AH56" s="580"/>
      <c r="AI56" s="580"/>
      <c r="AJ56" s="580"/>
      <c r="AK56" s="580"/>
      <c r="AL56" s="580"/>
      <c r="AM56" s="665"/>
      <c r="AN56" s="669">
        <f>IF($I55=0,0,IF(ROUNDUP(AN55/$I55,0)&gt;30,30,ROUNDUP(AN55/$I55,0)))</f>
        <v>0</v>
      </c>
      <c r="AO56" s="669"/>
      <c r="AP56" s="669"/>
      <c r="AQ56" s="669"/>
      <c r="AR56" s="669">
        <f>IF($I56=0,0,IF(ROUNDUP(BZ56/$I56,0)&gt;30,30,ROUNDUP(BZ56/$I56,0)))</f>
        <v>0</v>
      </c>
      <c r="AS56" s="580"/>
      <c r="AT56" s="580"/>
      <c r="AU56" s="580"/>
      <c r="AV56" s="580"/>
      <c r="AW56" s="580"/>
      <c r="AX56" s="580"/>
      <c r="AY56" s="580"/>
      <c r="AZ56" s="580"/>
      <c r="BA56" s="580"/>
      <c r="BB56" s="580"/>
      <c r="BC56" s="581"/>
      <c r="BD56" s="581"/>
      <c r="BE56" s="581"/>
      <c r="BF56" s="581"/>
      <c r="BG56" s="580"/>
      <c r="BH56" s="580"/>
      <c r="BI56" s="580"/>
      <c r="BJ56" s="580"/>
      <c r="BK56" s="580"/>
      <c r="BL56" s="665"/>
      <c r="BM56" s="669"/>
      <c r="BN56" s="581"/>
      <c r="BO56" s="581"/>
      <c r="BP56" s="581"/>
      <c r="BQ56" s="581"/>
      <c r="BR56" s="669">
        <f t="shared" ref="BR56" si="35">IF($I55=0,0,IF(ROUNDUP(BR55/$I55,0)&gt;30,30,ROUNDUP(BR55/$I55,0)))</f>
        <v>0</v>
      </c>
      <c r="BS56" s="581"/>
      <c r="BT56" s="580"/>
      <c r="BU56" s="580"/>
      <c r="BV56" s="580"/>
    </row>
    <row r="57" spans="1:74" ht="12.75" customHeight="1" x14ac:dyDescent="0.2">
      <c r="A57" s="734">
        <v>13</v>
      </c>
      <c r="B57" s="736" t="s">
        <v>2</v>
      </c>
      <c r="C57" s="738">
        <f>IF(D57=0,0,RANK(D57,D$33:D$82))</f>
        <v>6</v>
      </c>
      <c r="D57" s="740">
        <f>SUM(J58:DE58)</f>
        <v>29</v>
      </c>
      <c r="E57" s="742">
        <f>IF(G57="X","X",RANK(G57,G$33:G$81))</f>
        <v>4</v>
      </c>
      <c r="F57" s="752">
        <f>COUNT(J57:DE57)</f>
        <v>7</v>
      </c>
      <c r="G57" s="722">
        <f>IF(C57=1,"X",IF(C57=2,"X",IF(C57=3,"X",F57)))</f>
        <v>7</v>
      </c>
      <c r="H57" s="754">
        <f>SUM(J57:DE57)</f>
        <v>0.37023148148148149</v>
      </c>
      <c r="I57" s="726">
        <f>MINA(J57,K57,L57,M57,N57,O57,P57,Q57,R57,S57,T57,U57,V57,W57,X57)</f>
        <v>1.4363425925925925E-2</v>
      </c>
      <c r="J57" s="610"/>
      <c r="K57" s="578"/>
      <c r="L57" s="578"/>
      <c r="M57" s="578"/>
      <c r="N57" s="578"/>
      <c r="O57" s="578"/>
      <c r="P57" s="578">
        <v>1.4363425925925925E-2</v>
      </c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  <c r="AB57" s="578"/>
      <c r="AC57" s="578"/>
      <c r="AD57" s="578">
        <v>3.6782407407407409E-2</v>
      </c>
      <c r="AE57" s="578">
        <v>9.2731481481481484E-2</v>
      </c>
      <c r="AF57" s="578"/>
      <c r="AG57" s="578"/>
      <c r="AH57" s="578"/>
      <c r="AI57" s="578">
        <v>3.1655092592592596E-2</v>
      </c>
      <c r="AJ57" s="578"/>
      <c r="AK57" s="578">
        <v>7.9780092592592597E-2</v>
      </c>
      <c r="AL57" s="578"/>
      <c r="AM57" s="578"/>
      <c r="AN57" s="578"/>
      <c r="AO57" s="578">
        <v>3.9733796296296302E-2</v>
      </c>
      <c r="AP57" s="578"/>
      <c r="AQ57" s="578"/>
      <c r="AR57" s="578"/>
      <c r="AS57" s="578"/>
      <c r="AT57" s="578"/>
      <c r="AU57" s="578"/>
      <c r="AV57" s="578"/>
      <c r="AW57" s="578"/>
      <c r="AX57" s="578"/>
      <c r="AY57" s="578"/>
      <c r="AZ57" s="578"/>
      <c r="BA57" s="578"/>
      <c r="BB57" s="578"/>
      <c r="BC57" s="578"/>
      <c r="BD57" s="578"/>
      <c r="BE57" s="578"/>
      <c r="BF57" s="578"/>
      <c r="BG57" s="578"/>
      <c r="BH57" s="578"/>
      <c r="BI57" s="578"/>
      <c r="BJ57" s="578"/>
      <c r="BK57" s="578"/>
      <c r="BL57" s="578"/>
      <c r="BM57" s="578"/>
      <c r="BN57" s="578"/>
      <c r="BO57" s="578"/>
      <c r="BP57" s="578"/>
      <c r="BQ57" s="578"/>
      <c r="BR57" s="578">
        <v>7.5185185185185188E-2</v>
      </c>
      <c r="BS57" s="578"/>
      <c r="BT57" s="578"/>
      <c r="BU57" s="578"/>
      <c r="BV57" s="578"/>
    </row>
    <row r="58" spans="1:74" ht="13.5" customHeight="1" thickBot="1" x14ac:dyDescent="0.25">
      <c r="A58" s="735"/>
      <c r="B58" s="737"/>
      <c r="C58" s="739"/>
      <c r="D58" s="741"/>
      <c r="E58" s="743"/>
      <c r="F58" s="753"/>
      <c r="G58" s="723"/>
      <c r="H58" s="755"/>
      <c r="I58" s="727"/>
      <c r="J58" s="581"/>
      <c r="K58" s="579"/>
      <c r="L58" s="581"/>
      <c r="M58" s="581"/>
      <c r="N58" s="581"/>
      <c r="O58" s="600"/>
      <c r="P58" s="669">
        <f>IF($I57=0,0,IF(ROUNDUP(P57/$I57,0)&gt;30,30,ROUNDUP(P57/$I57,0)))</f>
        <v>1</v>
      </c>
      <c r="Q58" s="581"/>
      <c r="R58" s="600"/>
      <c r="S58" s="580"/>
      <c r="T58" s="581"/>
      <c r="U58" s="581"/>
      <c r="V58" s="580"/>
      <c r="W58" s="581"/>
      <c r="X58" s="580"/>
      <c r="Y58" s="580"/>
      <c r="Z58" s="580"/>
      <c r="AA58" s="580"/>
      <c r="AB58" s="580"/>
      <c r="AC58" s="580"/>
      <c r="AD58" s="669">
        <f>IF($I57=0,0,IF(ROUNDUP(AD57/$I57,0)&gt;30,30,ROUNDUP(AD57/$I57,0)))</f>
        <v>3</v>
      </c>
      <c r="AE58" s="669">
        <f>IF($I57=0,0,IF(ROUNDUP(AE57/$I57,0)&gt;30,30,ROUNDUP(AE57/$I57,0)))</f>
        <v>7</v>
      </c>
      <c r="AF58" s="580"/>
      <c r="AG58" s="580"/>
      <c r="AH58" s="669"/>
      <c r="AI58" s="669">
        <f>IF($I57=0,0,IF(ROUNDUP(AI57/$I57,0)&gt;30,30,ROUNDUP(AI57/$I57,0)))</f>
        <v>3</v>
      </c>
      <c r="AJ58" s="669"/>
      <c r="AK58" s="669">
        <f>IF($I57=0,0,IF(ROUNDUP(AK57/$I57,0)&gt;30,30,ROUNDUP(AK57/$I57,0)))</f>
        <v>6</v>
      </c>
      <c r="AL58" s="580"/>
      <c r="AM58" s="580"/>
      <c r="AN58" s="580"/>
      <c r="AO58" s="669">
        <f>IF($I57=0,0,IF(ROUNDUP(AO57/$I57,0)&gt;30,30,ROUNDUP(AO57/$I57,0)))</f>
        <v>3</v>
      </c>
      <c r="AP58" s="580"/>
      <c r="AQ58" s="580"/>
      <c r="AR58" s="580"/>
      <c r="AS58" s="580"/>
      <c r="AT58" s="580"/>
      <c r="AU58" s="580"/>
      <c r="AV58" s="580"/>
      <c r="AW58" s="580"/>
      <c r="AX58" s="580"/>
      <c r="AY58" s="580"/>
      <c r="AZ58" s="580"/>
      <c r="BA58" s="580"/>
      <c r="BB58" s="580"/>
      <c r="BC58" s="580"/>
      <c r="BD58" s="580"/>
      <c r="BE58" s="580"/>
      <c r="BF58" s="580"/>
      <c r="BG58" s="580"/>
      <c r="BH58" s="580"/>
      <c r="BI58" s="580"/>
      <c r="BJ58" s="580"/>
      <c r="BK58" s="580"/>
      <c r="BL58" s="580"/>
      <c r="BM58" s="580"/>
      <c r="BN58" s="580"/>
      <c r="BO58" s="580"/>
      <c r="BP58" s="580"/>
      <c r="BQ58" s="580"/>
      <c r="BR58" s="669">
        <f t="shared" ref="BR58" si="36">IF($I57=0,0,IF(ROUNDUP(BR57/$I57,0)&gt;30,30,ROUNDUP(BR57/$I57,0)))</f>
        <v>6</v>
      </c>
      <c r="BS58" s="580"/>
      <c r="BT58" s="580"/>
      <c r="BU58" s="580"/>
      <c r="BV58" s="580"/>
    </row>
    <row r="59" spans="1:74" x14ac:dyDescent="0.2">
      <c r="A59" s="734">
        <v>14</v>
      </c>
      <c r="B59" s="736" t="s">
        <v>161</v>
      </c>
      <c r="C59" s="738">
        <f>IF(D59=0,0,RANK(D59,D$33:D$82))</f>
        <v>1</v>
      </c>
      <c r="D59" s="740">
        <f>SUM(J60:DE60)</f>
        <v>135</v>
      </c>
      <c r="E59" s="742" t="str">
        <f>IF(G59="X","X",RANK(G59,G$33:G$81))</f>
        <v>X</v>
      </c>
      <c r="F59" s="752">
        <f>COUNT(J59:DE59)</f>
        <v>28</v>
      </c>
      <c r="G59" s="722" t="str">
        <f>IF(C59=1,"X",IF(C59=2,"X",IF(C59=3,"X",F59)))</f>
        <v>X</v>
      </c>
      <c r="H59" s="754">
        <f>SUM(J59:DE59)</f>
        <v>1.6902662037037037</v>
      </c>
      <c r="I59" s="726">
        <f>MINA(J59,K59,L59,M59,N59,O59,P59,Q59,R59,S59,T59,U59,V59,W59,X59)</f>
        <v>1.3796296296296298E-2</v>
      </c>
      <c r="J59" s="610"/>
      <c r="K59" s="578"/>
      <c r="L59" s="578"/>
      <c r="M59" s="578"/>
      <c r="N59" s="578"/>
      <c r="O59" s="578"/>
      <c r="P59" s="578">
        <v>1.4178240740740741E-2</v>
      </c>
      <c r="Q59" s="578"/>
      <c r="R59" s="578">
        <v>1.4027777777777778E-2</v>
      </c>
      <c r="S59" s="578">
        <v>1.3796296296296298E-2</v>
      </c>
      <c r="T59" s="578"/>
      <c r="U59" s="578">
        <v>1.3969907407407408E-2</v>
      </c>
      <c r="V59" s="578"/>
      <c r="W59" s="578"/>
      <c r="X59" s="578"/>
      <c r="Y59" s="578"/>
      <c r="Z59" s="578"/>
      <c r="AA59" s="578"/>
      <c r="AB59" s="578"/>
      <c r="AC59" s="578"/>
      <c r="AD59" s="578"/>
      <c r="AE59" s="578">
        <v>0.10251157407407407</v>
      </c>
      <c r="AF59" s="578"/>
      <c r="AG59" s="578">
        <v>1.8749999999999999E-2</v>
      </c>
      <c r="AH59" s="578">
        <v>3.15625E-2</v>
      </c>
      <c r="AI59" s="578"/>
      <c r="AJ59" s="578"/>
      <c r="AK59" s="578"/>
      <c r="AL59" s="578"/>
      <c r="AM59" s="578">
        <v>4.3969907407407409E-2</v>
      </c>
      <c r="AN59" s="578"/>
      <c r="AO59" s="578"/>
      <c r="AP59" s="578"/>
      <c r="AQ59" s="578"/>
      <c r="AR59" s="578">
        <v>3.1273148148148147E-2</v>
      </c>
      <c r="AS59" s="578">
        <v>5.0601851851851849E-2</v>
      </c>
      <c r="AT59" s="578">
        <v>7.228009259259259E-2</v>
      </c>
      <c r="AU59" s="578">
        <v>7.9525462962962964E-2</v>
      </c>
      <c r="AV59" s="578"/>
      <c r="AW59" s="578">
        <v>5.0856481481481482E-2</v>
      </c>
      <c r="AX59" s="578"/>
      <c r="AY59" s="578">
        <v>7.8923611111111111E-2</v>
      </c>
      <c r="AZ59" s="578">
        <v>9.1365740740740733E-2</v>
      </c>
      <c r="BA59" s="578">
        <v>6.1377314814814815E-2</v>
      </c>
      <c r="BB59" s="578">
        <v>4.9502314814814818E-2</v>
      </c>
      <c r="BC59" s="578">
        <v>5.393518518518519E-2</v>
      </c>
      <c r="BD59" s="578">
        <v>7.4120370370370378E-2</v>
      </c>
      <c r="BE59" s="578">
        <v>8.0729166666666671E-2</v>
      </c>
      <c r="BF59" s="578"/>
      <c r="BG59" s="578">
        <v>0.11570601851851851</v>
      </c>
      <c r="BH59" s="578"/>
      <c r="BI59" s="578">
        <v>0.14884259259259261</v>
      </c>
      <c r="BJ59" s="578">
        <v>6.9282407407407418E-2</v>
      </c>
      <c r="BK59" s="578"/>
      <c r="BL59" s="578"/>
      <c r="BM59" s="578"/>
      <c r="BN59" s="578">
        <v>3.4699074074074077E-2</v>
      </c>
      <c r="BO59" s="578">
        <v>7.1284722222222222E-2</v>
      </c>
      <c r="BP59" s="578"/>
      <c r="BQ59" s="578">
        <v>3.8668981481481478E-2</v>
      </c>
      <c r="BR59" s="578">
        <v>7.3888888888888893E-2</v>
      </c>
      <c r="BS59" s="578">
        <v>0.11063657407407408</v>
      </c>
      <c r="BT59" s="578"/>
      <c r="BU59" s="578"/>
      <c r="BV59" s="578"/>
    </row>
    <row r="60" spans="1:74" ht="13.5" thickBot="1" x14ac:dyDescent="0.25">
      <c r="A60" s="735"/>
      <c r="B60" s="737"/>
      <c r="C60" s="739"/>
      <c r="D60" s="741"/>
      <c r="E60" s="743"/>
      <c r="F60" s="753"/>
      <c r="G60" s="723"/>
      <c r="H60" s="755"/>
      <c r="I60" s="727"/>
      <c r="J60" s="579"/>
      <c r="K60" s="581"/>
      <c r="L60" s="580"/>
      <c r="M60" s="580"/>
      <c r="N60" s="580"/>
      <c r="O60" s="581"/>
      <c r="P60" s="669">
        <f>IF($I59=0,0,IF(ROUNDUP(P59/$I59,0)&gt;30,30,ROUNDUP(P59/$I59,0)))</f>
        <v>2</v>
      </c>
      <c r="Q60" s="580"/>
      <c r="R60" s="669">
        <f>IF($I59=0,0,IF(ROUNDUP(R59/$I59,0)&gt;30,30,ROUNDUP(R59/$I59,0)))</f>
        <v>2</v>
      </c>
      <c r="S60" s="669">
        <f>IF($I59=0,0,IF(ROUNDUP(S59/$I59,0)&gt;30,30,ROUNDUP(S59/$I59,0)))</f>
        <v>1</v>
      </c>
      <c r="T60" s="580"/>
      <c r="U60" s="669">
        <f>IF($I59=0,0,IF(ROUNDUP(U59/$I59,0)&gt;30,30,ROUNDUP(U59/$I59,0)))</f>
        <v>2</v>
      </c>
      <c r="V60" s="581"/>
      <c r="W60" s="580"/>
      <c r="X60" s="580"/>
      <c r="Y60" s="580"/>
      <c r="Z60" s="580"/>
      <c r="AA60" s="580"/>
      <c r="AB60" s="580"/>
      <c r="AC60" s="580"/>
      <c r="AD60" s="581"/>
      <c r="AE60" s="669">
        <f>IF($I59=0,0,IF(ROUNDUP(AE59/$I59,0)&gt;30,30,ROUNDUP(AE59/$I59,0)))</f>
        <v>8</v>
      </c>
      <c r="AF60" s="581"/>
      <c r="AG60" s="669">
        <f>IF($I59=0,0,IF(ROUNDUP(AG59/$I59,0)&gt;30,30,ROUNDUP(AG59/$I59,0)))</f>
        <v>2</v>
      </c>
      <c r="AH60" s="669">
        <f>IF($I59=0,0,IF(ROUNDUP(AH59/$I59,0)&gt;30,30,ROUNDUP(AH59/$I59,0)))</f>
        <v>3</v>
      </c>
      <c r="AI60" s="669"/>
      <c r="AJ60" s="581"/>
      <c r="AK60" s="580"/>
      <c r="AL60" s="581"/>
      <c r="AM60" s="669">
        <f>IF($I59=0,0,IF(ROUNDUP(AM59/$I59,0)&gt;30,30,ROUNDUP(AM59/$I59,0)))</f>
        <v>4</v>
      </c>
      <c r="AN60" s="581"/>
      <c r="AO60" s="666"/>
      <c r="AP60" s="666"/>
      <c r="AQ60" s="666"/>
      <c r="AR60" s="669">
        <f>IF($I60=0,0,IF(ROUNDUP(BZ60/$I60,0)&gt;30,30,ROUNDUP(BZ60/$I60,0)))</f>
        <v>0</v>
      </c>
      <c r="AS60" s="669">
        <f>IF($I59=0,0,IF(ROUNDUP(AS59/$I59,0)&gt;30,30,ROUNDUP(AS59/$I59,0)))</f>
        <v>4</v>
      </c>
      <c r="AT60" s="669">
        <f>IF($I59=0,0,IF(ROUNDUP(AT59/$I59,0)&gt;30,30,ROUNDUP(AT59/$I59,0)))</f>
        <v>6</v>
      </c>
      <c r="AU60" s="669">
        <f>IF($I59=0,0,IF(ROUNDUP(AU59/$I59,0)&gt;30,30,ROUNDUP(AU59/$I59,0)))</f>
        <v>6</v>
      </c>
      <c r="AV60" s="669"/>
      <c r="AW60" s="669">
        <f>IF($I59=0,0,IF(ROUNDUP(AW59/$I59,0)&gt;30,30,ROUNDUP(AW59/$I59,0)))</f>
        <v>4</v>
      </c>
      <c r="AX60" s="669"/>
      <c r="AY60" s="669">
        <f t="shared" ref="AY60:BJ60" si="37">IF($I59=0,0,IF(ROUNDUP(AY59/$I59,0)&gt;30,30,ROUNDUP(AY59/$I59,0)))</f>
        <v>6</v>
      </c>
      <c r="AZ60" s="669">
        <f t="shared" si="37"/>
        <v>7</v>
      </c>
      <c r="BA60" s="669">
        <f t="shared" si="37"/>
        <v>5</v>
      </c>
      <c r="BB60" s="669">
        <f t="shared" si="37"/>
        <v>4</v>
      </c>
      <c r="BC60" s="669">
        <f t="shared" si="37"/>
        <v>4</v>
      </c>
      <c r="BD60" s="669">
        <f t="shared" si="37"/>
        <v>6</v>
      </c>
      <c r="BE60" s="669">
        <f t="shared" si="37"/>
        <v>6</v>
      </c>
      <c r="BF60" s="669"/>
      <c r="BG60" s="669">
        <f t="shared" si="37"/>
        <v>9</v>
      </c>
      <c r="BH60" s="581"/>
      <c r="BI60" s="669">
        <f t="shared" si="37"/>
        <v>11</v>
      </c>
      <c r="BJ60" s="669">
        <f t="shared" si="37"/>
        <v>6</v>
      </c>
      <c r="BK60" s="581"/>
      <c r="BL60" s="666"/>
      <c r="BM60" s="669"/>
      <c r="BN60" s="669">
        <f t="shared" ref="BN60:BS60" si="38">IF($I59=0,0,IF(ROUNDUP(BN59/$I59,0)&gt;30,30,ROUNDUP(BN59/$I59,0)))</f>
        <v>3</v>
      </c>
      <c r="BO60" s="669">
        <f t="shared" si="38"/>
        <v>6</v>
      </c>
      <c r="BP60" s="669"/>
      <c r="BQ60" s="669">
        <f t="shared" si="38"/>
        <v>3</v>
      </c>
      <c r="BR60" s="669">
        <f t="shared" si="38"/>
        <v>6</v>
      </c>
      <c r="BS60" s="669">
        <f t="shared" si="38"/>
        <v>9</v>
      </c>
      <c r="BT60" s="581"/>
      <c r="BU60" s="581"/>
      <c r="BV60" s="581"/>
    </row>
    <row r="61" spans="1:74" x14ac:dyDescent="0.2">
      <c r="A61" s="734">
        <v>15</v>
      </c>
      <c r="B61" s="736" t="s">
        <v>1380</v>
      </c>
      <c r="C61" s="738">
        <f>IF(D61=0,0,RANK(D61,D$33:D$82))</f>
        <v>0</v>
      </c>
      <c r="D61" s="740">
        <f>SUM(J62:DE62)</f>
        <v>0</v>
      </c>
      <c r="E61" s="742">
        <f>IF(G61="X","X",RANK(G61,G$33:G$81))</f>
        <v>14</v>
      </c>
      <c r="F61" s="752">
        <f>COUNT(J61:DE61)</f>
        <v>1</v>
      </c>
      <c r="G61" s="722">
        <f>IF(C61=1,"X",IF(C61=2,"X",IF(C61=3,"X",F61)))</f>
        <v>1</v>
      </c>
      <c r="H61" s="754">
        <f>SUM(J61:DE61)</f>
        <v>0.10696759259259259</v>
      </c>
      <c r="I61" s="726">
        <f>MINA(J61,K61,L61,M61,N61,O61,P61,Q61,R61,S61,T61,U61,V61,W61,X61)</f>
        <v>0</v>
      </c>
      <c r="J61" s="187"/>
      <c r="K61" s="595"/>
      <c r="L61" s="596"/>
      <c r="M61" s="596"/>
      <c r="N61" s="596"/>
      <c r="O61" s="595"/>
      <c r="P61" s="664"/>
      <c r="Q61" s="596"/>
      <c r="R61" s="596"/>
      <c r="S61" s="595"/>
      <c r="T61" s="596"/>
      <c r="U61" s="595"/>
      <c r="V61" s="595"/>
      <c r="W61" s="596"/>
      <c r="X61" s="596"/>
      <c r="Y61" s="596"/>
      <c r="Z61" s="596"/>
      <c r="AA61" s="596"/>
      <c r="AB61" s="596"/>
      <c r="AC61" s="596"/>
      <c r="AD61" s="595"/>
      <c r="AE61" s="664"/>
      <c r="AF61" s="595"/>
      <c r="AG61" s="664"/>
      <c r="AH61" s="664"/>
      <c r="AI61" s="664"/>
      <c r="AJ61" s="595"/>
      <c r="AK61" s="596"/>
      <c r="AL61" s="595"/>
      <c r="AM61" s="595"/>
      <c r="AN61" s="595"/>
      <c r="AO61" s="595"/>
      <c r="AP61" s="595"/>
      <c r="AQ61" s="595"/>
      <c r="AR61" s="595"/>
      <c r="AS61" s="595"/>
      <c r="AT61" s="595"/>
      <c r="AU61" s="595"/>
      <c r="AV61" s="595"/>
      <c r="AW61" s="595"/>
      <c r="AX61" s="595"/>
      <c r="AY61" s="595"/>
      <c r="AZ61" s="595"/>
      <c r="BA61" s="595"/>
      <c r="BB61" s="595"/>
      <c r="BC61" s="595"/>
      <c r="BD61" s="595"/>
      <c r="BE61" s="595"/>
      <c r="BF61" s="595"/>
      <c r="BG61" s="595"/>
      <c r="BH61" s="595"/>
      <c r="BI61" s="595"/>
      <c r="BJ61" s="595"/>
      <c r="BK61" s="595"/>
      <c r="BL61" s="595"/>
      <c r="BM61" s="595"/>
      <c r="BN61" s="595"/>
      <c r="BO61" s="595"/>
      <c r="BP61" s="595"/>
      <c r="BQ61" s="595"/>
      <c r="BR61" s="595"/>
      <c r="BS61" s="578">
        <v>0.10696759259259259</v>
      </c>
      <c r="BT61" s="595"/>
      <c r="BU61" s="595"/>
      <c r="BV61" s="595"/>
    </row>
    <row r="62" spans="1:74" ht="13.5" thickBot="1" x14ac:dyDescent="0.25">
      <c r="A62" s="735"/>
      <c r="B62" s="737"/>
      <c r="C62" s="739"/>
      <c r="D62" s="741"/>
      <c r="E62" s="743"/>
      <c r="F62" s="753"/>
      <c r="G62" s="723"/>
      <c r="H62" s="755"/>
      <c r="I62" s="727"/>
      <c r="J62" s="187"/>
      <c r="K62" s="595"/>
      <c r="L62" s="596"/>
      <c r="M62" s="596"/>
      <c r="N62" s="596"/>
      <c r="O62" s="595"/>
      <c r="P62" s="580"/>
      <c r="Q62" s="596"/>
      <c r="R62" s="596"/>
      <c r="S62" s="595"/>
      <c r="T62" s="596"/>
      <c r="U62" s="595"/>
      <c r="V62" s="595"/>
      <c r="W62" s="596"/>
      <c r="X62" s="596"/>
      <c r="Y62" s="596"/>
      <c r="Z62" s="596"/>
      <c r="AA62" s="596"/>
      <c r="AB62" s="596"/>
      <c r="AC62" s="596"/>
      <c r="AD62" s="595"/>
      <c r="AE62" s="664"/>
      <c r="AF62" s="595"/>
      <c r="AG62" s="664"/>
      <c r="AH62" s="664"/>
      <c r="AI62" s="664"/>
      <c r="AJ62" s="595"/>
      <c r="AK62" s="596"/>
      <c r="AL62" s="595"/>
      <c r="AM62" s="595"/>
      <c r="AN62" s="595"/>
      <c r="AO62" s="595"/>
      <c r="AP62" s="595"/>
      <c r="AQ62" s="595"/>
      <c r="AR62" s="595"/>
      <c r="AS62" s="595"/>
      <c r="AT62" s="595"/>
      <c r="AU62" s="595"/>
      <c r="AV62" s="595"/>
      <c r="AW62" s="595"/>
      <c r="AX62" s="595"/>
      <c r="AY62" s="595"/>
      <c r="AZ62" s="595"/>
      <c r="BA62" s="595"/>
      <c r="BB62" s="595"/>
      <c r="BC62" s="595"/>
      <c r="BD62" s="595"/>
      <c r="BE62" s="595"/>
      <c r="BF62" s="595"/>
      <c r="BG62" s="595"/>
      <c r="BH62" s="595"/>
      <c r="BI62" s="595"/>
      <c r="BJ62" s="595"/>
      <c r="BK62" s="595"/>
      <c r="BL62" s="595"/>
      <c r="BM62" s="595"/>
      <c r="BN62" s="595"/>
      <c r="BO62" s="595"/>
      <c r="BP62" s="595"/>
      <c r="BQ62" s="595"/>
      <c r="BR62" s="595"/>
      <c r="BS62" s="669">
        <f t="shared" ref="BS62" si="39">IF($I61=0,0,IF(ROUNDUP(BS61/$I61,0)&gt;30,30,ROUNDUP(BS61/$I61,0)))</f>
        <v>0</v>
      </c>
      <c r="BT62" s="595"/>
      <c r="BU62" s="595"/>
      <c r="BV62" s="595"/>
    </row>
    <row r="63" spans="1:74" ht="12.75" customHeight="1" x14ac:dyDescent="0.2">
      <c r="A63" s="734">
        <v>16</v>
      </c>
      <c r="B63" s="736" t="s">
        <v>1250</v>
      </c>
      <c r="C63" s="738">
        <f>IF(D63=0,0,RANK(D63,D$33:D$82))</f>
        <v>0</v>
      </c>
      <c r="D63" s="740">
        <f>SUM(J64:DE64)</f>
        <v>0</v>
      </c>
      <c r="E63" s="742">
        <f>IF(G63="X","X",RANK(G63,G$33:G$81))</f>
        <v>18</v>
      </c>
      <c r="F63" s="752">
        <f>COUNT(J63:DE63)</f>
        <v>0</v>
      </c>
      <c r="G63" s="722">
        <f>IF(C63=1,"X",IF(C63=2,"X",IF(C63=3,"X",F63)))</f>
        <v>0</v>
      </c>
      <c r="H63" s="754">
        <f>SUM(J63:DE63)</f>
        <v>0</v>
      </c>
      <c r="I63" s="726">
        <f>MINA(J63,K63,L63,M63,N63,O63,P63,Q63,R63,S63,T63,U63,V63,W63,X63)</f>
        <v>0</v>
      </c>
      <c r="J63" s="610"/>
      <c r="K63" s="578"/>
      <c r="L63" s="578"/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8"/>
      <c r="AZ63" s="578"/>
      <c r="BA63" s="578"/>
      <c r="BB63" s="578"/>
      <c r="BC63" s="578"/>
      <c r="BD63" s="578"/>
      <c r="BE63" s="578"/>
      <c r="BF63" s="578"/>
      <c r="BG63" s="578"/>
      <c r="BH63" s="578"/>
      <c r="BI63" s="578"/>
      <c r="BJ63" s="578"/>
      <c r="BK63" s="578"/>
      <c r="BL63" s="578"/>
      <c r="BM63" s="578"/>
      <c r="BN63" s="578"/>
      <c r="BO63" s="578"/>
      <c r="BP63" s="578"/>
      <c r="BQ63" s="578"/>
      <c r="BR63" s="578"/>
      <c r="BS63" s="578"/>
      <c r="BT63" s="578"/>
      <c r="BU63" s="578"/>
      <c r="BV63" s="578"/>
    </row>
    <row r="64" spans="1:74" ht="13.5" customHeight="1" thickBot="1" x14ac:dyDescent="0.25">
      <c r="A64" s="735"/>
      <c r="B64" s="737"/>
      <c r="C64" s="739"/>
      <c r="D64" s="741"/>
      <c r="E64" s="743"/>
      <c r="F64" s="753"/>
      <c r="G64" s="723"/>
      <c r="H64" s="755"/>
      <c r="I64" s="727"/>
      <c r="J64" s="581"/>
      <c r="K64" s="581"/>
      <c r="L64" s="579"/>
      <c r="M64" s="581"/>
      <c r="N64" s="580"/>
      <c r="O64" s="600"/>
      <c r="P64" s="581"/>
      <c r="Q64" s="581"/>
      <c r="R64" s="600"/>
      <c r="S64" s="580"/>
      <c r="T64" s="600"/>
      <c r="U64" s="581"/>
      <c r="V64" s="581"/>
      <c r="W64" s="579"/>
      <c r="X64" s="580"/>
      <c r="Y64" s="580"/>
      <c r="Z64" s="580"/>
      <c r="AA64" s="580"/>
      <c r="AB64" s="580"/>
      <c r="AC64" s="580"/>
      <c r="AD64" s="580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  <c r="AT64" s="581"/>
      <c r="AU64" s="581"/>
      <c r="AV64" s="581"/>
      <c r="AW64" s="581"/>
      <c r="AX64" s="581"/>
      <c r="AY64" s="581"/>
      <c r="AZ64" s="581"/>
      <c r="BA64" s="581"/>
      <c r="BB64" s="581"/>
      <c r="BC64" s="581"/>
      <c r="BD64" s="581"/>
      <c r="BE64" s="581"/>
      <c r="BF64" s="581"/>
      <c r="BG64" s="581"/>
      <c r="BH64" s="581"/>
      <c r="BI64" s="581"/>
      <c r="BJ64" s="581"/>
      <c r="BK64" s="581"/>
      <c r="BL64" s="581"/>
      <c r="BM64" s="581"/>
      <c r="BN64" s="581"/>
      <c r="BO64" s="581"/>
      <c r="BP64" s="581"/>
      <c r="BQ64" s="581"/>
      <c r="BR64" s="581"/>
      <c r="BS64" s="581"/>
      <c r="BT64" s="581"/>
      <c r="BU64" s="581"/>
      <c r="BV64" s="581"/>
    </row>
    <row r="65" spans="1:74" ht="12.75" customHeight="1" x14ac:dyDescent="0.2">
      <c r="A65" s="734">
        <v>17</v>
      </c>
      <c r="B65" s="736" t="s">
        <v>853</v>
      </c>
      <c r="C65" s="738">
        <f>IF(D65=0,0,RANK(D65,D$33:D$82))</f>
        <v>4</v>
      </c>
      <c r="D65" s="740">
        <f>SUM(J66:DE66)</f>
        <v>73</v>
      </c>
      <c r="E65" s="742">
        <f>IF(G65="X","X",RANK(G65,G$33:G$81))</f>
        <v>1</v>
      </c>
      <c r="F65" s="752">
        <f>COUNT(J65:DE65)</f>
        <v>14</v>
      </c>
      <c r="G65" s="722">
        <f>IF(C65=1,"X",IF(C65=2,"X",IF(C65=3,"X",F65)))</f>
        <v>14</v>
      </c>
      <c r="H65" s="754">
        <f>SUM(J65:DE65)</f>
        <v>1.454293981481481</v>
      </c>
      <c r="I65" s="726">
        <f>MINA(J65,K65,L65,M65,N65,O65,P65,Q65,R65,S65,T65,U65,V65,W65,X65)</f>
        <v>1.1944444444444445E-2</v>
      </c>
      <c r="J65" s="610"/>
      <c r="K65" s="578"/>
      <c r="L65" s="578"/>
      <c r="M65" s="578"/>
      <c r="N65" s="578"/>
      <c r="O65" s="578"/>
      <c r="P65" s="578">
        <v>1.2175925925925929E-2</v>
      </c>
      <c r="Q65" s="578"/>
      <c r="R65" s="578"/>
      <c r="S65" s="578"/>
      <c r="T65" s="578">
        <v>1.2372685185185186E-2</v>
      </c>
      <c r="U65" s="594">
        <v>1.2256944444444444E-2</v>
      </c>
      <c r="V65" s="578">
        <v>1.1944444444444445E-2</v>
      </c>
      <c r="W65" s="578">
        <v>1.2152777777777778E-2</v>
      </c>
      <c r="X65" s="578"/>
      <c r="Y65" s="578"/>
      <c r="Z65" s="578"/>
      <c r="AA65" s="578"/>
      <c r="AB65" s="578"/>
      <c r="AC65" s="578"/>
      <c r="AD65" s="578"/>
      <c r="AE65" s="594">
        <v>8.2905092592592586E-2</v>
      </c>
      <c r="AF65" s="594"/>
      <c r="AG65" s="578"/>
      <c r="AH65" s="594"/>
      <c r="AI65" s="594"/>
      <c r="AJ65" s="594"/>
      <c r="AK65" s="594"/>
      <c r="AL65" s="661">
        <v>0.99322916666666661</v>
      </c>
      <c r="AM65" s="661"/>
      <c r="AN65" s="594"/>
      <c r="AO65" s="594"/>
      <c r="AP65" s="594"/>
      <c r="AQ65" s="594"/>
      <c r="AR65" s="611">
        <v>2.7106481481481481E-2</v>
      </c>
      <c r="AS65" s="594"/>
      <c r="AT65" s="611">
        <v>5.8784722222222224E-2</v>
      </c>
      <c r="AU65" s="594">
        <v>2.6446759259259264E-2</v>
      </c>
      <c r="AV65" s="611"/>
      <c r="AW65" s="594"/>
      <c r="AX65" s="594"/>
      <c r="AY65" s="594"/>
      <c r="AZ65" s="594"/>
      <c r="BA65" s="594"/>
      <c r="BB65" s="594"/>
      <c r="BC65" s="594"/>
      <c r="BD65" s="594"/>
      <c r="BE65" s="594"/>
      <c r="BF65" s="594"/>
      <c r="BG65" s="594"/>
      <c r="BH65" s="594"/>
      <c r="BI65" s="594"/>
      <c r="BJ65" s="594">
        <v>6.9791666666666669E-2</v>
      </c>
      <c r="BK65" s="594">
        <v>1.5347222222222222E-2</v>
      </c>
      <c r="BL65" s="594"/>
      <c r="BM65" s="611"/>
      <c r="BN65" s="594"/>
      <c r="BO65" s="594">
        <v>5.9085648148148151E-2</v>
      </c>
      <c r="BP65" s="594"/>
      <c r="BQ65" s="594"/>
      <c r="BR65" s="594">
        <v>6.069444444444444E-2</v>
      </c>
      <c r="BS65" s="594"/>
      <c r="BT65" s="662"/>
      <c r="BU65" s="594"/>
      <c r="BV65" s="594"/>
    </row>
    <row r="66" spans="1:74" ht="13.5" customHeight="1" thickBot="1" x14ac:dyDescent="0.25">
      <c r="A66" s="735"/>
      <c r="B66" s="737"/>
      <c r="C66" s="739"/>
      <c r="D66" s="741"/>
      <c r="E66" s="743"/>
      <c r="F66" s="753"/>
      <c r="G66" s="723"/>
      <c r="H66" s="755"/>
      <c r="I66" s="727"/>
      <c r="J66" s="581"/>
      <c r="K66" s="581"/>
      <c r="L66" s="581"/>
      <c r="M66" s="581"/>
      <c r="N66" s="581"/>
      <c r="O66" s="581"/>
      <c r="P66" s="669">
        <f>IF($I65=0,0,IF(ROUNDUP(P65/$I65,0)&gt;30,30,ROUNDUP(P65/$I65,0)))</f>
        <v>2</v>
      </c>
      <c r="Q66" s="579"/>
      <c r="R66" s="581"/>
      <c r="S66" s="581"/>
      <c r="T66" s="669">
        <f>IF($I65=0,0,IF(ROUNDUP(T65/$I65,0)&gt;30,30,ROUNDUP(T65/$I65,0)))</f>
        <v>2</v>
      </c>
      <c r="U66" s="669">
        <f>IF($I65=0,0,IF(ROUNDUP(U65/$I65,0)&gt;30,30,ROUNDUP(U65/$I65,0)))</f>
        <v>2</v>
      </c>
      <c r="V66" s="669">
        <f>IF($I65=0,0,IF(ROUNDUP(V65/$I65,0)&gt;30,30,ROUNDUP(V65/$I65,0)))</f>
        <v>1</v>
      </c>
      <c r="W66" s="669">
        <f>IF($I65=0,0,IF(ROUNDUP(W65/$I65,0)&gt;30,30,ROUNDUP(W65/$I65,0)))</f>
        <v>2</v>
      </c>
      <c r="X66" s="581"/>
      <c r="Y66" s="579"/>
      <c r="Z66" s="579"/>
      <c r="AA66" s="579"/>
      <c r="AB66" s="579"/>
      <c r="AC66" s="579"/>
      <c r="AD66" s="581"/>
      <c r="AE66" s="669">
        <f>IF($I65=0,0,IF(ROUNDUP(AE65/$I65,0)&gt;30,30,ROUNDUP(AE65/$I65,0)))</f>
        <v>7</v>
      </c>
      <c r="AF66" s="581"/>
      <c r="AG66" s="580"/>
      <c r="AH66" s="581"/>
      <c r="AI66" s="581"/>
      <c r="AJ66" s="581"/>
      <c r="AK66" s="581"/>
      <c r="AL66" s="669">
        <f>IF($I65=0,0,IF(ROUNDUP(AL65/$I65,0)&gt;30,30,ROUNDUP(AL65/$I65,0)))</f>
        <v>30</v>
      </c>
      <c r="AM66" s="669"/>
      <c r="AN66" s="581"/>
      <c r="AO66" s="666"/>
      <c r="AP66" s="666"/>
      <c r="AQ66" s="666"/>
      <c r="AR66" s="669">
        <f>IF($I66=0,0,IF(ROUNDUP(BZ66/$I66,0)&gt;30,30,ROUNDUP(BZ66/$I66,0)))</f>
        <v>0</v>
      </c>
      <c r="AS66" s="581"/>
      <c r="AT66" s="682">
        <f>IF($I65=0,0,IF(ROUNDUP(AT65/$I65,0)&gt;30,30,ROUNDUP(AT65/$I65,0)))</f>
        <v>5</v>
      </c>
      <c r="AU66" s="669">
        <f>IF($I65=0,0,IF(ROUNDUP(AU65/$I65,0)&gt;30,30,ROUNDUP(AU65/$I65,0)))</f>
        <v>3</v>
      </c>
      <c r="AV66" s="682"/>
      <c r="AW66" s="581"/>
      <c r="AX66" s="581"/>
      <c r="AY66" s="581"/>
      <c r="AZ66" s="581"/>
      <c r="BA66" s="581"/>
      <c r="BB66" s="581"/>
      <c r="BC66" s="581"/>
      <c r="BD66" s="581"/>
      <c r="BE66" s="581"/>
      <c r="BF66" s="581"/>
      <c r="BG66" s="581"/>
      <c r="BH66" s="581"/>
      <c r="BI66" s="581"/>
      <c r="BJ66" s="669">
        <f t="shared" ref="BJ66:BK66" si="40">IF($I65=0,0,IF(ROUNDUP(BJ65/$I65,0)&gt;30,30,ROUNDUP(BJ65/$I65,0)))</f>
        <v>6</v>
      </c>
      <c r="BK66" s="669">
        <f t="shared" si="40"/>
        <v>2</v>
      </c>
      <c r="BL66" s="669"/>
      <c r="BM66" s="669"/>
      <c r="BN66" s="581"/>
      <c r="BO66" s="669">
        <f t="shared" ref="BO66:BR72" si="41">IF($I65=0,0,IF(ROUNDUP(BO65/$I65,0)&gt;30,30,ROUNDUP(BO65/$I65,0)))</f>
        <v>5</v>
      </c>
      <c r="BP66" s="669"/>
      <c r="BQ66" s="581"/>
      <c r="BR66" s="669">
        <f t="shared" si="41"/>
        <v>6</v>
      </c>
      <c r="BS66" s="581"/>
      <c r="BT66" s="581"/>
      <c r="BU66" s="581"/>
      <c r="BV66" s="581"/>
    </row>
    <row r="67" spans="1:74" ht="12.75" customHeight="1" x14ac:dyDescent="0.2">
      <c r="A67" s="734">
        <v>18</v>
      </c>
      <c r="B67" s="736" t="s">
        <v>1143</v>
      </c>
      <c r="C67" s="738">
        <f>IF(D67=0,0,RANK(D67,D$33:D$82))</f>
        <v>11</v>
      </c>
      <c r="D67" s="740">
        <f>SUM(J68:DE68)</f>
        <v>11</v>
      </c>
      <c r="E67" s="742">
        <f>IF(G67="X","X",RANK(G67,G$33:G$81))</f>
        <v>8</v>
      </c>
      <c r="F67" s="752">
        <f>COUNT(J67:DE67)</f>
        <v>4</v>
      </c>
      <c r="G67" s="722">
        <f>IF(C67=1,"X",IF(C67=2,"X",IF(C67=3,"X",F67)))</f>
        <v>4</v>
      </c>
      <c r="H67" s="754">
        <f>SUM(J67:DE67)</f>
        <v>0.15062500000000001</v>
      </c>
      <c r="I67" s="726">
        <f>MINA(J67,K67,L67,M67,N67,O67,P67,Q67,R67,S67,T67,U67,V67,W67,X67)</f>
        <v>1.7858796296296296E-2</v>
      </c>
      <c r="J67" s="610"/>
      <c r="K67" s="578"/>
      <c r="L67" s="578"/>
      <c r="M67" s="578"/>
      <c r="N67" s="578"/>
      <c r="O67" s="578"/>
      <c r="P67" s="578"/>
      <c r="Q67" s="578">
        <v>1.7858796296296296E-2</v>
      </c>
      <c r="R67" s="578"/>
      <c r="S67" s="578">
        <v>1.8136574074074072E-2</v>
      </c>
      <c r="T67" s="578"/>
      <c r="U67" s="578"/>
      <c r="V67" s="578"/>
      <c r="W67" s="578"/>
      <c r="X67" s="578"/>
      <c r="Y67" s="578"/>
      <c r="Z67" s="578"/>
      <c r="AA67" s="578"/>
      <c r="AB67" s="578"/>
      <c r="AC67" s="578"/>
      <c r="AD67" s="578"/>
      <c r="AE67" s="578"/>
      <c r="AF67" s="578">
        <v>6.5046296296296302E-3</v>
      </c>
      <c r="AG67" s="578"/>
      <c r="AH67" s="578"/>
      <c r="AI67" s="578"/>
      <c r="AJ67" s="578"/>
      <c r="AK67" s="578"/>
      <c r="AL67" s="578"/>
      <c r="AM67" s="578"/>
      <c r="AN67" s="578"/>
      <c r="AO67" s="578"/>
      <c r="AP67" s="578"/>
      <c r="AQ67" s="578"/>
      <c r="AR67" s="578"/>
      <c r="AS67" s="578"/>
      <c r="AT67" s="578"/>
      <c r="AU67" s="578"/>
      <c r="AV67" s="578"/>
      <c r="AW67" s="578"/>
      <c r="AX67" s="578"/>
      <c r="AY67" s="578"/>
      <c r="AZ67" s="578"/>
      <c r="BA67" s="578"/>
      <c r="BB67" s="578"/>
      <c r="BC67" s="578"/>
      <c r="BD67" s="578"/>
      <c r="BE67" s="578"/>
      <c r="BF67" s="578"/>
      <c r="BG67" s="578"/>
      <c r="BH67" s="578"/>
      <c r="BI67" s="578"/>
      <c r="BJ67" s="578"/>
      <c r="BK67" s="578"/>
      <c r="BL67" s="578"/>
      <c r="BM67" s="578"/>
      <c r="BN67" s="578"/>
      <c r="BO67" s="578"/>
      <c r="BP67" s="578"/>
      <c r="BQ67" s="578"/>
      <c r="BR67" s="578">
        <v>0.10812500000000001</v>
      </c>
      <c r="BS67" s="578"/>
      <c r="BT67" s="578"/>
      <c r="BU67" s="578"/>
      <c r="BV67" s="578"/>
    </row>
    <row r="68" spans="1:74" ht="13.5" customHeight="1" thickBot="1" x14ac:dyDescent="0.25">
      <c r="A68" s="735"/>
      <c r="B68" s="737"/>
      <c r="C68" s="739"/>
      <c r="D68" s="741"/>
      <c r="E68" s="743"/>
      <c r="F68" s="753"/>
      <c r="G68" s="723"/>
      <c r="H68" s="755"/>
      <c r="I68" s="727"/>
      <c r="J68" s="581"/>
      <c r="K68" s="579"/>
      <c r="L68" s="581"/>
      <c r="M68" s="579"/>
      <c r="N68" s="581"/>
      <c r="O68" s="581"/>
      <c r="P68" s="581"/>
      <c r="Q68" s="669">
        <f>IF($I67=0,0,IF(ROUNDUP(Q67/$I67,0)&gt;30,30,ROUNDUP(Q67/$I67,0)))</f>
        <v>1</v>
      </c>
      <c r="R68" s="581"/>
      <c r="S68" s="669">
        <f>IF($I67=0,0,IF(ROUNDUP(S67/$I67,0)&gt;30,30,ROUNDUP(S67/$I67,0)))</f>
        <v>2</v>
      </c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669">
        <f>IF($I67=0,0,IF(ROUNDUP(AF67/$I67,0)&gt;30,30,ROUNDUP(AF67/$I67,0)))</f>
        <v>1</v>
      </c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  <c r="AT68" s="581"/>
      <c r="AU68" s="581"/>
      <c r="AV68" s="581"/>
      <c r="AW68" s="581"/>
      <c r="AX68" s="581"/>
      <c r="AY68" s="581"/>
      <c r="AZ68" s="581"/>
      <c r="BA68" s="581"/>
      <c r="BB68" s="581"/>
      <c r="BC68" s="581"/>
      <c r="BD68" s="581"/>
      <c r="BE68" s="581"/>
      <c r="BF68" s="581"/>
      <c r="BG68" s="581"/>
      <c r="BH68" s="581"/>
      <c r="BI68" s="581"/>
      <c r="BJ68" s="581"/>
      <c r="BK68" s="581"/>
      <c r="BL68" s="581"/>
      <c r="BM68" s="581"/>
      <c r="BN68" s="581"/>
      <c r="BO68" s="581"/>
      <c r="BP68" s="581"/>
      <c r="BQ68" s="581"/>
      <c r="BR68" s="669">
        <f t="shared" si="41"/>
        <v>7</v>
      </c>
      <c r="BS68" s="581"/>
      <c r="BT68" s="581"/>
      <c r="BU68" s="581"/>
      <c r="BV68" s="581"/>
    </row>
    <row r="69" spans="1:74" ht="12.75" customHeight="1" x14ac:dyDescent="0.2">
      <c r="A69" s="734">
        <v>19</v>
      </c>
      <c r="B69" s="736" t="s">
        <v>1251</v>
      </c>
      <c r="C69" s="738">
        <f>IF(D69=0,0,RANK(D69,D$33:D$82))</f>
        <v>0</v>
      </c>
      <c r="D69" s="740">
        <f>SUM(J70:DE70)</f>
        <v>0</v>
      </c>
      <c r="E69" s="742">
        <f>IF(G69="X","X",RANK(G69,G$33:G$81))</f>
        <v>8</v>
      </c>
      <c r="F69" s="752">
        <f>COUNT(J69:DE69)</f>
        <v>4</v>
      </c>
      <c r="G69" s="722">
        <f>IF(C69=1,"X",IF(C69=2,"X",IF(C69=3,"X",F69)))</f>
        <v>4</v>
      </c>
      <c r="H69" s="754">
        <f>SUM(J69:DE69)</f>
        <v>0.18537037037037038</v>
      </c>
      <c r="I69" s="726">
        <f>MINA(J69,K69,L69,M69,N69,O69,P69,Q69,R69,S69,T69,U69,V69,W69,X69)</f>
        <v>0</v>
      </c>
      <c r="J69" s="610"/>
      <c r="K69" s="610"/>
      <c r="L69" s="610"/>
      <c r="M69" s="610"/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  <c r="AA69" s="610"/>
      <c r="AB69" s="610"/>
      <c r="AC69" s="610"/>
      <c r="AD69" s="642"/>
      <c r="AE69" s="641"/>
      <c r="AF69" s="641"/>
      <c r="AG69" s="578">
        <v>1.9814814814814816E-2</v>
      </c>
      <c r="AH69" s="641"/>
      <c r="AI69" s="641"/>
      <c r="AJ69" s="641"/>
      <c r="AK69" s="578"/>
      <c r="AL69" s="578"/>
      <c r="AM69" s="578"/>
      <c r="AN69" s="578"/>
      <c r="AO69" s="578"/>
      <c r="AP69" s="578"/>
      <c r="AQ69" s="578"/>
      <c r="AR69" s="578"/>
      <c r="AS69" s="578"/>
      <c r="AT69" s="578"/>
      <c r="AU69" s="578">
        <v>4.8472222222222222E-2</v>
      </c>
      <c r="AV69" s="578"/>
      <c r="AW69" s="578"/>
      <c r="AX69" s="578"/>
      <c r="AY69" s="578"/>
      <c r="AZ69" s="578"/>
      <c r="BA69" s="578"/>
      <c r="BB69" s="578"/>
      <c r="BC69" s="578"/>
      <c r="BD69" s="578"/>
      <c r="BE69" s="578"/>
      <c r="BF69" s="578"/>
      <c r="BG69" s="578"/>
      <c r="BH69" s="578"/>
      <c r="BI69" s="578"/>
      <c r="BJ69" s="578"/>
      <c r="BK69" s="578"/>
      <c r="BL69" s="578"/>
      <c r="BM69" s="578">
        <v>4.0254629629629633E-2</v>
      </c>
      <c r="BN69" s="578"/>
      <c r="BO69" s="578"/>
      <c r="BP69" s="578"/>
      <c r="BQ69" s="578"/>
      <c r="BR69" s="592">
        <v>7.6828703703703705E-2</v>
      </c>
      <c r="BS69" s="578"/>
      <c r="BT69" s="578"/>
      <c r="BU69" s="578"/>
      <c r="BV69" s="578"/>
    </row>
    <row r="70" spans="1:74" ht="13.5" customHeight="1" thickBot="1" x14ac:dyDescent="0.25">
      <c r="A70" s="735"/>
      <c r="B70" s="737"/>
      <c r="C70" s="739"/>
      <c r="D70" s="741"/>
      <c r="E70" s="743"/>
      <c r="F70" s="753"/>
      <c r="G70" s="723"/>
      <c r="H70" s="755"/>
      <c r="I70" s="727"/>
      <c r="J70" s="581"/>
      <c r="K70" s="581"/>
      <c r="L70" s="581"/>
      <c r="M70" s="579"/>
      <c r="N70" s="581"/>
      <c r="O70" s="579"/>
      <c r="P70" s="581"/>
      <c r="Q70" s="581"/>
      <c r="R70" s="581"/>
      <c r="S70" s="579"/>
      <c r="T70" s="579"/>
      <c r="U70" s="581"/>
      <c r="V70" s="581"/>
      <c r="W70" s="581"/>
      <c r="X70" s="579"/>
      <c r="Y70" s="581"/>
      <c r="Z70" s="581"/>
      <c r="AA70" s="581"/>
      <c r="AB70" s="581"/>
      <c r="AC70" s="581"/>
      <c r="AD70" s="600"/>
      <c r="AE70" s="581"/>
      <c r="AF70" s="581"/>
      <c r="AG70" s="669">
        <f>IF($I69=0,0,IF(ROUNDUP(AG69/$I69,0)&gt;30,30,ROUNDUP(AG69/$I69,0)))</f>
        <v>0</v>
      </c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  <c r="AT70" s="581"/>
      <c r="AU70" s="669">
        <f>IF($I69=0,0,IF(ROUNDUP(AU69/$I69,0)&gt;30,30,ROUNDUP(AU69/$I69,0)))</f>
        <v>0</v>
      </c>
      <c r="AV70" s="581"/>
      <c r="AW70" s="581"/>
      <c r="AX70" s="581"/>
      <c r="AY70" s="581"/>
      <c r="AZ70" s="581"/>
      <c r="BA70" s="581"/>
      <c r="BB70" s="581"/>
      <c r="BC70" s="581"/>
      <c r="BD70" s="581"/>
      <c r="BE70" s="581"/>
      <c r="BF70" s="581"/>
      <c r="BG70" s="581"/>
      <c r="BH70" s="581"/>
      <c r="BI70" s="581"/>
      <c r="BJ70" s="581"/>
      <c r="BK70" s="581"/>
      <c r="BL70" s="666"/>
      <c r="BM70" s="669">
        <f>IF($I70=0,0,IF(ROUNDUP(CP70/$I70,0)&gt;30,30,ROUNDUP(CP70/$I70,0)))</f>
        <v>0</v>
      </c>
      <c r="BN70" s="581"/>
      <c r="BO70" s="581"/>
      <c r="BP70" s="581"/>
      <c r="BQ70" s="581"/>
      <c r="BR70" s="669">
        <f t="shared" si="41"/>
        <v>0</v>
      </c>
      <c r="BS70" s="581"/>
      <c r="BT70" s="581"/>
      <c r="BU70" s="581"/>
      <c r="BV70" s="581"/>
    </row>
    <row r="71" spans="1:74" x14ac:dyDescent="0.2">
      <c r="A71" s="734">
        <v>20</v>
      </c>
      <c r="B71" s="736" t="s">
        <v>1065</v>
      </c>
      <c r="C71" s="738">
        <f>IF(D71=0,0,RANK(D71,D$33:D$82))</f>
        <v>9</v>
      </c>
      <c r="D71" s="740">
        <f>SUM(J72:DE72)</f>
        <v>18</v>
      </c>
      <c r="E71" s="742">
        <f>IF(G71="X","X",RANK(G71,G$33:G$81))</f>
        <v>7</v>
      </c>
      <c r="F71" s="752">
        <f>COUNT(J71:DE71)</f>
        <v>5</v>
      </c>
      <c r="G71" s="722">
        <f>IF(C71=1,"X",IF(C71=2,"X",IF(C71=3,"X",F71)))</f>
        <v>5</v>
      </c>
      <c r="H71" s="754">
        <f>SUM(J71:DE71)</f>
        <v>0.22630787037037037</v>
      </c>
      <c r="I71" s="726">
        <f>MINA(J71,K71,L71,M71,N71,O71,P71,Q71,R71,S71,T71,U71,V71,W71,X71)</f>
        <v>1.4421296296296295E-2</v>
      </c>
      <c r="J71" s="610"/>
      <c r="K71" s="578"/>
      <c r="L71" s="578"/>
      <c r="M71" s="578"/>
      <c r="N71" s="578"/>
      <c r="O71" s="578"/>
      <c r="P71" s="578">
        <v>1.4421296296296295E-2</v>
      </c>
      <c r="Q71" s="578"/>
      <c r="R71" s="578"/>
      <c r="S71" s="578"/>
      <c r="T71" s="578"/>
      <c r="U71" s="578"/>
      <c r="V71" s="578"/>
      <c r="W71" s="578"/>
      <c r="X71" s="578"/>
      <c r="Y71" s="578"/>
      <c r="Z71" s="578"/>
      <c r="AA71" s="578"/>
      <c r="AB71" s="578"/>
      <c r="AC71" s="578"/>
      <c r="AD71" s="578"/>
      <c r="AE71" s="578"/>
      <c r="AF71" s="578"/>
      <c r="AG71" s="578"/>
      <c r="AH71" s="578"/>
      <c r="AI71" s="578"/>
      <c r="AJ71" s="594">
        <v>1.9537037037037037E-2</v>
      </c>
      <c r="AK71" s="594"/>
      <c r="AL71" s="578"/>
      <c r="AM71" s="578"/>
      <c r="AN71" s="578"/>
      <c r="AO71" s="578"/>
      <c r="AP71" s="578"/>
      <c r="AQ71" s="578"/>
      <c r="AR71" s="578"/>
      <c r="AS71" s="578"/>
      <c r="AT71" s="578">
        <v>7.2812500000000002E-2</v>
      </c>
      <c r="AU71" s="578"/>
      <c r="AV71" s="578">
        <v>3.4479166666666665E-2</v>
      </c>
      <c r="AW71" s="578"/>
      <c r="AX71" s="578"/>
      <c r="AY71" s="578"/>
      <c r="AZ71" s="578"/>
      <c r="BA71" s="578"/>
      <c r="BB71" s="578"/>
      <c r="BC71" s="578"/>
      <c r="BD71" s="578"/>
      <c r="BE71" s="578"/>
      <c r="BF71" s="578"/>
      <c r="BG71" s="578"/>
      <c r="BH71" s="578"/>
      <c r="BI71" s="578"/>
      <c r="BJ71" s="578"/>
      <c r="BK71" s="578"/>
      <c r="BL71" s="578"/>
      <c r="BM71" s="578"/>
      <c r="BN71" s="578"/>
      <c r="BO71" s="578"/>
      <c r="BP71" s="578"/>
      <c r="BQ71" s="578"/>
      <c r="BR71" s="578">
        <v>8.5057870370370367E-2</v>
      </c>
      <c r="BS71" s="578"/>
      <c r="BT71" s="578"/>
      <c r="BU71" s="578"/>
      <c r="BV71" s="578"/>
    </row>
    <row r="72" spans="1:74" ht="13.5" thickBot="1" x14ac:dyDescent="0.25">
      <c r="A72" s="735"/>
      <c r="B72" s="737"/>
      <c r="C72" s="739"/>
      <c r="D72" s="741"/>
      <c r="E72" s="743"/>
      <c r="F72" s="753"/>
      <c r="G72" s="723"/>
      <c r="H72" s="755"/>
      <c r="I72" s="727"/>
      <c r="J72" s="581"/>
      <c r="K72" s="581"/>
      <c r="L72" s="581"/>
      <c r="M72" s="581"/>
      <c r="N72" s="581"/>
      <c r="O72" s="580"/>
      <c r="P72" s="669">
        <f>IF($I71=0,0,IF(ROUNDUP(P71/$I71,0)&gt;30,30,ROUNDUP(P71/$I71,0)))</f>
        <v>1</v>
      </c>
      <c r="Q72" s="581"/>
      <c r="R72" s="581"/>
      <c r="S72" s="580"/>
      <c r="T72" s="579"/>
      <c r="U72" s="581"/>
      <c r="V72" s="581"/>
      <c r="W72" s="581"/>
      <c r="X72" s="581"/>
      <c r="Y72" s="581"/>
      <c r="Z72" s="581"/>
      <c r="AA72" s="581"/>
      <c r="AB72" s="581"/>
      <c r="AC72" s="581"/>
      <c r="AD72" s="580"/>
      <c r="AE72" s="580"/>
      <c r="AF72" s="580"/>
      <c r="AG72" s="580"/>
      <c r="AH72" s="580"/>
      <c r="AI72" s="665"/>
      <c r="AJ72" s="669">
        <f>IF($I71=0,0,IF(ROUNDUP(AJ71/$I71,0)&gt;30,30,ROUNDUP(AJ71/$I71,0)))</f>
        <v>2</v>
      </c>
      <c r="AK72" s="669"/>
      <c r="AL72" s="581"/>
      <c r="AM72" s="581"/>
      <c r="AN72" s="581"/>
      <c r="AO72" s="581"/>
      <c r="AP72" s="581"/>
      <c r="AQ72" s="581"/>
      <c r="AR72" s="581"/>
      <c r="AS72" s="580"/>
      <c r="AT72" s="669">
        <f>IF($I71=0,0,IF(ROUNDUP(AT71/$I71,0)&gt;30,30,ROUNDUP(AT71/$I71,0)))</f>
        <v>6</v>
      </c>
      <c r="AU72" s="669"/>
      <c r="AV72" s="669">
        <f>IF($I71=0,0,IF(ROUNDUP(AV71/$I71,0)&gt;30,30,ROUNDUP(AV71/$I71,0)))</f>
        <v>3</v>
      </c>
      <c r="AW72" s="580"/>
      <c r="AX72" s="580"/>
      <c r="AY72" s="580"/>
      <c r="AZ72" s="580"/>
      <c r="BA72" s="580"/>
      <c r="BB72" s="580"/>
      <c r="BC72" s="580"/>
      <c r="BD72" s="580"/>
      <c r="BE72" s="580"/>
      <c r="BF72" s="580"/>
      <c r="BG72" s="580"/>
      <c r="BH72" s="581"/>
      <c r="BI72" s="580"/>
      <c r="BJ72" s="580"/>
      <c r="BK72" s="580"/>
      <c r="BL72" s="580"/>
      <c r="BM72" s="581"/>
      <c r="BN72" s="580"/>
      <c r="BO72" s="580"/>
      <c r="BP72" s="580"/>
      <c r="BQ72" s="580"/>
      <c r="BR72" s="669">
        <f t="shared" si="41"/>
        <v>6</v>
      </c>
      <c r="BS72" s="580"/>
      <c r="BT72" s="580"/>
      <c r="BU72" s="580"/>
      <c r="BV72" s="580"/>
    </row>
    <row r="73" spans="1:74" ht="12.75" customHeight="1" x14ac:dyDescent="0.2">
      <c r="A73" s="734">
        <v>21</v>
      </c>
      <c r="B73" s="736" t="s">
        <v>68</v>
      </c>
      <c r="C73" s="738">
        <f>IF(D73=0,0,RANK(D73,D$33:D$82))</f>
        <v>0</v>
      </c>
      <c r="D73" s="740">
        <f>SUM(J74:DE74)</f>
        <v>0</v>
      </c>
      <c r="E73" s="742">
        <f>IF(G73="X","X",RANK(G73,G$33:G$81))</f>
        <v>18</v>
      </c>
      <c r="F73" s="752">
        <f>COUNT(J73:DE73)</f>
        <v>0</v>
      </c>
      <c r="G73" s="722">
        <f>IF(C73=1,"X",IF(C73=2,"X",IF(C73=3,"X",F73)))</f>
        <v>0</v>
      </c>
      <c r="H73" s="754">
        <f>SUM(J73:DE73)</f>
        <v>0</v>
      </c>
      <c r="I73" s="726">
        <f>MINA(J73,K73,L73,M73,N73,O73,P73,Q73,R73,S73,T73,U73,V73,W73,X73)</f>
        <v>0</v>
      </c>
      <c r="J73" s="610"/>
      <c r="K73" s="578"/>
      <c r="L73" s="578"/>
      <c r="M73" s="578"/>
      <c r="N73" s="578"/>
      <c r="O73" s="578"/>
      <c r="P73" s="578"/>
      <c r="Q73" s="578"/>
      <c r="R73" s="578"/>
      <c r="S73" s="578"/>
      <c r="T73" s="578"/>
      <c r="U73" s="578"/>
      <c r="V73" s="578"/>
      <c r="W73" s="578"/>
      <c r="X73" s="578"/>
      <c r="Y73" s="578"/>
      <c r="Z73" s="578"/>
      <c r="AA73" s="578"/>
      <c r="AB73" s="578"/>
      <c r="AC73" s="578"/>
      <c r="AD73" s="578"/>
      <c r="AE73" s="578"/>
      <c r="AF73" s="578"/>
      <c r="AG73" s="578"/>
      <c r="AH73" s="578"/>
      <c r="AI73" s="578"/>
      <c r="AJ73" s="578"/>
      <c r="AK73" s="578"/>
      <c r="AL73" s="578"/>
      <c r="AM73" s="578"/>
      <c r="AN73" s="578"/>
      <c r="AO73" s="578"/>
      <c r="AP73" s="578"/>
      <c r="AQ73" s="578"/>
      <c r="AR73" s="578"/>
      <c r="AS73" s="578"/>
      <c r="AT73" s="578"/>
      <c r="AU73" s="578"/>
      <c r="AV73" s="578"/>
      <c r="AW73" s="578"/>
      <c r="AX73" s="578"/>
      <c r="AY73" s="578"/>
      <c r="AZ73" s="578"/>
      <c r="BA73" s="578"/>
      <c r="BB73" s="578"/>
      <c r="BC73" s="578"/>
      <c r="BD73" s="578"/>
      <c r="BE73" s="578"/>
      <c r="BF73" s="578"/>
      <c r="BG73" s="578"/>
      <c r="BH73" s="578"/>
      <c r="BI73" s="578"/>
      <c r="BJ73" s="578"/>
      <c r="BK73" s="578"/>
      <c r="BL73" s="578"/>
      <c r="BM73" s="578"/>
      <c r="BN73" s="578"/>
      <c r="BO73" s="578"/>
      <c r="BP73" s="578"/>
      <c r="BQ73" s="578"/>
      <c r="BR73" s="578"/>
      <c r="BS73" s="578"/>
      <c r="BT73" s="578"/>
      <c r="BU73" s="578"/>
      <c r="BV73" s="578"/>
    </row>
    <row r="74" spans="1:74" ht="13.5" customHeight="1" thickBot="1" x14ac:dyDescent="0.25">
      <c r="A74" s="735"/>
      <c r="B74" s="737"/>
      <c r="C74" s="739"/>
      <c r="D74" s="741"/>
      <c r="E74" s="743"/>
      <c r="F74" s="753"/>
      <c r="G74" s="723"/>
      <c r="H74" s="755"/>
      <c r="I74" s="727"/>
      <c r="J74" s="579"/>
      <c r="K74" s="579"/>
      <c r="L74" s="579"/>
      <c r="M74" s="581"/>
      <c r="N74" s="580"/>
      <c r="O74" s="580"/>
      <c r="P74" s="580"/>
      <c r="Q74" s="581"/>
      <c r="R74" s="581"/>
      <c r="S74" s="580"/>
      <c r="T74" s="580"/>
      <c r="U74" s="581"/>
      <c r="V74" s="580"/>
      <c r="W74" s="580"/>
      <c r="X74" s="580"/>
      <c r="Y74" s="580"/>
      <c r="Z74" s="580"/>
      <c r="AA74" s="580"/>
      <c r="AB74" s="580"/>
      <c r="AC74" s="580"/>
      <c r="AD74" s="580"/>
      <c r="AE74" s="580"/>
      <c r="AF74" s="580"/>
      <c r="AG74" s="580"/>
      <c r="AH74" s="580"/>
      <c r="AI74" s="580"/>
      <c r="AJ74" s="580"/>
      <c r="AK74" s="580"/>
      <c r="AL74" s="580"/>
      <c r="AM74" s="580"/>
      <c r="AN74" s="580"/>
      <c r="AO74" s="580"/>
      <c r="AP74" s="580"/>
      <c r="AQ74" s="580"/>
      <c r="AR74" s="580"/>
      <c r="AS74" s="580"/>
      <c r="AT74" s="580"/>
      <c r="AU74" s="580"/>
      <c r="AV74" s="580"/>
      <c r="AW74" s="580"/>
      <c r="AX74" s="580"/>
      <c r="AY74" s="580"/>
      <c r="AZ74" s="580"/>
      <c r="BA74" s="580"/>
      <c r="BB74" s="580"/>
      <c r="BC74" s="580"/>
      <c r="BD74" s="580"/>
      <c r="BE74" s="580"/>
      <c r="BF74" s="580"/>
      <c r="BG74" s="580"/>
      <c r="BH74" s="580"/>
      <c r="BI74" s="580"/>
      <c r="BJ74" s="580"/>
      <c r="BK74" s="580"/>
      <c r="BL74" s="580"/>
      <c r="BM74" s="580"/>
      <c r="BN74" s="580"/>
      <c r="BO74" s="580"/>
      <c r="BP74" s="580"/>
      <c r="BQ74" s="580"/>
      <c r="BR74" s="580"/>
      <c r="BS74" s="580"/>
      <c r="BT74" s="580"/>
      <c r="BU74" s="580"/>
      <c r="BV74" s="580"/>
    </row>
    <row r="75" spans="1:74" ht="13.5" customHeight="1" x14ac:dyDescent="0.2">
      <c r="A75" s="734">
        <v>22</v>
      </c>
      <c r="B75" s="736" t="s">
        <v>1286</v>
      </c>
      <c r="C75" s="738">
        <f>IF(D75=0,0,RANK(D75,D$33:D$82))</f>
        <v>5</v>
      </c>
      <c r="D75" s="740">
        <f>SUM(J76:DE76)</f>
        <v>32</v>
      </c>
      <c r="E75" s="742">
        <f>IF(G75="X","X",RANK(G75,G$33:G$81))</f>
        <v>2</v>
      </c>
      <c r="F75" s="752">
        <f>COUNT(J75:DE75)</f>
        <v>11</v>
      </c>
      <c r="G75" s="722">
        <f>IF(C75=1,"X",IF(C75=2,"X",IF(C75=3,"X",F75)))</f>
        <v>11</v>
      </c>
      <c r="H75" s="754">
        <f>SUM(J75:DE75)</f>
        <v>0.27501157407407412</v>
      </c>
      <c r="I75" s="726">
        <f>MINA(J75,K75,L75,M75,N75,O75,P75,Q75,R75,S75,T75,U75,V75,W75,X75)</f>
        <v>1.1608796296296296E-2</v>
      </c>
      <c r="J75" s="187"/>
      <c r="K75" s="187"/>
      <c r="L75" s="187"/>
      <c r="M75" s="187"/>
      <c r="N75" s="670"/>
      <c r="O75" s="670"/>
      <c r="P75" s="670">
        <v>1.2592592592592593E-2</v>
      </c>
      <c r="Q75" s="578">
        <v>1.2349537037037039E-2</v>
      </c>
      <c r="R75" s="578">
        <v>1.2083333333333333E-2</v>
      </c>
      <c r="S75" s="670">
        <v>1.1898148148148149E-2</v>
      </c>
      <c r="T75" s="670">
        <v>1.1608796296296296E-2</v>
      </c>
      <c r="U75" s="610">
        <v>1.1863425925925925E-2</v>
      </c>
      <c r="V75" s="596">
        <v>1.2037037037037035E-2</v>
      </c>
      <c r="W75" s="670">
        <v>1.207175925925926E-2</v>
      </c>
      <c r="X75" s="670"/>
      <c r="Y75" s="670"/>
      <c r="Z75" s="670"/>
      <c r="AA75" s="670"/>
      <c r="AB75" s="670"/>
      <c r="AC75" s="670"/>
      <c r="AD75" s="670"/>
      <c r="AE75" s="670">
        <v>8.1134259259259267E-2</v>
      </c>
      <c r="AF75" s="670"/>
      <c r="AG75" s="670"/>
      <c r="AH75" s="670"/>
      <c r="AI75" s="670"/>
      <c r="AJ75" s="670"/>
      <c r="AK75" s="670"/>
      <c r="AL75" s="596"/>
      <c r="AM75" s="670">
        <v>3.5081018518518518E-2</v>
      </c>
      <c r="AN75" s="670"/>
      <c r="AO75" s="670"/>
      <c r="AP75" s="670"/>
      <c r="AQ75" s="670"/>
      <c r="AR75" s="670"/>
      <c r="AS75" s="670"/>
      <c r="AT75" s="670">
        <v>6.2291666666666669E-2</v>
      </c>
      <c r="AU75" s="670"/>
      <c r="AV75" s="670"/>
      <c r="AW75" s="670"/>
      <c r="AX75" s="670"/>
      <c r="AY75" s="670"/>
      <c r="AZ75" s="670"/>
      <c r="BA75" s="670"/>
      <c r="BB75" s="670"/>
      <c r="BC75" s="670"/>
      <c r="BD75" s="670"/>
      <c r="BE75" s="670"/>
      <c r="BF75" s="670"/>
      <c r="BG75" s="670"/>
      <c r="BH75" s="670"/>
      <c r="BI75" s="670"/>
      <c r="BJ75" s="670"/>
      <c r="BK75" s="670"/>
      <c r="BL75" s="670"/>
      <c r="BM75" s="670"/>
      <c r="BN75" s="670"/>
      <c r="BO75" s="670"/>
      <c r="BP75" s="670"/>
      <c r="BQ75" s="670"/>
      <c r="BR75" s="670"/>
      <c r="BS75" s="670"/>
      <c r="BT75" s="670"/>
      <c r="BU75" s="670"/>
      <c r="BV75" s="670"/>
    </row>
    <row r="76" spans="1:74" ht="13.5" customHeight="1" thickBot="1" x14ac:dyDescent="0.25">
      <c r="A76" s="735"/>
      <c r="B76" s="737"/>
      <c r="C76" s="739"/>
      <c r="D76" s="741"/>
      <c r="E76" s="743"/>
      <c r="F76" s="753"/>
      <c r="G76" s="723"/>
      <c r="H76" s="755"/>
      <c r="I76" s="727"/>
      <c r="J76" s="187"/>
      <c r="K76" s="187"/>
      <c r="L76" s="187"/>
      <c r="M76" s="187"/>
      <c r="N76" s="670"/>
      <c r="O76" s="670"/>
      <c r="P76" s="669">
        <f t="shared" ref="P76:V76" si="42">IF($I75=0,0,IF(ROUNDUP(P75/$I75,0)&gt;30,30,ROUNDUP(P75/$I75,0)))</f>
        <v>2</v>
      </c>
      <c r="Q76" s="669">
        <f t="shared" si="42"/>
        <v>2</v>
      </c>
      <c r="R76" s="669">
        <f t="shared" si="42"/>
        <v>2</v>
      </c>
      <c r="S76" s="669">
        <f t="shared" si="42"/>
        <v>2</v>
      </c>
      <c r="T76" s="669">
        <f t="shared" si="42"/>
        <v>1</v>
      </c>
      <c r="U76" s="669">
        <f t="shared" si="42"/>
        <v>2</v>
      </c>
      <c r="V76" s="669">
        <f t="shared" si="42"/>
        <v>2</v>
      </c>
      <c r="W76" s="669">
        <f>IF($I75=0,0,IF(ROUNDUP(W75/$I75,0)&gt;30,30,ROUNDUP(W75/$I75,0)))</f>
        <v>2</v>
      </c>
      <c r="X76" s="581"/>
      <c r="Y76" s="187"/>
      <c r="Z76" s="187"/>
      <c r="AA76" s="187"/>
      <c r="AB76" s="187"/>
      <c r="AC76" s="187"/>
      <c r="AD76" s="670"/>
      <c r="AE76" s="669">
        <f>IF($I75=0,0,IF(ROUNDUP(AE75/$I75,0)&gt;30,30,ROUNDUP(AE75/$I75,0)))</f>
        <v>7</v>
      </c>
      <c r="AF76" s="670"/>
      <c r="AG76" s="670"/>
      <c r="AH76" s="670"/>
      <c r="AI76" s="670"/>
      <c r="AJ76" s="670"/>
      <c r="AK76" s="670"/>
      <c r="AL76" s="596"/>
      <c r="AM76" s="669">
        <f>IF($I75=0,0,IF(ROUNDUP(AM75/$I75,0)&gt;30,30,ROUNDUP(AM75/$I75,0)))</f>
        <v>4</v>
      </c>
      <c r="AN76" s="670"/>
      <c r="AO76" s="670"/>
      <c r="AP76" s="670"/>
      <c r="AQ76" s="670"/>
      <c r="AR76" s="670"/>
      <c r="AS76" s="670"/>
      <c r="AT76" s="669">
        <f>IF($I75=0,0,IF(ROUNDUP(AT75/$I75,0)&gt;30,30,ROUNDUP(AT75/$I75,0)))</f>
        <v>6</v>
      </c>
      <c r="AU76" s="684"/>
      <c r="AV76" s="684"/>
      <c r="AW76" s="670"/>
      <c r="AX76" s="670"/>
      <c r="AY76" s="670"/>
      <c r="AZ76" s="670"/>
      <c r="BA76" s="670"/>
      <c r="BB76" s="670"/>
      <c r="BC76" s="670"/>
      <c r="BD76" s="670"/>
      <c r="BE76" s="670"/>
      <c r="BF76" s="670"/>
      <c r="BG76" s="670"/>
      <c r="BH76" s="670"/>
      <c r="BI76" s="670"/>
      <c r="BJ76" s="670"/>
      <c r="BK76" s="670"/>
      <c r="BL76" s="670"/>
      <c r="BM76" s="670"/>
      <c r="BN76" s="670"/>
      <c r="BO76" s="670"/>
      <c r="BP76" s="670"/>
      <c r="BQ76" s="670"/>
      <c r="BR76" s="670"/>
      <c r="BS76" s="670"/>
      <c r="BT76" s="670"/>
      <c r="BU76" s="670"/>
      <c r="BV76" s="670"/>
    </row>
    <row r="77" spans="1:74" ht="12.75" customHeight="1" x14ac:dyDescent="0.2">
      <c r="A77" s="734">
        <v>23</v>
      </c>
      <c r="B77" s="736" t="s">
        <v>1158</v>
      </c>
      <c r="C77" s="738">
        <f>IF(D77=0,0,RANK(D77,D$33:D$82))</f>
        <v>7</v>
      </c>
      <c r="D77" s="740">
        <f>SUM(J78:DE78)</f>
        <v>28</v>
      </c>
      <c r="E77" s="742">
        <f>IF(G77="X","X",RANK(G77,G$33:G$81))</f>
        <v>4</v>
      </c>
      <c r="F77" s="752">
        <f>COUNT(J77:DE77)</f>
        <v>7</v>
      </c>
      <c r="G77" s="722">
        <f>IF(C77=1,"X",IF(C77=2,"X",IF(C77=3,"X",F77)))</f>
        <v>7</v>
      </c>
      <c r="H77" s="754">
        <f>SUM(J77:DE77)</f>
        <v>0.35398148148148145</v>
      </c>
      <c r="I77" s="726">
        <f>MINA(J77,K77,L77,M77,N77,O77,P77,Q77,R77,S77,T77,U77,V77,W77,X77)</f>
        <v>1.4236111111111111E-2</v>
      </c>
      <c r="J77" s="578"/>
      <c r="K77" s="610"/>
      <c r="L77" s="610"/>
      <c r="M77" s="610"/>
      <c r="N77" s="610"/>
      <c r="O77" s="610"/>
      <c r="P77" s="610">
        <v>1.4236111111111111E-2</v>
      </c>
      <c r="Q77" s="610"/>
      <c r="R77" s="610">
        <v>1.4421296296296295E-2</v>
      </c>
      <c r="S77" s="610"/>
      <c r="T77" s="610"/>
      <c r="U77" s="610"/>
      <c r="V77" s="578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  <c r="AG77" s="610"/>
      <c r="AH77" s="610"/>
      <c r="AI77" s="610"/>
      <c r="AJ77" s="610"/>
      <c r="AK77" s="610"/>
      <c r="AL77" s="578"/>
      <c r="AM77" s="610"/>
      <c r="AN77" s="610"/>
      <c r="AO77" s="610"/>
      <c r="AP77" s="610"/>
      <c r="AQ77" s="610"/>
      <c r="AR77" s="610"/>
      <c r="AS77" s="610">
        <v>5.4317129629629625E-2</v>
      </c>
      <c r="AT77" s="610">
        <v>4.6331018518518514E-2</v>
      </c>
      <c r="AU77" s="610"/>
      <c r="AV77" s="610"/>
      <c r="AW77" s="610">
        <v>5.9004629629629629E-2</v>
      </c>
      <c r="AX77" s="610"/>
      <c r="AY77" s="610"/>
      <c r="AZ77" s="610"/>
      <c r="BA77" s="610"/>
      <c r="BB77" s="610"/>
      <c r="BC77" s="610"/>
      <c r="BD77" s="610"/>
      <c r="BE77" s="610"/>
      <c r="BF77" s="610"/>
      <c r="BG77" s="610"/>
      <c r="BH77" s="610"/>
      <c r="BI77" s="610"/>
      <c r="BJ77" s="610">
        <v>3.8194444444444441E-2</v>
      </c>
      <c r="BK77" s="610"/>
      <c r="BL77" s="610"/>
      <c r="BM77" s="610"/>
      <c r="BN77" s="610"/>
      <c r="BO77" s="610"/>
      <c r="BP77" s="610"/>
      <c r="BQ77" s="610"/>
      <c r="BR77" s="610"/>
      <c r="BS77" s="610">
        <v>0.12747685185185184</v>
      </c>
      <c r="BT77" s="610"/>
      <c r="BU77" s="610"/>
      <c r="BV77" s="610"/>
    </row>
    <row r="78" spans="1:74" ht="13.5" customHeight="1" thickBot="1" x14ac:dyDescent="0.25">
      <c r="A78" s="735"/>
      <c r="B78" s="737"/>
      <c r="C78" s="739"/>
      <c r="D78" s="741"/>
      <c r="E78" s="743"/>
      <c r="F78" s="753"/>
      <c r="G78" s="723"/>
      <c r="H78" s="755"/>
      <c r="I78" s="727"/>
      <c r="J78" s="581"/>
      <c r="K78" s="667"/>
      <c r="L78" s="581"/>
      <c r="M78" s="581"/>
      <c r="N78" s="581"/>
      <c r="O78" s="581"/>
      <c r="P78" s="669">
        <f>IF($I77=0,0,IF(ROUNDUP(P77/$I77,0)&gt;30,30,ROUNDUP(P77/$I77,0)))</f>
        <v>1</v>
      </c>
      <c r="Q78" s="581"/>
      <c r="R78" s="669">
        <f>IF($I77=0,0,IF(ROUNDUP(R77/$I77,0)&gt;30,30,ROUNDUP(R77/$I77,0)))</f>
        <v>2</v>
      </c>
      <c r="S78" s="581"/>
      <c r="T78" s="665"/>
      <c r="U78" s="581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581"/>
      <c r="AI78" s="666"/>
      <c r="AJ78" s="666"/>
      <c r="AK78" s="665"/>
      <c r="AL78" s="581"/>
      <c r="AM78" s="666"/>
      <c r="AN78" s="666"/>
      <c r="AO78" s="666"/>
      <c r="AP78" s="666"/>
      <c r="AQ78" s="666"/>
      <c r="AR78" s="666"/>
      <c r="AS78" s="669">
        <f>IF($I77=0,0,IF(ROUNDUP(AS77/$I77,0)&gt;30,30,ROUNDUP(AS77/$I77,0)))</f>
        <v>4</v>
      </c>
      <c r="AT78" s="669">
        <f>IF($I77=0,0,IF(ROUNDUP(AT77/$I77,0)&gt;30,30,ROUNDUP(AT77/$I77,0)))</f>
        <v>4</v>
      </c>
      <c r="AU78" s="669"/>
      <c r="AV78" s="669"/>
      <c r="AW78" s="669">
        <f>IF($I77=0,0,IF(ROUNDUP(AW77/$I77,0)&gt;30,30,ROUNDUP(AW77/$I77,0)))</f>
        <v>5</v>
      </c>
      <c r="AX78" s="669"/>
      <c r="AY78" s="669"/>
      <c r="AZ78" s="669"/>
      <c r="BA78" s="669"/>
      <c r="BB78" s="669"/>
      <c r="BC78" s="665"/>
      <c r="BD78" s="665"/>
      <c r="BE78" s="665"/>
      <c r="BF78" s="665"/>
      <c r="BG78" s="665"/>
      <c r="BH78" s="665"/>
      <c r="BI78" s="665"/>
      <c r="BJ78" s="669">
        <f t="shared" ref="BJ78" si="43">IF($I77=0,0,IF(ROUNDUP(BJ77/$I77,0)&gt;30,30,ROUNDUP(BJ77/$I77,0)))</f>
        <v>3</v>
      </c>
      <c r="BK78" s="665"/>
      <c r="BL78" s="665"/>
      <c r="BM78" s="666"/>
      <c r="BN78" s="665"/>
      <c r="BO78" s="665"/>
      <c r="BP78" s="665"/>
      <c r="BQ78" s="665"/>
      <c r="BR78" s="665"/>
      <c r="BS78" s="669">
        <f t="shared" ref="BS78" si="44">IF($I77=0,0,IF(ROUNDUP(BS77/$I77,0)&gt;30,30,ROUNDUP(BS77/$I77,0)))</f>
        <v>9</v>
      </c>
      <c r="BT78" s="665"/>
      <c r="BU78" s="665"/>
      <c r="BV78" s="665"/>
    </row>
    <row r="79" spans="1:74" x14ac:dyDescent="0.2">
      <c r="A79" s="734">
        <v>24</v>
      </c>
      <c r="B79" s="736" t="s">
        <v>1230</v>
      </c>
      <c r="C79" s="738">
        <f>IF(D79=0,0,RANK(D79,D$33:D$82))</f>
        <v>0</v>
      </c>
      <c r="D79" s="740">
        <f>SUM(J80:DE80)</f>
        <v>0</v>
      </c>
      <c r="E79" s="742">
        <f>IF(G79="X","X",RANK(G79,G$33:G$81))</f>
        <v>14</v>
      </c>
      <c r="F79" s="752">
        <f>COUNT(J79:DE79)</f>
        <v>1</v>
      </c>
      <c r="G79" s="722">
        <f>IF(C79=1,"X",IF(C79=2,"X",IF(C79=3,"X",F79)))</f>
        <v>1</v>
      </c>
      <c r="H79" s="754">
        <f>SUM(J79:DE79)</f>
        <v>8.0486111111111105E-2</v>
      </c>
      <c r="I79" s="726">
        <f>MINA(J79,K79,L79,M79,N79,O79,P79,Q79,R79,S79,T79,U79,V79,W79,X79)</f>
        <v>0</v>
      </c>
      <c r="J79" s="187"/>
      <c r="K79" s="187"/>
      <c r="L79" s="595"/>
      <c r="M79" s="595"/>
      <c r="N79" s="595"/>
      <c r="O79" s="595"/>
      <c r="P79" s="595"/>
      <c r="Q79" s="595"/>
      <c r="R79" s="595"/>
      <c r="S79" s="595"/>
      <c r="T79" s="596"/>
      <c r="U79" s="595"/>
      <c r="V79" s="596"/>
      <c r="W79" s="596"/>
      <c r="X79" s="596"/>
      <c r="Y79" s="596"/>
      <c r="Z79" s="596"/>
      <c r="AA79" s="596"/>
      <c r="AB79" s="596"/>
      <c r="AC79" s="596"/>
      <c r="AD79" s="596"/>
      <c r="AE79" s="596"/>
      <c r="AF79" s="596"/>
      <c r="AG79" s="596"/>
      <c r="AH79" s="596"/>
      <c r="AI79" s="596"/>
      <c r="AJ79" s="596"/>
      <c r="AK79" s="596"/>
      <c r="AL79" s="596"/>
      <c r="AM79" s="596"/>
      <c r="AN79" s="596"/>
      <c r="AO79" s="596"/>
      <c r="AP79" s="596"/>
      <c r="AQ79" s="596"/>
      <c r="AR79" s="596"/>
      <c r="AS79" s="596"/>
      <c r="AT79" s="596">
        <v>8.0486111111111105E-2</v>
      </c>
      <c r="AU79" s="596"/>
      <c r="AV79" s="596"/>
      <c r="AW79" s="596"/>
      <c r="AX79" s="596"/>
      <c r="AY79" s="596"/>
      <c r="AZ79" s="596"/>
      <c r="BA79" s="596"/>
      <c r="BB79" s="596"/>
      <c r="BC79" s="596"/>
      <c r="BD79" s="596"/>
      <c r="BE79" s="596"/>
      <c r="BF79" s="596"/>
      <c r="BG79" s="596"/>
      <c r="BH79" s="596"/>
      <c r="BI79" s="596"/>
      <c r="BJ79" s="596"/>
      <c r="BK79" s="596"/>
      <c r="BL79" s="596"/>
      <c r="BM79" s="596"/>
      <c r="BN79" s="596"/>
      <c r="BO79" s="596"/>
      <c r="BP79" s="596"/>
      <c r="BQ79" s="596"/>
      <c r="BR79" s="596"/>
      <c r="BS79" s="596"/>
      <c r="BT79" s="596"/>
      <c r="BU79" s="596"/>
      <c r="BV79" s="596"/>
    </row>
    <row r="80" spans="1:74" ht="13.5" thickBot="1" x14ac:dyDescent="0.25">
      <c r="A80" s="735"/>
      <c r="B80" s="737"/>
      <c r="C80" s="739"/>
      <c r="D80" s="741"/>
      <c r="E80" s="743"/>
      <c r="F80" s="753"/>
      <c r="G80" s="723"/>
      <c r="H80" s="755"/>
      <c r="I80" s="727"/>
      <c r="J80" s="187"/>
      <c r="K80" s="187"/>
      <c r="L80" s="595"/>
      <c r="M80" s="595"/>
      <c r="N80" s="595"/>
      <c r="O80" s="595"/>
      <c r="P80" s="595"/>
      <c r="Q80" s="595"/>
      <c r="R80" s="595"/>
      <c r="S80" s="595"/>
      <c r="T80" s="596"/>
      <c r="U80" s="595"/>
      <c r="V80" s="596"/>
      <c r="W80" s="596"/>
      <c r="X80" s="596"/>
      <c r="Y80" s="596"/>
      <c r="Z80" s="596"/>
      <c r="AA80" s="596"/>
      <c r="AB80" s="596"/>
      <c r="AC80" s="596"/>
      <c r="AD80" s="596"/>
      <c r="AE80" s="596"/>
      <c r="AF80" s="596"/>
      <c r="AG80" s="596"/>
      <c r="AH80" s="596"/>
      <c r="AI80" s="596"/>
      <c r="AJ80" s="596"/>
      <c r="AK80" s="596"/>
      <c r="AL80" s="596"/>
      <c r="AM80" s="596"/>
      <c r="AN80" s="581"/>
      <c r="AO80" s="595"/>
      <c r="AP80" s="595"/>
      <c r="AQ80" s="595"/>
      <c r="AR80" s="596"/>
      <c r="AS80" s="596"/>
      <c r="AT80" s="669">
        <f>IF($I79=0,0,IF(ROUNDUP(AT79/$I79,0)&gt;30,30,ROUNDUP(AT79/$I79,0)))</f>
        <v>0</v>
      </c>
      <c r="AU80" s="664"/>
      <c r="AV80" s="664"/>
      <c r="AW80" s="596"/>
      <c r="AX80" s="596"/>
      <c r="AY80" s="596"/>
      <c r="AZ80" s="596"/>
      <c r="BA80" s="596"/>
      <c r="BB80" s="596"/>
      <c r="BC80" s="596"/>
      <c r="BD80" s="596"/>
      <c r="BE80" s="596"/>
      <c r="BF80" s="596"/>
      <c r="BG80" s="596"/>
      <c r="BH80" s="596"/>
      <c r="BI80" s="596"/>
      <c r="BJ80" s="596"/>
      <c r="BK80" s="596"/>
      <c r="BL80" s="596"/>
      <c r="BM80" s="596"/>
      <c r="BN80" s="596"/>
      <c r="BO80" s="596"/>
      <c r="BP80" s="596"/>
      <c r="BQ80" s="596"/>
      <c r="BR80" s="596"/>
      <c r="BS80" s="596"/>
      <c r="BT80" s="596"/>
      <c r="BU80" s="596"/>
      <c r="BV80" s="596"/>
    </row>
    <row r="81" spans="1:74" x14ac:dyDescent="0.2">
      <c r="A81" s="734">
        <v>25</v>
      </c>
      <c r="B81" s="736" t="s">
        <v>440</v>
      </c>
      <c r="C81" s="738">
        <f>IF(D81=0,0,RANK(D81,D$33:D$82))</f>
        <v>8</v>
      </c>
      <c r="D81" s="740">
        <f>SUM(J82:DE82)</f>
        <v>26</v>
      </c>
      <c r="E81" s="742">
        <f>IF(G81="X","X",RANK(G81,G$33:G$81))</f>
        <v>2</v>
      </c>
      <c r="F81" s="752">
        <f>COUNT(J81:DE81)</f>
        <v>11</v>
      </c>
      <c r="G81" s="722">
        <f>IF(C81=1,"X",IF(C81=2,"X",IF(C81=3,"X",F81)))</f>
        <v>11</v>
      </c>
      <c r="H81" s="754">
        <f>SUM(J81:DE81)</f>
        <v>0.23099537037037038</v>
      </c>
      <c r="I81" s="726">
        <f>MINA(J81,K81,L81,M81,N81,O81,P81,Q81,R81,S81,T81,U81,V81,W81,X81)</f>
        <v>1.3414351851851851E-2</v>
      </c>
      <c r="J81" s="610"/>
      <c r="K81" s="578"/>
      <c r="L81" s="578"/>
      <c r="M81" s="578"/>
      <c r="N81" s="578"/>
      <c r="O81" s="578"/>
      <c r="P81" s="578">
        <v>1.3668981481481482E-2</v>
      </c>
      <c r="Q81" s="578">
        <v>1.3414351851851851E-2</v>
      </c>
      <c r="R81" s="578">
        <v>1.3738425925925926E-2</v>
      </c>
      <c r="S81" s="578">
        <v>1.3449074074074073E-2</v>
      </c>
      <c r="T81" s="578">
        <v>1.4259259259259261E-2</v>
      </c>
      <c r="U81" s="578">
        <v>1.4282407407407409E-2</v>
      </c>
      <c r="V81" s="578"/>
      <c r="W81" s="578">
        <v>1.3935185185185184E-2</v>
      </c>
      <c r="X81" s="578"/>
      <c r="Y81" s="578"/>
      <c r="Z81" s="578"/>
      <c r="AA81" s="578"/>
      <c r="AB81" s="578"/>
      <c r="AC81" s="578"/>
      <c r="AD81" s="578"/>
      <c r="AE81" s="578"/>
      <c r="AF81" s="578"/>
      <c r="AG81" s="578"/>
      <c r="AH81" s="578"/>
      <c r="AI81" s="578"/>
      <c r="AJ81" s="578"/>
      <c r="AK81" s="578"/>
      <c r="AL81" s="578"/>
      <c r="AM81" s="578"/>
      <c r="AN81" s="578"/>
      <c r="AO81" s="578"/>
      <c r="AP81" s="578"/>
      <c r="AQ81" s="578"/>
      <c r="AR81" s="578"/>
      <c r="AS81" s="578"/>
      <c r="AT81" s="592">
        <v>7.2372685185185193E-2</v>
      </c>
      <c r="AU81" s="592"/>
      <c r="AV81" s="592"/>
      <c r="AW81" s="578"/>
      <c r="AX81" s="578"/>
      <c r="AY81" s="578"/>
      <c r="AZ81" s="578"/>
      <c r="BA81" s="578"/>
      <c r="BB81" s="578"/>
      <c r="BC81" s="578"/>
      <c r="BD81" s="578"/>
      <c r="BE81" s="578"/>
      <c r="BF81" s="578"/>
      <c r="BG81" s="578"/>
      <c r="BH81" s="578"/>
      <c r="BI81" s="578"/>
      <c r="BJ81" s="578"/>
      <c r="BK81" s="610">
        <v>1.8541666666666668E-2</v>
      </c>
      <c r="BL81" s="610"/>
      <c r="BM81" s="578"/>
      <c r="BN81" s="610"/>
      <c r="BO81" s="610"/>
      <c r="BP81" s="610"/>
      <c r="BQ81" s="578"/>
      <c r="BR81" s="578"/>
      <c r="BS81" s="578"/>
      <c r="BT81" s="578"/>
      <c r="BU81" s="578">
        <v>2.9710648148148149E-2</v>
      </c>
      <c r="BV81" s="578">
        <v>1.3622685185185184E-2</v>
      </c>
    </row>
    <row r="82" spans="1:74" ht="13.5" thickBot="1" x14ac:dyDescent="0.25">
      <c r="A82" s="735"/>
      <c r="B82" s="737"/>
      <c r="C82" s="739"/>
      <c r="D82" s="741"/>
      <c r="E82" s="743"/>
      <c r="F82" s="753"/>
      <c r="G82" s="723"/>
      <c r="H82" s="755"/>
      <c r="I82" s="727"/>
      <c r="J82" s="581"/>
      <c r="K82" s="581"/>
      <c r="L82" s="581"/>
      <c r="M82" s="581"/>
      <c r="N82" s="581"/>
      <c r="O82" s="581"/>
      <c r="P82" s="669">
        <f t="shared" ref="P82:U82" si="45">IF($I81=0,0,IF(ROUNDUP(P81/$I81,0)&gt;30,30,ROUNDUP(P81/$I81,0)))</f>
        <v>2</v>
      </c>
      <c r="Q82" s="669">
        <f t="shared" si="45"/>
        <v>1</v>
      </c>
      <c r="R82" s="669">
        <f t="shared" si="45"/>
        <v>2</v>
      </c>
      <c r="S82" s="669">
        <f t="shared" si="45"/>
        <v>2</v>
      </c>
      <c r="T82" s="669">
        <f t="shared" si="45"/>
        <v>2</v>
      </c>
      <c r="U82" s="669">
        <f t="shared" si="45"/>
        <v>2</v>
      </c>
      <c r="V82" s="580"/>
      <c r="W82" s="669">
        <f>IF($I81=0,0,IF(ROUNDUP(W81/$I81,0)&gt;30,30,ROUNDUP(W81/$I81,0)))</f>
        <v>2</v>
      </c>
      <c r="X82" s="580"/>
      <c r="Y82" s="580"/>
      <c r="Z82" s="580"/>
      <c r="AA82" s="580"/>
      <c r="AB82" s="580"/>
      <c r="AC82" s="580"/>
      <c r="AD82" s="580"/>
      <c r="AE82" s="580"/>
      <c r="AF82" s="580"/>
      <c r="AG82" s="580"/>
      <c r="AH82" s="580"/>
      <c r="AI82" s="580"/>
      <c r="AJ82" s="580"/>
      <c r="AK82" s="580"/>
      <c r="AL82" s="580"/>
      <c r="AM82" s="580"/>
      <c r="AN82" s="581"/>
      <c r="AO82" s="581"/>
      <c r="AP82" s="581"/>
      <c r="AQ82" s="581"/>
      <c r="AR82" s="580"/>
      <c r="AS82" s="580"/>
      <c r="AT82" s="669">
        <f>IF($I81=0,0,IF(ROUNDUP(AT81/$I81,0)&gt;30,30,ROUNDUP(AT81/$I81,0)))</f>
        <v>6</v>
      </c>
      <c r="AU82" s="669"/>
      <c r="AV82" s="669"/>
      <c r="AW82" s="581"/>
      <c r="AX82" s="581"/>
      <c r="AY82" s="581"/>
      <c r="AZ82" s="581"/>
      <c r="BA82" s="581"/>
      <c r="BB82" s="581"/>
      <c r="BC82" s="581"/>
      <c r="BD82" s="581"/>
      <c r="BE82" s="581"/>
      <c r="BF82" s="581"/>
      <c r="BG82" s="581"/>
      <c r="BH82" s="581"/>
      <c r="BI82" s="581"/>
      <c r="BJ82" s="581"/>
      <c r="BK82" s="669">
        <f t="shared" ref="BK82" si="46">IF($I81=0,0,IF(ROUNDUP(BK81/$I81,0)&gt;30,30,ROUNDUP(BK81/$I81,0)))</f>
        <v>2</v>
      </c>
      <c r="BL82" s="669"/>
      <c r="BM82" s="580"/>
      <c r="BN82" s="665"/>
      <c r="BO82" s="670"/>
      <c r="BP82" s="670"/>
      <c r="BQ82" s="596"/>
      <c r="BR82" s="596"/>
      <c r="BS82" s="596"/>
      <c r="BT82" s="581"/>
      <c r="BU82" s="669">
        <f t="shared" ref="BU82:BV82" si="47">IF($I81=0,0,IF(ROUNDUP(BU81/$I81,0)&gt;30,30,ROUNDUP(BU81/$I81,0)))</f>
        <v>3</v>
      </c>
      <c r="BV82" s="669">
        <f t="shared" si="47"/>
        <v>2</v>
      </c>
    </row>
    <row r="83" spans="1:74" ht="25.5" thickBot="1" x14ac:dyDescent="0.25">
      <c r="A83" s="728" t="s">
        <v>111</v>
      </c>
      <c r="B83" s="729"/>
      <c r="C83" s="608">
        <f>SUM(J83:DE83)</f>
        <v>202</v>
      </c>
      <c r="D83" s="609" t="s">
        <v>971</v>
      </c>
      <c r="E83" s="730">
        <f>SUM(H2:H82)</f>
        <v>14.256099537037036</v>
      </c>
      <c r="F83" s="730"/>
      <c r="G83" s="730"/>
      <c r="H83" s="732" t="s">
        <v>972</v>
      </c>
      <c r="I83" s="733"/>
      <c r="J83" s="630">
        <f t="shared" ref="J83:BU83" si="48">(IF(J2&gt;0,1,0))+(IF(J4&gt;0,1,0))+(IF(J6&gt;0,1,0))+(IF(J8&gt;0,1,0))+(IF(J10&gt;0,1,0))+(IF(J12&gt;0,1,0))+(IF(J14&gt;0,1,0))+(IF(J16&gt;0,1,0))+(IF(J18&gt;0,1,0))+(IF(J20&gt;0,1,0))+(IF(J22&gt;0,1,0))+(IF(J24&gt;0,1,0))+(IF(J28&gt;0,1,0))+(IF(J30&gt;0,1,0))+(IF(J32&gt;0,1,0))+(IF(J33&gt;0,1,0))+(IF(J35&gt;0,1,0))+(IF(J37&gt;0,1,0))+(IF(J41&gt;0,1,0))+(IF(J43&gt;0,1,0))+(IF(J45&gt;0,1,0))+(IF(J47&gt;0,1,0))+(IF(J49&gt;0,1,0))+(IF(J51&gt;0,1,0))+(IF(J53&gt;0,1,0))+(IF(J55&gt;0,1,0))+(IF(J57&gt;0,1,0))+(IF(J59&gt;0,1,0))+(IF(J63&gt;0,1,0))+(IF(J65&gt;0,1,0))+(IF(J67&gt;0,1,0))+(IF(J71&gt;0,1,0))+(IF(J73&gt;0,1,0))+(IF(J75&gt;0,1,0))+(IF(J81&gt;0,1,0))+(IF(J69&gt;0,1,0))+(IF(J77&gt;0,1,0))+(IF(J79&gt;0,1,0))+(IF(J39&gt;0,1,0))+(IF(J26&gt;0,1,0))</f>
        <v>0</v>
      </c>
      <c r="K83" s="630">
        <f t="shared" si="48"/>
        <v>0</v>
      </c>
      <c r="L83" s="630">
        <f t="shared" si="48"/>
        <v>0</v>
      </c>
      <c r="M83" s="630">
        <f t="shared" si="48"/>
        <v>0</v>
      </c>
      <c r="N83" s="630">
        <f t="shared" si="48"/>
        <v>0</v>
      </c>
      <c r="O83" s="630">
        <f t="shared" si="48"/>
        <v>0</v>
      </c>
      <c r="P83" s="630">
        <f t="shared" si="48"/>
        <v>14</v>
      </c>
      <c r="Q83" s="630">
        <f t="shared" si="48"/>
        <v>10</v>
      </c>
      <c r="R83" s="630">
        <f t="shared" si="48"/>
        <v>6</v>
      </c>
      <c r="S83" s="630">
        <f t="shared" si="48"/>
        <v>7</v>
      </c>
      <c r="T83" s="630">
        <f t="shared" si="48"/>
        <v>5</v>
      </c>
      <c r="U83" s="630">
        <f t="shared" si="48"/>
        <v>5</v>
      </c>
      <c r="V83" s="630">
        <f t="shared" si="48"/>
        <v>4</v>
      </c>
      <c r="W83" s="630">
        <f t="shared" si="48"/>
        <v>7</v>
      </c>
      <c r="X83" s="630">
        <f t="shared" si="48"/>
        <v>0</v>
      </c>
      <c r="Y83" s="630">
        <f t="shared" si="48"/>
        <v>0</v>
      </c>
      <c r="Z83" s="630">
        <f t="shared" si="48"/>
        <v>0</v>
      </c>
      <c r="AA83" s="630">
        <f t="shared" si="48"/>
        <v>0</v>
      </c>
      <c r="AB83" s="630">
        <f t="shared" si="48"/>
        <v>0</v>
      </c>
      <c r="AC83" s="630">
        <f t="shared" si="48"/>
        <v>0</v>
      </c>
      <c r="AD83" s="630">
        <f t="shared" si="48"/>
        <v>1</v>
      </c>
      <c r="AE83" s="630">
        <f t="shared" si="48"/>
        <v>9</v>
      </c>
      <c r="AF83" s="630">
        <f t="shared" si="48"/>
        <v>3</v>
      </c>
      <c r="AG83" s="630">
        <f t="shared" si="48"/>
        <v>6</v>
      </c>
      <c r="AH83" s="630">
        <f>(IF(AH2&gt;0,1,0))+(IF(AH4&gt;0,1,0))+(IF(AH6&gt;0,1,0))+(IF(AH8&gt;0,1,0))+(IF(AH10&gt;0,1,0))+(IF(AH12&gt;0,1,0))+(IF(AH14&gt;0,1,0))+(IF(AH16&gt;0,1,0))+(IF(AH18&gt;0,1,0))+(IF(AH20&gt;0,1,0))+(IF(AH22&gt;0,1,0))+(IF(AH24&gt;0,1,0))+(IF(AH28&gt;0,1,0))+(IF(AH30&gt;0,1,0))+(IF(AH32&gt;0,1,0))+(IF(AH33&gt;0,1,0))+(IF(AH35&gt;0,1,0))+(IF(AH37&gt;0,1,0))+(IF(AH41&gt;0,1,0))+(IF(AH43&gt;0,1,0))+(IF(AH45&gt;0,1,0))+(IF(AH47&gt;0,1,0))+(IF(AH49&gt;0,1,0))+(IF(AH51&gt;0,1,0))+(IF(AH53&gt;0,1,0))+(IF(AH55&gt;0,1,0))+(IF(AH57&gt;0,1,0))+(IF(AH59&gt;0,1,0))+(IF(AH63&gt;0,1,0))+(IF(AH65&gt;0,1,0))+(IF(AH67&gt;0,1,0))+(IF(AH71&gt;0,1,0))+(IF(AH73&gt;0,1,0))+(IF(AH75&gt;0,1,0))+(IF(AH81&gt;0,1,0))+(IF(AH69&gt;0,1,0))+(IF(AH77&gt;0,1,0))+(IF(AH79&gt;0,1,0))+(IF(AH39&gt;0,1,0))+(IF(AH26&gt;0,1,0))</f>
        <v>3</v>
      </c>
      <c r="AI83" s="630">
        <f t="shared" ref="AI83:AJ83" si="49">(IF(AI2&gt;0,1,0))+(IF(AI4&gt;0,1,0))+(IF(AI6&gt;0,1,0))+(IF(AI8&gt;0,1,0))+(IF(AI10&gt;0,1,0))+(IF(AI12&gt;0,1,0))+(IF(AI14&gt;0,1,0))+(IF(AI16&gt;0,1,0))+(IF(AI18&gt;0,1,0))+(IF(AI20&gt;0,1,0))+(IF(AI22&gt;0,1,0))+(IF(AI24&gt;0,1,0))+(IF(AI28&gt;0,1,0))+(IF(AI30&gt;0,1,0))+(IF(AI32&gt;0,1,0))+(IF(AI33&gt;0,1,0))+(IF(AI35&gt;0,1,0))+(IF(AI37&gt;0,1,0))+(IF(AI41&gt;0,1,0))+(IF(AI43&gt;0,1,0))+(IF(AI45&gt;0,1,0))+(IF(AI47&gt;0,1,0))+(IF(AI49&gt;0,1,0))+(IF(AI51&gt;0,1,0))+(IF(AI53&gt;0,1,0))+(IF(AI55&gt;0,1,0))+(IF(AI57&gt;0,1,0))+(IF(AI59&gt;0,1,0))+(IF(AI63&gt;0,1,0))+(IF(AI65&gt;0,1,0))+(IF(AI67&gt;0,1,0))+(IF(AI71&gt;0,1,0))+(IF(AI73&gt;0,1,0))+(IF(AI75&gt;0,1,0))+(IF(AI81&gt;0,1,0))+(IF(AI69&gt;0,1,0))+(IF(AI77&gt;0,1,0))+(IF(AI79&gt;0,1,0))+(IF(AI39&gt;0,1,0))+(IF(AI26&gt;0,1,0))</f>
        <v>1</v>
      </c>
      <c r="AJ83" s="630">
        <f t="shared" si="49"/>
        <v>1</v>
      </c>
      <c r="AK83" s="630">
        <f t="shared" si="48"/>
        <v>4</v>
      </c>
      <c r="AL83" s="630">
        <f t="shared" si="48"/>
        <v>5</v>
      </c>
      <c r="AM83" s="630">
        <f t="shared" si="48"/>
        <v>5</v>
      </c>
      <c r="AN83" s="630">
        <f t="shared" si="48"/>
        <v>1</v>
      </c>
      <c r="AO83" s="630">
        <f t="shared" si="48"/>
        <v>1</v>
      </c>
      <c r="AP83" s="630">
        <f t="shared" si="48"/>
        <v>1</v>
      </c>
      <c r="AQ83" s="630">
        <f t="shared" si="48"/>
        <v>1</v>
      </c>
      <c r="AR83" s="630">
        <f t="shared" si="48"/>
        <v>3</v>
      </c>
      <c r="AS83" s="630">
        <f t="shared" si="48"/>
        <v>3</v>
      </c>
      <c r="AT83" s="630">
        <f t="shared" si="48"/>
        <v>16</v>
      </c>
      <c r="AU83" s="630">
        <f t="shared" si="48"/>
        <v>8</v>
      </c>
      <c r="AV83" s="630">
        <f t="shared" si="48"/>
        <v>2</v>
      </c>
      <c r="AW83" s="630">
        <f t="shared" si="48"/>
        <v>2</v>
      </c>
      <c r="AX83" s="630">
        <f t="shared" si="48"/>
        <v>1</v>
      </c>
      <c r="AY83" s="630">
        <f t="shared" si="48"/>
        <v>1</v>
      </c>
      <c r="AZ83" s="630">
        <f t="shared" si="48"/>
        <v>1</v>
      </c>
      <c r="BA83" s="630">
        <f t="shared" si="48"/>
        <v>3</v>
      </c>
      <c r="BB83" s="630">
        <f t="shared" si="48"/>
        <v>1</v>
      </c>
      <c r="BC83" s="630">
        <f t="shared" si="48"/>
        <v>1</v>
      </c>
      <c r="BD83" s="630">
        <f t="shared" si="48"/>
        <v>1</v>
      </c>
      <c r="BE83" s="630">
        <f t="shared" si="48"/>
        <v>1</v>
      </c>
      <c r="BF83" s="630">
        <f t="shared" si="48"/>
        <v>1</v>
      </c>
      <c r="BG83" s="630">
        <f t="shared" si="48"/>
        <v>2</v>
      </c>
      <c r="BH83" s="630">
        <f t="shared" si="48"/>
        <v>3</v>
      </c>
      <c r="BI83" s="630">
        <f t="shared" si="48"/>
        <v>1</v>
      </c>
      <c r="BJ83" s="630">
        <f t="shared" si="48"/>
        <v>3</v>
      </c>
      <c r="BK83" s="630">
        <f t="shared" si="48"/>
        <v>4</v>
      </c>
      <c r="BL83" s="630">
        <f t="shared" si="48"/>
        <v>5</v>
      </c>
      <c r="BM83" s="630">
        <f t="shared" si="48"/>
        <v>1</v>
      </c>
      <c r="BN83" s="630">
        <f t="shared" si="48"/>
        <v>1</v>
      </c>
      <c r="BO83" s="630">
        <f t="shared" si="48"/>
        <v>5</v>
      </c>
      <c r="BP83" s="630">
        <f t="shared" si="48"/>
        <v>1</v>
      </c>
      <c r="BQ83" s="630">
        <f t="shared" si="48"/>
        <v>1</v>
      </c>
      <c r="BR83" s="630">
        <f t="shared" si="48"/>
        <v>20</v>
      </c>
      <c r="BS83" s="630">
        <f t="shared" si="48"/>
        <v>4</v>
      </c>
      <c r="BT83" s="630">
        <f t="shared" si="48"/>
        <v>2</v>
      </c>
      <c r="BU83" s="630">
        <f t="shared" si="48"/>
        <v>2</v>
      </c>
      <c r="BV83" s="630">
        <f t="shared" ref="BV83" si="50">(IF(BV2&gt;0,1,0))+(IF(BV4&gt;0,1,0))+(IF(BV6&gt;0,1,0))+(IF(BV8&gt;0,1,0))+(IF(BV10&gt;0,1,0))+(IF(BV12&gt;0,1,0))+(IF(BV14&gt;0,1,0))+(IF(BV16&gt;0,1,0))+(IF(BV18&gt;0,1,0))+(IF(BV20&gt;0,1,0))+(IF(BV22&gt;0,1,0))+(IF(BV24&gt;0,1,0))+(IF(BV28&gt;0,1,0))+(IF(BV30&gt;0,1,0))+(IF(BV32&gt;0,1,0))+(IF(BV33&gt;0,1,0))+(IF(BV35&gt;0,1,0))+(IF(BV37&gt;0,1,0))+(IF(BV41&gt;0,1,0))+(IF(BV43&gt;0,1,0))+(IF(BV45&gt;0,1,0))+(IF(BV47&gt;0,1,0))+(IF(BV49&gt;0,1,0))+(IF(BV51&gt;0,1,0))+(IF(BV53&gt;0,1,0))+(IF(BV55&gt;0,1,0))+(IF(BV57&gt;0,1,0))+(IF(BV59&gt;0,1,0))+(IF(BV63&gt;0,1,0))+(IF(BV65&gt;0,1,0))+(IF(BV67&gt;0,1,0))+(IF(BV71&gt;0,1,0))+(IF(BV73&gt;0,1,0))+(IF(BV75&gt;0,1,0))+(IF(BV81&gt;0,1,0))+(IF(BV69&gt;0,1,0))+(IF(BV77&gt;0,1,0))+(IF(BV79&gt;0,1,0))+(IF(BV39&gt;0,1,0))+(IF(BV26&gt;0,1,0))</f>
        <v>2</v>
      </c>
    </row>
    <row r="84" spans="1:74" ht="15" x14ac:dyDescent="0.3">
      <c r="A84" s="756" t="s">
        <v>31</v>
      </c>
      <c r="B84" s="756"/>
      <c r="C84" s="756"/>
      <c r="D84" s="756"/>
      <c r="E84" s="756"/>
      <c r="F84" s="756"/>
      <c r="G84" s="75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</row>
    <row r="85" spans="1:74" ht="15" x14ac:dyDescent="0.3">
      <c r="A85" s="714" t="s">
        <v>27</v>
      </c>
      <c r="B85" s="714"/>
      <c r="C85" s="714"/>
      <c r="D85" s="714"/>
      <c r="E85" s="714"/>
      <c r="F85" s="714"/>
      <c r="G85" s="714"/>
      <c r="H85" s="259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</row>
    <row r="86" spans="1:74" ht="15" x14ac:dyDescent="0.3">
      <c r="A86" s="720" t="s">
        <v>55</v>
      </c>
      <c r="B86" s="720"/>
      <c r="C86" s="720"/>
      <c r="D86" s="720"/>
      <c r="E86" s="720"/>
      <c r="F86" s="720"/>
      <c r="G86" s="720"/>
      <c r="H86" s="259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</row>
    <row r="87" spans="1:74" ht="15" x14ac:dyDescent="0.3">
      <c r="A87" s="720" t="s">
        <v>221</v>
      </c>
      <c r="B87" s="720"/>
      <c r="C87" s="720"/>
      <c r="D87" s="720"/>
      <c r="E87" s="720"/>
      <c r="F87" s="720"/>
      <c r="G87" s="720"/>
      <c r="H87" s="259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</row>
    <row r="88" spans="1:74" ht="15" x14ac:dyDescent="0.3">
      <c r="A88" s="721" t="s">
        <v>650</v>
      </c>
      <c r="B88" s="721"/>
      <c r="C88" s="721"/>
      <c r="D88" s="721"/>
      <c r="E88" s="721"/>
      <c r="F88" s="721"/>
      <c r="G88" s="721"/>
      <c r="H88" s="1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</row>
    <row r="89" spans="1:74" ht="15" x14ac:dyDescent="0.3">
      <c r="A89" s="721" t="s">
        <v>1144</v>
      </c>
      <c r="B89" s="721"/>
      <c r="C89" s="721"/>
      <c r="D89" s="721"/>
      <c r="E89" s="721"/>
      <c r="F89" s="721"/>
      <c r="G89" s="721"/>
      <c r="H89" s="1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</row>
    <row r="90" spans="1:74" ht="15" x14ac:dyDescent="0.3">
      <c r="A90" s="714" t="s">
        <v>651</v>
      </c>
      <c r="B90" s="714"/>
      <c r="C90" s="714"/>
      <c r="D90" s="714"/>
      <c r="E90" s="714"/>
      <c r="F90" s="714"/>
      <c r="G90" s="714"/>
      <c r="H90" s="1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</row>
    <row r="91" spans="1:74" ht="15" x14ac:dyDescent="0.3">
      <c r="A91" s="2"/>
      <c r="B91" s="1"/>
      <c r="C91" s="2"/>
      <c r="D91" s="2"/>
      <c r="E91" s="2"/>
      <c r="F91" s="2"/>
      <c r="G91" s="2"/>
      <c r="H91" s="1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</row>
    <row r="92" spans="1:74" ht="15" x14ac:dyDescent="0.3">
      <c r="A92" s="715" t="s">
        <v>667</v>
      </c>
      <c r="B92" s="715"/>
      <c r="C92" s="715"/>
      <c r="D92" s="715"/>
      <c r="E92" s="715"/>
      <c r="F92" s="715"/>
      <c r="G92" s="715"/>
      <c r="H92" s="61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</row>
    <row r="93" spans="1:74" ht="15" x14ac:dyDescent="0.3">
      <c r="A93" s="716" t="s">
        <v>668</v>
      </c>
      <c r="B93" s="716"/>
      <c r="C93" s="716"/>
      <c r="D93" s="716"/>
      <c r="E93" s="716"/>
      <c r="F93" s="716"/>
      <c r="G93" s="716"/>
      <c r="H93" s="61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</row>
    <row r="94" spans="1:74" ht="15" x14ac:dyDescent="0.3">
      <c r="A94" s="717" t="s">
        <v>669</v>
      </c>
      <c r="B94" s="717"/>
      <c r="C94" s="717"/>
      <c r="D94" s="717"/>
      <c r="E94" s="717"/>
      <c r="F94" s="717"/>
      <c r="G94" s="717"/>
      <c r="H94" s="61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</row>
    <row r="95" spans="1:74" ht="15" x14ac:dyDescent="0.3">
      <c r="A95" s="718" t="s">
        <v>670</v>
      </c>
      <c r="B95" s="718"/>
      <c r="C95" s="718"/>
      <c r="D95" s="718"/>
      <c r="E95" s="718"/>
      <c r="F95" s="718"/>
      <c r="G95" s="718"/>
      <c r="H95" s="619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</row>
    <row r="96" spans="1:74" ht="16.5" x14ac:dyDescent="0.35">
      <c r="A96" s="511">
        <v>30</v>
      </c>
      <c r="B96" s="512" t="s">
        <v>671</v>
      </c>
      <c r="C96" s="512"/>
      <c r="D96" s="512"/>
      <c r="E96" s="512"/>
      <c r="F96" s="512"/>
      <c r="G96" s="512"/>
      <c r="H96" s="2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</row>
    <row r="97" spans="1:74" ht="15" x14ac:dyDescent="0.3">
      <c r="A97" s="2"/>
      <c r="B97" s="1"/>
      <c r="C97" s="2"/>
      <c r="D97" s="2"/>
      <c r="E97" s="2"/>
      <c r="F97" s="2"/>
      <c r="G97" s="2"/>
      <c r="H97" s="1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</row>
  </sheetData>
  <mergeCells count="375">
    <mergeCell ref="B61:B62"/>
    <mergeCell ref="C61:C62"/>
    <mergeCell ref="D61:D62"/>
    <mergeCell ref="E61:E62"/>
    <mergeCell ref="F61:F62"/>
    <mergeCell ref="G61:G62"/>
    <mergeCell ref="H61:H62"/>
    <mergeCell ref="I61:I62"/>
    <mergeCell ref="A61:A62"/>
    <mergeCell ref="A92:G92"/>
    <mergeCell ref="A93:G93"/>
    <mergeCell ref="A94:G94"/>
    <mergeCell ref="A95:G95"/>
    <mergeCell ref="A85:G85"/>
    <mergeCell ref="A86:G86"/>
    <mergeCell ref="A87:G87"/>
    <mergeCell ref="A88:G88"/>
    <mergeCell ref="A89:G89"/>
    <mergeCell ref="A90:G90"/>
    <mergeCell ref="H81:H82"/>
    <mergeCell ref="I81:I82"/>
    <mergeCell ref="A83:B83"/>
    <mergeCell ref="E83:G83"/>
    <mergeCell ref="H83:I83"/>
    <mergeCell ref="A84:G84"/>
    <mergeCell ref="G79:G80"/>
    <mergeCell ref="H79:H80"/>
    <mergeCell ref="I79:I80"/>
    <mergeCell ref="A81:A82"/>
    <mergeCell ref="B81:B82"/>
    <mergeCell ref="C81:C82"/>
    <mergeCell ref="D81:D82"/>
    <mergeCell ref="E81:E82"/>
    <mergeCell ref="F81:F82"/>
    <mergeCell ref="G81:G82"/>
    <mergeCell ref="A79:A80"/>
    <mergeCell ref="B79:B80"/>
    <mergeCell ref="C79:C80"/>
    <mergeCell ref="D79:D80"/>
    <mergeCell ref="E79:E80"/>
    <mergeCell ref="F79:F80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G71:G72"/>
    <mergeCell ref="H71:H72"/>
    <mergeCell ref="I71:I72"/>
    <mergeCell ref="A73:A74"/>
    <mergeCell ref="B73:B74"/>
    <mergeCell ref="C73:C74"/>
    <mergeCell ref="D73:D74"/>
    <mergeCell ref="E73:E74"/>
    <mergeCell ref="F73:F74"/>
    <mergeCell ref="G73:G74"/>
    <mergeCell ref="A71:A72"/>
    <mergeCell ref="B71:B72"/>
    <mergeCell ref="C71:C72"/>
    <mergeCell ref="D71:D72"/>
    <mergeCell ref="E71:E72"/>
    <mergeCell ref="F71:F72"/>
    <mergeCell ref="H73:H74"/>
    <mergeCell ref="I73:I74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G63:G64"/>
    <mergeCell ref="H63:H64"/>
    <mergeCell ref="I63:I64"/>
    <mergeCell ref="A65:A66"/>
    <mergeCell ref="B65:B66"/>
    <mergeCell ref="C65:C66"/>
    <mergeCell ref="D65:D66"/>
    <mergeCell ref="E65:E66"/>
    <mergeCell ref="F65:F66"/>
    <mergeCell ref="G65:G66"/>
    <mergeCell ref="A63:A64"/>
    <mergeCell ref="B63:B64"/>
    <mergeCell ref="C63:C64"/>
    <mergeCell ref="D63:D64"/>
    <mergeCell ref="E63:E64"/>
    <mergeCell ref="F63:F64"/>
    <mergeCell ref="H65:H66"/>
    <mergeCell ref="I65:I66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H55:H56"/>
    <mergeCell ref="I55:I56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9:H40"/>
    <mergeCell ref="I39:I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G28:G29"/>
    <mergeCell ref="H28:H29"/>
    <mergeCell ref="I28:I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H30:H31"/>
    <mergeCell ref="I30:I31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H22:H23"/>
    <mergeCell ref="I22:I23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H14:H15"/>
    <mergeCell ref="I14:I15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I2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:B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2:C31">
    <cfRule type="cellIs" dxfId="14" priority="5" operator="between">
      <formula>1</formula>
      <formula>3</formula>
    </cfRule>
  </conditionalFormatting>
  <conditionalFormatting sqref="C33:C82">
    <cfRule type="cellIs" dxfId="13" priority="2" operator="between">
      <formula>1</formula>
      <formula>3</formula>
    </cfRule>
  </conditionalFormatting>
  <conditionalFormatting sqref="E2:E31">
    <cfRule type="cellIs" dxfId="12" priority="6" operator="between">
      <formula>1</formula>
      <formula>3</formula>
    </cfRule>
  </conditionalFormatting>
  <conditionalFormatting sqref="E33:E82">
    <cfRule type="cellIs" dxfId="11" priority="1" operator="between">
      <formula>1</formula>
      <formula>3</formula>
    </cfRule>
  </conditionalFormatting>
  <pageMargins left="0.7" right="0.7" top="0.75" bottom="0.75" header="0.3" footer="0.3"/>
  <pageSetup paperSize="9" orientation="portrait" r:id="rId1"/>
  <headerFooter>
    <oddHeader>&amp;C&amp;"Calibri"&amp;10&amp;K000000AGC Internal Use Only.&amp;1#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X95"/>
  <sheetViews>
    <sheetView zoomScaleNormal="100" workbookViewId="0">
      <pane xSplit="9" ySplit="1" topLeftCell="EE32" activePane="bottomRight" state="frozen"/>
      <selection pane="topRight" activeCell="J1" sqref="J1"/>
      <selection pane="bottomLeft" activeCell="A2" sqref="A2"/>
      <selection pane="bottomRight" activeCell="AD1" sqref="AD1:ET1048576"/>
    </sheetView>
  </sheetViews>
  <sheetFormatPr defaultRowHeight="12.75" x14ac:dyDescent="0.2"/>
  <cols>
    <col min="2" max="2" width="28.7109375" bestFit="1" customWidth="1"/>
    <col min="10" max="29" width="9.140625" customWidth="1"/>
    <col min="74" max="75" width="9.140625" style="678"/>
  </cols>
  <sheetData>
    <row r="1" spans="1:154" ht="45.75" thickBot="1" x14ac:dyDescent="0.25">
      <c r="A1" s="750" t="s">
        <v>0</v>
      </c>
      <c r="B1" s="751"/>
      <c r="C1" s="606" t="s">
        <v>684</v>
      </c>
      <c r="D1" s="571" t="s">
        <v>22</v>
      </c>
      <c r="E1" s="607" t="s">
        <v>683</v>
      </c>
      <c r="F1" s="572" t="s">
        <v>649</v>
      </c>
      <c r="G1" s="655"/>
      <c r="H1" s="605" t="s">
        <v>235</v>
      </c>
      <c r="I1" s="573" t="s">
        <v>234</v>
      </c>
      <c r="J1" s="657" t="s">
        <v>836</v>
      </c>
      <c r="K1" s="624" t="s">
        <v>837</v>
      </c>
      <c r="L1" s="624" t="s">
        <v>838</v>
      </c>
      <c r="M1" s="624" t="s">
        <v>839</v>
      </c>
      <c r="N1" s="624" t="s">
        <v>840</v>
      </c>
      <c r="O1" s="624" t="s">
        <v>841</v>
      </c>
      <c r="P1" s="624" t="s">
        <v>842</v>
      </c>
      <c r="Q1" s="624" t="s">
        <v>843</v>
      </c>
      <c r="R1" s="624" t="s">
        <v>844</v>
      </c>
      <c r="S1" s="624" t="s">
        <v>845</v>
      </c>
      <c r="T1" s="624" t="s">
        <v>846</v>
      </c>
      <c r="U1" s="624" t="s">
        <v>847</v>
      </c>
      <c r="V1" s="624" t="s">
        <v>848</v>
      </c>
      <c r="W1" s="624" t="s">
        <v>849</v>
      </c>
      <c r="X1" s="624" t="s">
        <v>850</v>
      </c>
      <c r="Y1" s="657" t="s">
        <v>1346</v>
      </c>
      <c r="Z1" s="624" t="s">
        <v>1347</v>
      </c>
      <c r="AA1" s="624" t="s">
        <v>1348</v>
      </c>
      <c r="AB1" s="624" t="s">
        <v>1349</v>
      </c>
      <c r="AC1" s="624" t="s">
        <v>1350</v>
      </c>
      <c r="AD1" s="624" t="s">
        <v>1252</v>
      </c>
      <c r="AE1" s="624" t="s">
        <v>1145</v>
      </c>
      <c r="AF1" s="623" t="s">
        <v>1146</v>
      </c>
      <c r="AG1" s="624" t="s">
        <v>1253</v>
      </c>
      <c r="AH1" s="624" t="s">
        <v>1254</v>
      </c>
      <c r="AI1" s="624" t="s">
        <v>1157</v>
      </c>
      <c r="AJ1" s="624" t="s">
        <v>1148</v>
      </c>
      <c r="AK1" s="624" t="s">
        <v>1256</v>
      </c>
      <c r="AL1" s="624" t="s">
        <v>1294</v>
      </c>
      <c r="AM1" s="624" t="s">
        <v>1242</v>
      </c>
      <c r="AN1" s="624" t="s">
        <v>1257</v>
      </c>
      <c r="AO1" s="624" t="s">
        <v>1261</v>
      </c>
      <c r="AP1" s="624" t="s">
        <v>1259</v>
      </c>
      <c r="AQ1" s="624" t="s">
        <v>1255</v>
      </c>
      <c r="AR1" s="624" t="s">
        <v>1340</v>
      </c>
      <c r="AS1" s="624" t="s">
        <v>1258</v>
      </c>
      <c r="AT1" s="624" t="s">
        <v>1260</v>
      </c>
      <c r="AU1" s="624" t="s">
        <v>1362</v>
      </c>
      <c r="AV1" s="624" t="s">
        <v>1262</v>
      </c>
      <c r="AW1" s="624" t="s">
        <v>1295</v>
      </c>
      <c r="AX1" s="624" t="s">
        <v>1263</v>
      </c>
      <c r="AY1" s="624" t="s">
        <v>1264</v>
      </c>
      <c r="AZ1" s="624" t="s">
        <v>1266</v>
      </c>
      <c r="BA1" s="624" t="s">
        <v>1267</v>
      </c>
      <c r="BB1" s="624" t="s">
        <v>1341</v>
      </c>
      <c r="BC1" s="624" t="s">
        <v>1363</v>
      </c>
      <c r="BD1" s="624" t="s">
        <v>1342</v>
      </c>
      <c r="BE1" s="624" t="s">
        <v>1270</v>
      </c>
      <c r="BF1" s="624" t="s">
        <v>1268</v>
      </c>
      <c r="BG1" s="624" t="s">
        <v>1269</v>
      </c>
      <c r="BH1" s="624" t="s">
        <v>1271</v>
      </c>
      <c r="BI1" s="624" t="s">
        <v>1272</v>
      </c>
      <c r="BJ1" s="624" t="s">
        <v>1297</v>
      </c>
      <c r="BK1" s="624" t="s">
        <v>1318</v>
      </c>
      <c r="BL1" s="624" t="s">
        <v>1277</v>
      </c>
      <c r="BM1" s="624" t="s">
        <v>1276</v>
      </c>
      <c r="BN1" s="624" t="s">
        <v>1304</v>
      </c>
      <c r="BO1" s="624" t="s">
        <v>143</v>
      </c>
      <c r="BP1" s="624" t="s">
        <v>1275</v>
      </c>
      <c r="BQ1" s="624" t="s">
        <v>1281</v>
      </c>
      <c r="BR1" s="624" t="s">
        <v>722</v>
      </c>
      <c r="BS1" s="624" t="s">
        <v>1343</v>
      </c>
      <c r="BT1" s="624" t="s">
        <v>1278</v>
      </c>
      <c r="BU1" s="624" t="s">
        <v>1280</v>
      </c>
      <c r="BV1" s="624" t="s">
        <v>1284</v>
      </c>
      <c r="BW1" s="624" t="s">
        <v>1364</v>
      </c>
      <c r="BX1" s="624" t="s">
        <v>1279</v>
      </c>
      <c r="BY1" s="624" t="s">
        <v>1282</v>
      </c>
      <c r="BZ1" s="624" t="s">
        <v>1289</v>
      </c>
      <c r="CA1" s="624" t="s">
        <v>1301</v>
      </c>
      <c r="CB1" s="624" t="s">
        <v>1283</v>
      </c>
      <c r="CC1" s="624" t="s">
        <v>1302</v>
      </c>
      <c r="CD1" s="624" t="s">
        <v>1305</v>
      </c>
      <c r="CE1" s="624" t="s">
        <v>1285</v>
      </c>
      <c r="CF1" s="624" t="s">
        <v>1292</v>
      </c>
      <c r="CG1" s="624" t="s">
        <v>1293</v>
      </c>
      <c r="CH1" s="624" t="s">
        <v>1298</v>
      </c>
      <c r="CI1" s="624" t="s">
        <v>1299</v>
      </c>
      <c r="CJ1" s="624" t="s">
        <v>1300</v>
      </c>
      <c r="CK1" s="624" t="s">
        <v>1344</v>
      </c>
      <c r="CL1" s="624" t="s">
        <v>1287</v>
      </c>
      <c r="CM1" s="624" t="s">
        <v>1290</v>
      </c>
      <c r="CN1" s="624" t="s">
        <v>1291</v>
      </c>
      <c r="CO1" s="624" t="s">
        <v>1365</v>
      </c>
      <c r="CP1" s="624" t="s">
        <v>1345</v>
      </c>
      <c r="CQ1" s="624" t="s">
        <v>1309</v>
      </c>
      <c r="CR1" s="624" t="s">
        <v>1327</v>
      </c>
      <c r="CS1" s="624" t="s">
        <v>1310</v>
      </c>
      <c r="CT1" s="624" t="s">
        <v>1311</v>
      </c>
      <c r="CU1" s="624" t="s">
        <v>1296</v>
      </c>
      <c r="CV1" s="624" t="s">
        <v>1303</v>
      </c>
      <c r="CW1" s="624" t="s">
        <v>1288</v>
      </c>
      <c r="CX1" s="624" t="s">
        <v>1306</v>
      </c>
      <c r="CY1" s="624" t="s">
        <v>1307</v>
      </c>
      <c r="CZ1" s="624" t="s">
        <v>1308</v>
      </c>
      <c r="DA1" s="624" t="s">
        <v>1366</v>
      </c>
      <c r="DB1" s="624" t="s">
        <v>1312</v>
      </c>
      <c r="DC1" s="624" t="s">
        <v>1316</v>
      </c>
      <c r="DD1" s="624" t="s">
        <v>1314</v>
      </c>
      <c r="DE1" s="624" t="s">
        <v>1330</v>
      </c>
      <c r="DF1" s="624" t="s">
        <v>1317</v>
      </c>
      <c r="DG1" s="624" t="s">
        <v>1329</v>
      </c>
      <c r="DH1" s="624" t="s">
        <v>1328</v>
      </c>
      <c r="DI1" s="624" t="s">
        <v>1313</v>
      </c>
      <c r="DJ1" s="624" t="s">
        <v>1315</v>
      </c>
      <c r="DK1" s="624" t="s">
        <v>1367</v>
      </c>
      <c r="DL1" s="624" t="s">
        <v>1319</v>
      </c>
      <c r="DM1" s="624" t="s">
        <v>1320</v>
      </c>
      <c r="DN1" s="624" t="s">
        <v>1321</v>
      </c>
      <c r="DO1" s="624" t="s">
        <v>1322</v>
      </c>
      <c r="DP1" s="624" t="s">
        <v>1323</v>
      </c>
      <c r="DQ1" s="624" t="s">
        <v>1331</v>
      </c>
      <c r="DR1" s="624" t="s">
        <v>1332</v>
      </c>
      <c r="DS1" s="624" t="s">
        <v>1336</v>
      </c>
      <c r="DT1" s="624" t="s">
        <v>1326</v>
      </c>
      <c r="DU1" s="624" t="s">
        <v>1324</v>
      </c>
      <c r="DV1" s="624" t="s">
        <v>1325</v>
      </c>
      <c r="DW1" s="624" t="s">
        <v>1333</v>
      </c>
      <c r="DX1" s="624" t="s">
        <v>1334</v>
      </c>
      <c r="DY1" s="624" t="s">
        <v>1335</v>
      </c>
      <c r="DZ1" s="624" t="s">
        <v>1337</v>
      </c>
      <c r="EA1" s="624" t="s">
        <v>1352</v>
      </c>
      <c r="EB1" s="624" t="s">
        <v>585</v>
      </c>
      <c r="EC1" s="624" t="s">
        <v>1338</v>
      </c>
      <c r="ED1" s="624" t="s">
        <v>1339</v>
      </c>
      <c r="EE1" s="624" t="s">
        <v>1368</v>
      </c>
      <c r="EF1" s="624" t="s">
        <v>1369</v>
      </c>
      <c r="EG1" s="624" t="s">
        <v>1351</v>
      </c>
      <c r="EH1" s="624" t="s">
        <v>1353</v>
      </c>
      <c r="EI1" s="624" t="s">
        <v>1361</v>
      </c>
      <c r="EJ1" s="624" t="s">
        <v>1354</v>
      </c>
      <c r="EK1" s="624" t="s">
        <v>1360</v>
      </c>
      <c r="EL1" s="624" t="s">
        <v>1359</v>
      </c>
      <c r="EM1" s="624" t="s">
        <v>1356</v>
      </c>
      <c r="EN1" s="624" t="s">
        <v>1355</v>
      </c>
      <c r="EO1" s="624" t="s">
        <v>1357</v>
      </c>
      <c r="EP1" s="624" t="s">
        <v>1358</v>
      </c>
      <c r="EQ1" s="624" t="s">
        <v>1370</v>
      </c>
      <c r="ER1" s="624" t="s">
        <v>1371</v>
      </c>
      <c r="ES1" s="624" t="s">
        <v>1372</v>
      </c>
      <c r="ET1" s="624" t="s">
        <v>644</v>
      </c>
      <c r="EU1" s="624" t="s">
        <v>1373</v>
      </c>
      <c r="EV1" s="624"/>
      <c r="EW1" s="624"/>
      <c r="EX1" s="624"/>
    </row>
    <row r="2" spans="1:154" ht="12.75" customHeight="1" x14ac:dyDescent="0.2">
      <c r="A2" s="734">
        <v>1</v>
      </c>
      <c r="B2" s="736" t="s">
        <v>976</v>
      </c>
      <c r="C2" s="738">
        <f>IF(D2=0,0,RANK(D2,D$2:D$31))</f>
        <v>0</v>
      </c>
      <c r="D2" s="740">
        <f>SUM(J3:GG3)</f>
        <v>0</v>
      </c>
      <c r="E2" s="742">
        <f>IF(G2="X","X",RANK(G2,G$2:G$31))</f>
        <v>9</v>
      </c>
      <c r="F2" s="744">
        <f>COUNT(J2:GG2)</f>
        <v>1</v>
      </c>
      <c r="G2" s="722">
        <f>IF(C2=1,"X",IF(C2=2,"X",IF(C2=3,"X",F2)))</f>
        <v>1</v>
      </c>
      <c r="H2" s="724">
        <f>SUM(J2:GG2)</f>
        <v>4.6932870370370368E-2</v>
      </c>
      <c r="I2" s="726">
        <f>MINA(J2,K2,L2,M2,N2,O2,P2,Q2,R2,S2,T2,U2,V2,W2,X2)</f>
        <v>0</v>
      </c>
      <c r="J2" s="610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>
        <v>4.6932870370370368E-2</v>
      </c>
      <c r="BH2" s="578"/>
      <c r="BI2" s="578"/>
      <c r="BJ2" s="578"/>
      <c r="BK2" s="578"/>
      <c r="BL2" s="578"/>
      <c r="BM2" s="578"/>
      <c r="BN2" s="578"/>
      <c r="BO2" s="578"/>
      <c r="BP2" s="578"/>
      <c r="BQ2" s="578"/>
      <c r="BR2" s="578"/>
      <c r="BS2" s="578"/>
      <c r="BT2" s="578"/>
      <c r="BU2" s="578"/>
      <c r="BV2" s="659"/>
      <c r="BW2" s="659"/>
      <c r="BX2" s="578"/>
      <c r="BY2" s="578"/>
      <c r="BZ2" s="578"/>
      <c r="CA2" s="578"/>
      <c r="CB2" s="578"/>
      <c r="CC2" s="578"/>
      <c r="CD2" s="578"/>
      <c r="CE2" s="578"/>
      <c r="CF2" s="578"/>
      <c r="CG2" s="578"/>
      <c r="CH2" s="578"/>
      <c r="CI2" s="578"/>
      <c r="CJ2" s="578"/>
      <c r="CK2" s="578"/>
      <c r="CL2" s="578"/>
      <c r="CM2" s="578"/>
      <c r="CN2" s="578"/>
      <c r="CO2" s="578"/>
      <c r="CP2" s="578"/>
      <c r="CQ2" s="578"/>
      <c r="CR2" s="578"/>
      <c r="CS2" s="578"/>
      <c r="CT2" s="578"/>
      <c r="CU2" s="578"/>
      <c r="CV2" s="578"/>
      <c r="CW2" s="578"/>
      <c r="CX2" s="578"/>
      <c r="CY2" s="578"/>
      <c r="CZ2" s="578"/>
      <c r="DA2" s="578"/>
      <c r="DB2" s="578"/>
      <c r="DC2" s="578"/>
      <c r="DD2" s="578"/>
      <c r="DE2" s="578"/>
      <c r="DF2" s="578"/>
      <c r="DG2" s="578"/>
      <c r="DH2" s="578"/>
      <c r="DI2" s="578"/>
      <c r="DJ2" s="578"/>
      <c r="DK2" s="578"/>
      <c r="DL2" s="578"/>
      <c r="DM2" s="578"/>
      <c r="DN2" s="578"/>
      <c r="DO2" s="578"/>
      <c r="DP2" s="578"/>
      <c r="DQ2" s="578"/>
      <c r="DR2" s="578"/>
      <c r="DS2" s="578"/>
      <c r="DT2" s="578"/>
      <c r="DU2" s="578"/>
      <c r="DV2" s="578"/>
      <c r="DW2" s="578"/>
      <c r="DX2" s="578"/>
      <c r="DY2" s="578"/>
      <c r="DZ2" s="578"/>
      <c r="EA2" s="578"/>
      <c r="EB2" s="578"/>
      <c r="EC2" s="578"/>
      <c r="ED2" s="578"/>
      <c r="EE2" s="578"/>
      <c r="EF2" s="578"/>
      <c r="EG2" s="578"/>
      <c r="EH2" s="578"/>
      <c r="EI2" s="578"/>
      <c r="EJ2" s="578"/>
      <c r="EK2" s="578"/>
      <c r="EL2" s="578"/>
      <c r="EM2" s="578"/>
      <c r="EN2" s="578"/>
      <c r="EO2" s="578"/>
      <c r="EP2" s="578"/>
      <c r="EQ2" s="578"/>
      <c r="ER2" s="578"/>
      <c r="ES2" s="578"/>
      <c r="ET2" s="578"/>
      <c r="EU2" s="578"/>
      <c r="EV2" s="578"/>
      <c r="EW2" s="578"/>
      <c r="EX2" s="578"/>
    </row>
    <row r="3" spans="1:154" ht="13.5" customHeight="1" thickBot="1" x14ac:dyDescent="0.25">
      <c r="A3" s="735"/>
      <c r="B3" s="737"/>
      <c r="C3" s="739"/>
      <c r="D3" s="741"/>
      <c r="E3" s="743"/>
      <c r="F3" s="745"/>
      <c r="G3" s="723"/>
      <c r="H3" s="725"/>
      <c r="I3" s="727"/>
      <c r="J3" s="579"/>
      <c r="K3" s="579"/>
      <c r="L3" s="579"/>
      <c r="M3" s="579"/>
      <c r="N3" s="579"/>
      <c r="O3" s="579"/>
      <c r="P3" s="580"/>
      <c r="Q3" s="581"/>
      <c r="R3" s="581"/>
      <c r="S3" s="580"/>
      <c r="T3" s="580"/>
      <c r="U3" s="581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0"/>
      <c r="AR3" s="580"/>
      <c r="AS3" s="580"/>
      <c r="AT3" s="580"/>
      <c r="AU3" s="580"/>
      <c r="AV3" s="580"/>
      <c r="AW3" s="580"/>
      <c r="AX3" s="580"/>
      <c r="AY3" s="580"/>
      <c r="AZ3" s="580"/>
      <c r="BA3" s="580"/>
      <c r="BB3" s="580"/>
      <c r="BC3" s="580"/>
      <c r="BD3" s="580"/>
      <c r="BE3" s="580"/>
      <c r="BF3" s="580"/>
      <c r="BG3" s="581">
        <f>IF($I2=0,0,IF(ROUNDUP(BG2/$I2,0)&gt;30,30,ROUNDUP(BG2/$I2,0)))</f>
        <v>0</v>
      </c>
      <c r="BH3" s="580"/>
      <c r="BI3" s="580"/>
      <c r="BJ3" s="580"/>
      <c r="BK3" s="580"/>
      <c r="BL3" s="580"/>
      <c r="BM3" s="580"/>
      <c r="BN3" s="580"/>
      <c r="BO3" s="580"/>
      <c r="BP3" s="580"/>
      <c r="BQ3" s="580"/>
      <c r="BR3" s="580"/>
      <c r="BS3" s="580"/>
      <c r="BT3" s="580"/>
      <c r="BU3" s="580"/>
      <c r="BV3" s="671"/>
      <c r="BW3" s="671"/>
      <c r="BX3" s="580"/>
      <c r="BY3" s="580"/>
      <c r="BZ3" s="580"/>
      <c r="CA3" s="580"/>
      <c r="CB3" s="580"/>
      <c r="CC3" s="580"/>
      <c r="CD3" s="580"/>
      <c r="CE3" s="580"/>
      <c r="CF3" s="580"/>
      <c r="CG3" s="580"/>
      <c r="CH3" s="580"/>
      <c r="CI3" s="580"/>
      <c r="CJ3" s="580"/>
      <c r="CK3" s="580"/>
      <c r="CL3" s="580"/>
      <c r="CM3" s="580"/>
      <c r="CN3" s="580"/>
      <c r="CO3" s="580"/>
      <c r="CP3" s="580"/>
      <c r="CQ3" s="580"/>
      <c r="CR3" s="580"/>
      <c r="CS3" s="580"/>
      <c r="CT3" s="580"/>
      <c r="CU3" s="580"/>
      <c r="CV3" s="580"/>
      <c r="CW3" s="580"/>
      <c r="CX3" s="580"/>
      <c r="CY3" s="580"/>
      <c r="CZ3" s="580"/>
      <c r="DA3" s="580"/>
      <c r="DB3" s="580"/>
      <c r="DC3" s="580"/>
      <c r="DD3" s="580"/>
      <c r="DE3" s="580"/>
      <c r="DF3" s="580"/>
      <c r="DG3" s="580"/>
      <c r="DH3" s="580"/>
      <c r="DI3" s="580"/>
      <c r="DJ3" s="580"/>
      <c r="DK3" s="580"/>
      <c r="DL3" s="580"/>
      <c r="DM3" s="580"/>
      <c r="DN3" s="580"/>
      <c r="DO3" s="580"/>
      <c r="DP3" s="580"/>
      <c r="DQ3" s="580"/>
      <c r="DR3" s="580"/>
      <c r="DS3" s="580"/>
      <c r="DT3" s="580"/>
      <c r="DU3" s="580"/>
      <c r="DV3" s="580"/>
      <c r="DW3" s="580"/>
      <c r="DX3" s="580"/>
      <c r="DY3" s="580"/>
      <c r="DZ3" s="580"/>
      <c r="EA3" s="580"/>
      <c r="EB3" s="580"/>
      <c r="EC3" s="580"/>
      <c r="ED3" s="580"/>
      <c r="EE3" s="580"/>
      <c r="EF3" s="580"/>
      <c r="EG3" s="580"/>
      <c r="EH3" s="580"/>
      <c r="EI3" s="580"/>
      <c r="EJ3" s="580"/>
      <c r="EK3" s="580"/>
      <c r="EL3" s="580"/>
      <c r="EM3" s="580"/>
      <c r="EN3" s="580"/>
      <c r="EO3" s="580"/>
      <c r="EP3" s="580"/>
      <c r="EQ3" s="580"/>
      <c r="ER3" s="580"/>
      <c r="ES3" s="580"/>
      <c r="ET3" s="580"/>
      <c r="EU3" s="580"/>
      <c r="EV3" s="580"/>
      <c r="EW3" s="580"/>
      <c r="EX3" s="580"/>
    </row>
    <row r="4" spans="1:154" ht="12.75" customHeight="1" x14ac:dyDescent="0.2">
      <c r="A4" s="734">
        <v>2</v>
      </c>
      <c r="B4" s="736" t="s">
        <v>232</v>
      </c>
      <c r="C4" s="738">
        <f>IF(D4=0,0,RANK(D4,D$2:D$31))</f>
        <v>0</v>
      </c>
      <c r="D4" s="740">
        <f>SUM(J5:GG5)</f>
        <v>0</v>
      </c>
      <c r="E4" s="742">
        <f>IF(G4="X","X",RANK(G4,G$2:G$31))</f>
        <v>4</v>
      </c>
      <c r="F4" s="752">
        <f>COUNT(J4:GG4)</f>
        <v>11</v>
      </c>
      <c r="G4" s="722">
        <f>IF(C4=1,"X",IF(C4=2,"X",IF(C4=3,"X",F4)))</f>
        <v>11</v>
      </c>
      <c r="H4" s="754">
        <f>SUM(J4:GG4)</f>
        <v>0.4503125</v>
      </c>
      <c r="I4" s="726">
        <f>MINA(J4,K4,L4,M4,N4,O4,P4,Q4,R4,S4,T4,U4,V4,W4,X4)</f>
        <v>0</v>
      </c>
      <c r="J4" s="610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>
        <v>2.1435185185185186E-2</v>
      </c>
      <c r="AV4" s="578"/>
      <c r="AW4" s="578"/>
      <c r="AX4" s="578"/>
      <c r="AY4" s="578"/>
      <c r="AZ4" s="578"/>
      <c r="BA4" s="578"/>
      <c r="BB4" s="578"/>
      <c r="BC4" s="578">
        <v>2.71875E-2</v>
      </c>
      <c r="BD4" s="578"/>
      <c r="BE4" s="578"/>
      <c r="BF4" s="578"/>
      <c r="BG4" s="578">
        <v>4.6944444444444448E-2</v>
      </c>
      <c r="BH4" s="578"/>
      <c r="BI4" s="578"/>
      <c r="BJ4" s="578"/>
      <c r="BK4" s="578"/>
      <c r="BL4" s="578"/>
      <c r="BM4" s="578">
        <v>2.6412037037037036E-2</v>
      </c>
      <c r="BN4" s="578"/>
      <c r="BO4" s="578"/>
      <c r="BP4" s="578"/>
      <c r="BQ4" s="578"/>
      <c r="BR4" s="578"/>
      <c r="BS4" s="578"/>
      <c r="BT4" s="578"/>
      <c r="BU4" s="578"/>
      <c r="BV4" s="659"/>
      <c r="BW4" s="578">
        <v>2.7106481481481481E-2</v>
      </c>
      <c r="BX4" s="578"/>
      <c r="BY4" s="578"/>
      <c r="BZ4" s="578"/>
      <c r="CA4" s="578"/>
      <c r="CB4" s="578"/>
      <c r="CC4" s="578"/>
      <c r="CD4" s="578"/>
      <c r="CE4" s="578"/>
      <c r="CF4" s="578"/>
      <c r="CG4" s="578"/>
      <c r="CH4" s="578"/>
      <c r="CI4" s="578"/>
      <c r="CJ4" s="578"/>
      <c r="CK4" s="578"/>
      <c r="CL4" s="578"/>
      <c r="CM4" s="578"/>
      <c r="CN4" s="578"/>
      <c r="CO4" s="578">
        <v>2.7384259259259257E-2</v>
      </c>
      <c r="CP4" s="578"/>
      <c r="CQ4" s="578"/>
      <c r="CR4" s="578"/>
      <c r="CS4" s="578"/>
      <c r="CT4" s="578"/>
      <c r="CU4" s="578"/>
      <c r="CV4" s="578"/>
      <c r="CW4" s="578"/>
      <c r="CX4" s="578"/>
      <c r="CY4" s="578"/>
      <c r="CZ4" s="578"/>
      <c r="DA4" s="578">
        <v>3.1168981481481482E-2</v>
      </c>
      <c r="DB4" s="578"/>
      <c r="DC4" s="578"/>
      <c r="DD4" s="578"/>
      <c r="DE4" s="578"/>
      <c r="DF4" s="578"/>
      <c r="DG4" s="578"/>
      <c r="DH4" s="578"/>
      <c r="DI4" s="578"/>
      <c r="DJ4" s="578"/>
      <c r="DK4" s="578">
        <v>2.8587962962962964E-2</v>
      </c>
      <c r="DL4" s="578"/>
      <c r="DM4" s="578"/>
      <c r="DN4" s="578"/>
      <c r="DO4" s="578"/>
      <c r="DP4" s="578"/>
      <c r="DQ4" s="578"/>
      <c r="DR4" s="578"/>
      <c r="DS4" s="578"/>
      <c r="DT4" s="578"/>
      <c r="DU4" s="578"/>
      <c r="DV4" s="578"/>
      <c r="DW4" s="578"/>
      <c r="DX4" s="578"/>
      <c r="DY4" s="578"/>
      <c r="DZ4" s="578"/>
      <c r="EA4" s="578"/>
      <c r="EB4" s="578">
        <v>0.15944444444444444</v>
      </c>
      <c r="EC4" s="578"/>
      <c r="ED4" s="578"/>
      <c r="EE4" s="578"/>
      <c r="EF4" s="578">
        <v>2.7141203703703706E-2</v>
      </c>
      <c r="EG4" s="578"/>
      <c r="EH4" s="578"/>
      <c r="EI4" s="578"/>
      <c r="EJ4" s="578"/>
      <c r="EK4" s="578"/>
      <c r="EL4" s="578"/>
      <c r="EM4" s="578"/>
      <c r="EN4" s="578"/>
      <c r="EO4" s="578"/>
      <c r="EP4" s="578"/>
      <c r="EQ4" s="578">
        <v>2.75E-2</v>
      </c>
      <c r="ER4" s="578"/>
      <c r="ES4" s="578"/>
      <c r="ET4" s="578"/>
      <c r="EU4" s="578"/>
      <c r="EV4" s="578"/>
      <c r="EW4" s="578"/>
      <c r="EX4" s="578"/>
    </row>
    <row r="5" spans="1:154" ht="13.5" customHeight="1" thickBot="1" x14ac:dyDescent="0.25">
      <c r="A5" s="735"/>
      <c r="B5" s="737"/>
      <c r="C5" s="739"/>
      <c r="D5" s="741"/>
      <c r="E5" s="743"/>
      <c r="F5" s="753"/>
      <c r="G5" s="723"/>
      <c r="H5" s="755"/>
      <c r="I5" s="727"/>
      <c r="J5" s="581"/>
      <c r="K5" s="579"/>
      <c r="L5" s="581"/>
      <c r="M5" s="581"/>
      <c r="N5" s="581"/>
      <c r="O5" s="581"/>
      <c r="P5" s="581"/>
      <c r="Q5" s="581"/>
      <c r="R5" s="600"/>
      <c r="S5" s="579"/>
      <c r="T5" s="581"/>
      <c r="U5" s="579"/>
      <c r="V5" s="600"/>
      <c r="W5" s="581"/>
      <c r="X5" s="579"/>
      <c r="Y5" s="579"/>
      <c r="Z5" s="579"/>
      <c r="AA5" s="579"/>
      <c r="AB5" s="579"/>
      <c r="AC5" s="579"/>
      <c r="AD5" s="579"/>
      <c r="AE5" s="60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580"/>
      <c r="AS5" s="580"/>
      <c r="AT5" s="580"/>
      <c r="AU5" s="581">
        <f>IF($I4=0,0,IF(ROUNDUP(AU4/$I4,0)&gt;30,30,ROUNDUP(AU4/$I4,0)))</f>
        <v>0</v>
      </c>
      <c r="AV5" s="580"/>
      <c r="AW5" s="580"/>
      <c r="AX5" s="580"/>
      <c r="AY5" s="580"/>
      <c r="AZ5" s="580"/>
      <c r="BA5" s="580"/>
      <c r="BB5" s="580"/>
      <c r="BC5" s="581">
        <f>IF($I4=0,0,IF(ROUNDUP(BC4/$I4,0)&gt;30,30,ROUNDUP(BC4/$I4,0)))</f>
        <v>0</v>
      </c>
      <c r="BD5" s="580"/>
      <c r="BE5" s="580"/>
      <c r="BF5" s="580"/>
      <c r="BG5" s="581">
        <f>IF($I4=0,0,IF(ROUNDUP(BG4/$I4,0)&gt;30,30,ROUNDUP(BG4/$I4,0)))</f>
        <v>0</v>
      </c>
      <c r="BH5" s="580"/>
      <c r="BI5" s="580"/>
      <c r="BJ5" s="580"/>
      <c r="BK5" s="580"/>
      <c r="BL5" s="580"/>
      <c r="BM5" s="581">
        <f>IF($I4=0,0,IF(ROUNDUP(BM4/$I4,0)&gt;30,30,ROUNDUP(BM4/$I4,0)))</f>
        <v>0</v>
      </c>
      <c r="BN5" s="581"/>
      <c r="BO5" s="580"/>
      <c r="BP5" s="580"/>
      <c r="BQ5" s="580"/>
      <c r="BR5" s="580"/>
      <c r="BS5" s="580"/>
      <c r="BT5" s="580"/>
      <c r="BU5" s="580"/>
      <c r="BV5" s="671"/>
      <c r="BW5" s="581">
        <f>IF($I4=0,0,IF(ROUNDUP(BW4/$I4,0)&gt;30,30,ROUNDUP(BW4/$I4,0)))</f>
        <v>0</v>
      </c>
      <c r="BX5" s="580"/>
      <c r="BY5" s="580"/>
      <c r="BZ5" s="580"/>
      <c r="CA5" s="580"/>
      <c r="CB5" s="580"/>
      <c r="CC5" s="580"/>
      <c r="CD5" s="580"/>
      <c r="CE5" s="580"/>
      <c r="CF5" s="580"/>
      <c r="CG5" s="580"/>
      <c r="CH5" s="580"/>
      <c r="CI5" s="580"/>
      <c r="CJ5" s="580"/>
      <c r="CK5" s="580"/>
      <c r="CL5" s="580"/>
      <c r="CM5" s="580"/>
      <c r="CN5" s="580"/>
      <c r="CO5" s="581">
        <f>IF($I4=0,0,IF(ROUNDUP(CO4/$I4,0)&gt;30,30,ROUNDUP(CO4/$I4,0)))</f>
        <v>0</v>
      </c>
      <c r="CP5" s="580"/>
      <c r="CQ5" s="580"/>
      <c r="CR5" s="580"/>
      <c r="CS5" s="580"/>
      <c r="CT5" s="580"/>
      <c r="CU5" s="580"/>
      <c r="CV5" s="580"/>
      <c r="CW5" s="580"/>
      <c r="CX5" s="580"/>
      <c r="CY5" s="580"/>
      <c r="CZ5" s="580"/>
      <c r="DA5" s="581">
        <f>IF($I4=0,0,IF(ROUNDUP(DA4/$I4,0)&gt;30,30,ROUNDUP(DA4/$I4,0)))</f>
        <v>0</v>
      </c>
      <c r="DB5" s="580"/>
      <c r="DC5" s="580"/>
      <c r="DD5" s="580"/>
      <c r="DE5" s="580"/>
      <c r="DF5" s="580"/>
      <c r="DG5" s="580"/>
      <c r="DH5" s="580"/>
      <c r="DI5" s="580"/>
      <c r="DJ5" s="580"/>
      <c r="DK5" s="581">
        <f>IF($I4=0,0,IF(ROUNDUP(DK4/$I4,0)&gt;30,30,ROUNDUP(DK4/$I4,0)))</f>
        <v>0</v>
      </c>
      <c r="DL5" s="580"/>
      <c r="DM5" s="580"/>
      <c r="DN5" s="580"/>
      <c r="DO5" s="580"/>
      <c r="DP5" s="580"/>
      <c r="DQ5" s="580"/>
      <c r="DR5" s="580"/>
      <c r="DS5" s="580"/>
      <c r="DT5" s="580"/>
      <c r="DU5" s="580"/>
      <c r="DV5" s="580"/>
      <c r="DW5" s="580"/>
      <c r="DX5" s="580"/>
      <c r="DY5" s="580"/>
      <c r="DZ5" s="580"/>
      <c r="EA5" s="580"/>
      <c r="EB5" s="581">
        <f>IF($I4=0,0,IF(ROUNDUP(EB4/$I4,0)&gt;30,30,ROUNDUP(EB4/$I4,0)))</f>
        <v>0</v>
      </c>
      <c r="EC5" s="580"/>
      <c r="ED5" s="580"/>
      <c r="EE5" s="580"/>
      <c r="EF5" s="581">
        <f>IF($I4=0,0,IF(ROUNDUP(EF4/$I4,0)&gt;30,30,ROUNDUP(EF4/$I4,0)))</f>
        <v>0</v>
      </c>
      <c r="EG5" s="580"/>
      <c r="EH5" s="580"/>
      <c r="EI5" s="580"/>
      <c r="EJ5" s="580"/>
      <c r="EK5" s="580"/>
      <c r="EL5" s="580"/>
      <c r="EM5" s="580"/>
      <c r="EN5" s="580"/>
      <c r="EO5" s="580"/>
      <c r="EP5" s="580"/>
      <c r="EQ5" s="581">
        <f>IF($I4=0,0,IF(ROUNDUP(EQ4/$I4,0)&gt;30,30,ROUNDUP(EQ4/$I4,0)))</f>
        <v>0</v>
      </c>
      <c r="ER5" s="580"/>
      <c r="ES5" s="580"/>
      <c r="ET5" s="580"/>
      <c r="EU5" s="580"/>
      <c r="EV5" s="580"/>
      <c r="EW5" s="580"/>
      <c r="EX5" s="580"/>
    </row>
    <row r="6" spans="1:154" ht="12.75" customHeight="1" x14ac:dyDescent="0.2">
      <c r="A6" s="734">
        <v>3</v>
      </c>
      <c r="B6" s="736" t="s">
        <v>834</v>
      </c>
      <c r="C6" s="738">
        <f>IF(D6=0,0,RANK(D6,D$2:D$31))</f>
        <v>6</v>
      </c>
      <c r="D6" s="740">
        <f>SUM(J7:GG7)</f>
        <v>25</v>
      </c>
      <c r="E6" s="742">
        <f>IF(G6="X","X",RANK(G6,G$2:G$31))</f>
        <v>3</v>
      </c>
      <c r="F6" s="752">
        <f>COUNT(J6:GG6)</f>
        <v>12</v>
      </c>
      <c r="G6" s="722">
        <f>IF(C6=1,"X",IF(C6=2,"X",IF(C6=3,"X",F6)))</f>
        <v>12</v>
      </c>
      <c r="H6" s="754">
        <f>SUM(J6:GG6)</f>
        <v>0.33112268518518517</v>
      </c>
      <c r="I6" s="726">
        <f>MINA(J6,K6,L6,M6,N6,O6,P6,Q6,R6,S6,T6,U6,V6,W6,X6)</f>
        <v>2.0092592592592592E-2</v>
      </c>
      <c r="J6" s="610"/>
      <c r="K6" s="578">
        <v>2.1527777777777781E-2</v>
      </c>
      <c r="L6" s="578"/>
      <c r="M6" s="578"/>
      <c r="N6" s="578"/>
      <c r="O6" s="578"/>
      <c r="P6" s="578"/>
      <c r="Q6" s="578"/>
      <c r="R6" s="578"/>
      <c r="S6" s="578"/>
      <c r="T6" s="578">
        <v>2.0972222222222222E-2</v>
      </c>
      <c r="U6" s="578">
        <v>2.0092592592592592E-2</v>
      </c>
      <c r="V6" s="578">
        <v>2.2152777777777775E-2</v>
      </c>
      <c r="W6" s="578">
        <v>2.056712962962963E-2</v>
      </c>
      <c r="X6" s="578">
        <v>2.0162037037037037E-2</v>
      </c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8"/>
      <c r="AM6" s="578"/>
      <c r="AN6" s="578"/>
      <c r="AO6" s="578"/>
      <c r="AP6" s="578">
        <v>1.3900462962962962E-2</v>
      </c>
      <c r="AQ6" s="578"/>
      <c r="AR6" s="578"/>
      <c r="AS6" s="578"/>
      <c r="AT6" s="578"/>
      <c r="AU6" s="578"/>
      <c r="AV6" s="578"/>
      <c r="AW6" s="578"/>
      <c r="AX6" s="578"/>
      <c r="AY6" s="578">
        <v>2.3530092592592592E-2</v>
      </c>
      <c r="AZ6" s="578"/>
      <c r="BA6" s="578"/>
      <c r="BB6" s="578"/>
      <c r="BC6" s="578"/>
      <c r="BD6" s="578"/>
      <c r="BE6" s="578"/>
      <c r="BF6" s="578"/>
      <c r="BG6" s="578"/>
      <c r="BH6" s="578"/>
      <c r="BI6" s="578"/>
      <c r="BJ6" s="578"/>
      <c r="BK6" s="578"/>
      <c r="BL6" s="578"/>
      <c r="BM6" s="578"/>
      <c r="BN6" s="578"/>
      <c r="BO6" s="578"/>
      <c r="BP6" s="578"/>
      <c r="BQ6" s="578"/>
      <c r="BR6" s="578"/>
      <c r="BS6" s="578"/>
      <c r="BT6" s="578"/>
      <c r="BU6" s="578"/>
      <c r="BV6" s="659"/>
      <c r="BW6" s="659"/>
      <c r="BX6" s="578"/>
      <c r="BY6" s="578"/>
      <c r="BZ6" s="578"/>
      <c r="CA6" s="578"/>
      <c r="CB6" s="598">
        <v>1.1099537037037038E-2</v>
      </c>
      <c r="CC6" s="598"/>
      <c r="CD6" s="598"/>
      <c r="CE6" s="578"/>
      <c r="CF6" s="578"/>
      <c r="CG6" s="578"/>
      <c r="CH6" s="578"/>
      <c r="CI6" s="578"/>
      <c r="CJ6" s="578"/>
      <c r="CK6" s="578"/>
      <c r="CL6" s="578"/>
      <c r="CM6" s="578"/>
      <c r="CN6" s="578"/>
      <c r="CO6" s="578"/>
      <c r="CP6" s="578"/>
      <c r="CQ6" s="578"/>
      <c r="CR6" s="578"/>
      <c r="CS6" s="578"/>
      <c r="CT6" s="578"/>
      <c r="CU6" s="578"/>
      <c r="CV6" s="578"/>
      <c r="CW6" s="578"/>
      <c r="CX6" s="578"/>
      <c r="CY6" s="578"/>
      <c r="CZ6" s="578"/>
      <c r="DA6" s="578"/>
      <c r="DB6" s="578"/>
      <c r="DC6" s="578"/>
      <c r="DD6" s="578"/>
      <c r="DE6" s="578"/>
      <c r="DF6" s="578"/>
      <c r="DG6" s="578"/>
      <c r="DH6" s="578"/>
      <c r="DI6" s="578"/>
      <c r="DJ6" s="578"/>
      <c r="DK6" s="578"/>
      <c r="DL6" s="578"/>
      <c r="DM6" s="578"/>
      <c r="DN6" s="578"/>
      <c r="DO6" s="578"/>
      <c r="DP6" s="578"/>
      <c r="DQ6" s="578"/>
      <c r="DR6" s="578"/>
      <c r="DS6" s="578"/>
      <c r="DT6" s="592">
        <v>1.283564814814815E-2</v>
      </c>
      <c r="DU6" s="578">
        <v>4.2592592592592592E-2</v>
      </c>
      <c r="DV6" s="578"/>
      <c r="DW6" s="578"/>
      <c r="DX6" s="578"/>
      <c r="DY6" s="578"/>
      <c r="DZ6" s="578"/>
      <c r="EA6" s="578"/>
      <c r="EB6" s="578">
        <v>0.10168981481481482</v>
      </c>
      <c r="EC6" s="578"/>
      <c r="ED6" s="578"/>
      <c r="EE6" s="578"/>
      <c r="EF6" s="578"/>
      <c r="EG6" s="578"/>
      <c r="EH6" s="578"/>
      <c r="EI6" s="578"/>
      <c r="EJ6" s="578"/>
      <c r="EK6" s="578"/>
      <c r="EL6" s="578"/>
      <c r="EM6" s="578"/>
      <c r="EN6" s="578"/>
      <c r="EO6" s="578"/>
      <c r="EP6" s="578"/>
      <c r="EQ6" s="578"/>
      <c r="ER6" s="578"/>
      <c r="ES6" s="578"/>
      <c r="ET6" s="578"/>
      <c r="EU6" s="578"/>
      <c r="EV6" s="578"/>
      <c r="EW6" s="578"/>
      <c r="EX6" s="578"/>
    </row>
    <row r="7" spans="1:154" ht="13.5" customHeight="1" thickBot="1" x14ac:dyDescent="0.25">
      <c r="A7" s="735"/>
      <c r="B7" s="737"/>
      <c r="C7" s="739"/>
      <c r="D7" s="741"/>
      <c r="E7" s="743"/>
      <c r="F7" s="753"/>
      <c r="G7" s="723"/>
      <c r="H7" s="755"/>
      <c r="I7" s="727"/>
      <c r="J7" s="581"/>
      <c r="K7" s="581">
        <f>IF($I6=0,0,IF(ROUNDUP(K6/$I6,0)&gt;30,30,ROUNDUP(K6/$I6,0)))</f>
        <v>2</v>
      </c>
      <c r="L7" s="579"/>
      <c r="M7" s="581"/>
      <c r="N7" s="580"/>
      <c r="O7" s="581"/>
      <c r="P7" s="600"/>
      <c r="Q7" s="581"/>
      <c r="R7" s="581"/>
      <c r="S7" s="580"/>
      <c r="T7" s="581">
        <f t="shared" ref="T7" si="0">IF($I6=0,0,IF(ROUNDUP(T6/$I6,0)&gt;30,30,ROUNDUP(T6/$I6,0)))</f>
        <v>2</v>
      </c>
      <c r="U7" s="581">
        <f>IF($I6=0,0,IF(ROUNDUP(U6/$I6,0)&gt;30,30,ROUNDUP(U6/$I6,0)))</f>
        <v>1</v>
      </c>
      <c r="V7" s="581">
        <f>IF($I6=0,0,IF(ROUNDUP(V6/$I6,0)&gt;30,30,ROUNDUP(V6/$I6,0)))</f>
        <v>2</v>
      </c>
      <c r="W7" s="581">
        <f>IF($I6=0,0,IF(ROUNDUP(W6/$I6,0)&gt;30,30,ROUNDUP(W6/$I6,0)))</f>
        <v>2</v>
      </c>
      <c r="X7" s="581">
        <f>IF($I6=0,0,IF(ROUNDUP(X6/$I6,0)&gt;30,30,ROUNDUP(X6/$I6,0)))</f>
        <v>2</v>
      </c>
      <c r="Y7" s="579"/>
      <c r="Z7" s="579"/>
      <c r="AA7" s="579"/>
      <c r="AB7" s="579"/>
      <c r="AC7" s="579"/>
      <c r="AD7" s="579"/>
      <c r="AE7" s="580"/>
      <c r="AF7" s="580"/>
      <c r="AG7" s="580"/>
      <c r="AH7" s="580"/>
      <c r="AI7" s="580"/>
      <c r="AJ7" s="580"/>
      <c r="AK7" s="580"/>
      <c r="AL7" s="580"/>
      <c r="AM7" s="580"/>
      <c r="AN7" s="580"/>
      <c r="AO7" s="580"/>
      <c r="AP7" s="581">
        <f>IF($I6=0,0,IF(ROUNDUP(AP6/$I6,0)&gt;30,30,ROUNDUP(AP6/$I6,0)))</f>
        <v>1</v>
      </c>
      <c r="AQ7" s="580"/>
      <c r="AR7" s="580"/>
      <c r="AS7" s="580"/>
      <c r="AT7" s="580"/>
      <c r="AU7" s="580"/>
      <c r="AV7" s="580"/>
      <c r="AW7" s="580"/>
      <c r="AX7" s="580"/>
      <c r="AY7" s="581">
        <f>IF($I6=0,0,IF(ROUNDUP(AY6/$I6,0)&gt;30,30,ROUNDUP(AY6/$I6,0)))</f>
        <v>2</v>
      </c>
      <c r="AZ7" s="580"/>
      <c r="BA7" s="580"/>
      <c r="BB7" s="580"/>
      <c r="BC7" s="580"/>
      <c r="BD7" s="580"/>
      <c r="BE7" s="580"/>
      <c r="BF7" s="580"/>
      <c r="BG7" s="580"/>
      <c r="BH7" s="580"/>
      <c r="BI7" s="580"/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671"/>
      <c r="BW7" s="671"/>
      <c r="BX7" s="580"/>
      <c r="BY7" s="580"/>
      <c r="BZ7" s="580"/>
      <c r="CA7" s="580"/>
      <c r="CB7" s="581">
        <f>IF($I6=0,0,IF(ROUNDUP(CB6/$I6,0)&gt;30,30,ROUNDUP(CB6/$I6,0)))</f>
        <v>1</v>
      </c>
      <c r="CC7" s="581"/>
      <c r="CD7" s="581"/>
      <c r="CE7" s="580"/>
      <c r="CF7" s="580"/>
      <c r="CG7" s="580"/>
      <c r="CH7" s="580"/>
      <c r="CI7" s="580"/>
      <c r="CJ7" s="580"/>
      <c r="CK7" s="580"/>
      <c r="CL7" s="580"/>
      <c r="CM7" s="580"/>
      <c r="CN7" s="580"/>
      <c r="CO7" s="580"/>
      <c r="CP7" s="580"/>
      <c r="CQ7" s="580"/>
      <c r="CR7" s="580"/>
      <c r="CS7" s="580"/>
      <c r="CT7" s="580"/>
      <c r="CU7" s="580"/>
      <c r="CV7" s="580"/>
      <c r="CW7" s="580"/>
      <c r="CX7" s="580"/>
      <c r="CY7" s="580"/>
      <c r="CZ7" s="580"/>
      <c r="DA7" s="580"/>
      <c r="DB7" s="580"/>
      <c r="DC7" s="580"/>
      <c r="DD7" s="580"/>
      <c r="DE7" s="580"/>
      <c r="DF7" s="580"/>
      <c r="DG7" s="580"/>
      <c r="DH7" s="580"/>
      <c r="DI7" s="580"/>
      <c r="DJ7" s="580"/>
      <c r="DK7" s="580"/>
      <c r="DL7" s="580"/>
      <c r="DM7" s="580"/>
      <c r="DN7" s="580"/>
      <c r="DO7" s="580"/>
      <c r="DP7" s="580"/>
      <c r="DQ7" s="580"/>
      <c r="DR7" s="580"/>
      <c r="DS7" s="580"/>
      <c r="DT7" s="581">
        <f>IF($I6=0,0,IF(ROUNDUP(DT6/$I6,0)&gt;30,30,ROUNDUP(DT6/$I6,0)))</f>
        <v>1</v>
      </c>
      <c r="DU7" s="581">
        <f>IF($I6=0,0,IF(ROUNDUP(DU6/$I6,0)&gt;30,30,ROUNDUP(DU6/$I6,0)))</f>
        <v>3</v>
      </c>
      <c r="DV7" s="580"/>
      <c r="DW7" s="580"/>
      <c r="DX7" s="580"/>
      <c r="DY7" s="580"/>
      <c r="DZ7" s="580"/>
      <c r="EA7" s="580"/>
      <c r="EB7" s="581">
        <f>IF($I6=0,0,IF(ROUNDUP(EB6/$I6,0)&gt;30,30,ROUNDUP(EB6/$I6,0)))</f>
        <v>6</v>
      </c>
      <c r="EC7" s="580"/>
      <c r="ED7" s="580"/>
      <c r="EE7" s="580"/>
      <c r="EF7" s="580"/>
      <c r="EG7" s="580"/>
      <c r="EH7" s="580"/>
      <c r="EI7" s="580"/>
      <c r="EJ7" s="580"/>
      <c r="EK7" s="580"/>
      <c r="EL7" s="580"/>
      <c r="EM7" s="580"/>
      <c r="EN7" s="580"/>
      <c r="EO7" s="580"/>
      <c r="EP7" s="580"/>
      <c r="EQ7" s="580"/>
      <c r="ER7" s="580"/>
      <c r="ES7" s="580"/>
      <c r="ET7" s="580"/>
      <c r="EU7" s="580"/>
      <c r="EV7" s="580"/>
      <c r="EW7" s="580"/>
      <c r="EX7" s="580"/>
    </row>
    <row r="8" spans="1:154" x14ac:dyDescent="0.2">
      <c r="A8" s="734">
        <v>4</v>
      </c>
      <c r="B8" s="736" t="s">
        <v>1274</v>
      </c>
      <c r="C8" s="738">
        <f>IF(D8=0,0,RANK(D8,D$2:D$31))</f>
        <v>8</v>
      </c>
      <c r="D8" s="740">
        <f>SUM(J9:GG9)</f>
        <v>9</v>
      </c>
      <c r="E8" s="742">
        <f>IF(G8="X","X",RANK(G8,G$2:G$31))</f>
        <v>6</v>
      </c>
      <c r="F8" s="752">
        <f>COUNT(J8:GG8)</f>
        <v>6</v>
      </c>
      <c r="G8" s="722">
        <f>IF(C8=1,"X",IF(C8=2,"X",IF(C8=3,"X",F8)))</f>
        <v>6</v>
      </c>
      <c r="H8" s="754">
        <f>SUM(J8:GG8)</f>
        <v>0.14105324074074072</v>
      </c>
      <c r="I8" s="726">
        <f>MINA(J8,K8,L8,M8,N8,O8,P8,Q8,R8,S8,T8,U8,V8,W8,X8)</f>
        <v>2.0497685185185185E-2</v>
      </c>
      <c r="J8" s="610"/>
      <c r="K8" s="578">
        <v>2.1122685185185185E-2</v>
      </c>
      <c r="L8" s="578"/>
      <c r="M8" s="578"/>
      <c r="N8" s="578"/>
      <c r="O8" s="578"/>
      <c r="P8" s="578"/>
      <c r="Q8" s="578"/>
      <c r="R8" s="578"/>
      <c r="S8" s="578"/>
      <c r="T8" s="578"/>
      <c r="U8" s="594"/>
      <c r="V8" s="578">
        <v>2.2476851851851855E-2</v>
      </c>
      <c r="W8" s="578">
        <v>2.0497685185185185E-2</v>
      </c>
      <c r="X8" s="578">
        <v>2.1238425925925924E-2</v>
      </c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8"/>
      <c r="AK8" s="578"/>
      <c r="AL8" s="578"/>
      <c r="AM8" s="578"/>
      <c r="AN8" s="578"/>
      <c r="AO8" s="578"/>
      <c r="AP8" s="578"/>
      <c r="AQ8" s="578"/>
      <c r="AR8" s="578"/>
      <c r="AS8" s="578"/>
      <c r="AT8" s="578"/>
      <c r="AU8" s="578"/>
      <c r="AV8" s="578"/>
      <c r="AW8" s="578"/>
      <c r="AX8" s="578"/>
      <c r="AY8" s="592"/>
      <c r="AZ8" s="578"/>
      <c r="BA8" s="578"/>
      <c r="BB8" s="578"/>
      <c r="BC8" s="578"/>
      <c r="BD8" s="578"/>
      <c r="BE8" s="578"/>
      <c r="BF8" s="591"/>
      <c r="BG8" s="578"/>
      <c r="BH8" s="591"/>
      <c r="BI8" s="578"/>
      <c r="BJ8" s="578"/>
      <c r="BK8" s="578"/>
      <c r="BL8" s="578"/>
      <c r="BM8" s="578"/>
      <c r="BN8" s="578"/>
      <c r="BO8" s="578"/>
      <c r="BP8" s="578"/>
      <c r="BQ8" s="578"/>
      <c r="BR8" s="578"/>
      <c r="BS8" s="578"/>
      <c r="BT8" s="578"/>
      <c r="BU8" s="578"/>
      <c r="BV8" s="659"/>
      <c r="BW8" s="659"/>
      <c r="BX8" s="578"/>
      <c r="BY8" s="578"/>
      <c r="BZ8" s="578"/>
      <c r="CA8" s="578"/>
      <c r="CB8" s="578"/>
      <c r="CC8" s="578"/>
      <c r="CD8" s="578"/>
      <c r="CE8" s="578"/>
      <c r="CF8" s="578"/>
      <c r="CG8" s="578"/>
      <c r="CH8" s="578"/>
      <c r="CI8" s="578"/>
      <c r="CJ8" s="578"/>
      <c r="CK8" s="578"/>
      <c r="CL8" s="578"/>
      <c r="CM8" s="578"/>
      <c r="CN8" s="578"/>
      <c r="CO8" s="578"/>
      <c r="CP8" s="578"/>
      <c r="CQ8" s="578"/>
      <c r="CR8" s="578"/>
      <c r="CS8" s="578"/>
      <c r="CT8" s="578"/>
      <c r="CU8" s="578"/>
      <c r="CV8" s="578"/>
      <c r="CW8" s="578"/>
      <c r="CX8" s="578"/>
      <c r="CY8" s="578"/>
      <c r="CZ8" s="578"/>
      <c r="DA8" s="578"/>
      <c r="DB8" s="578"/>
      <c r="DC8" s="578"/>
      <c r="DD8" s="578"/>
      <c r="DE8" s="578"/>
      <c r="DF8" s="578"/>
      <c r="DG8" s="578"/>
      <c r="DH8" s="578"/>
      <c r="DI8" s="578"/>
      <c r="DJ8" s="578"/>
      <c r="DK8" s="578"/>
      <c r="DL8" s="578"/>
      <c r="DM8" s="578"/>
      <c r="DN8" s="578"/>
      <c r="DO8" s="578"/>
      <c r="DP8" s="578"/>
      <c r="DQ8" s="578"/>
      <c r="DR8" s="578"/>
      <c r="DS8" s="578"/>
      <c r="DT8" s="578"/>
      <c r="DU8" s="578"/>
      <c r="DV8" s="578"/>
      <c r="DW8" s="578"/>
      <c r="DX8" s="578"/>
      <c r="DY8" s="578"/>
      <c r="DZ8" s="578"/>
      <c r="EA8" s="578"/>
      <c r="EB8" s="578"/>
      <c r="EC8" s="578"/>
      <c r="ED8" s="578"/>
      <c r="EE8" s="578"/>
      <c r="EF8" s="578"/>
      <c r="EG8" s="578">
        <v>3.8773148148148147E-2</v>
      </c>
      <c r="EH8" s="578"/>
      <c r="EI8" s="578"/>
      <c r="EJ8" s="578"/>
      <c r="EK8" s="578"/>
      <c r="EL8" s="578">
        <v>1.6944444444444443E-2</v>
      </c>
      <c r="EM8" s="578"/>
      <c r="EN8" s="578"/>
      <c r="EO8" s="578"/>
      <c r="EP8" s="578"/>
      <c r="EQ8" s="578"/>
      <c r="ER8" s="578"/>
      <c r="ES8" s="578"/>
      <c r="ET8" s="578"/>
      <c r="EU8" s="578"/>
      <c r="EV8" s="578"/>
      <c r="EW8" s="578"/>
      <c r="EX8" s="578"/>
    </row>
    <row r="9" spans="1:154" ht="13.5" thickBot="1" x14ac:dyDescent="0.25">
      <c r="A9" s="735"/>
      <c r="B9" s="737"/>
      <c r="C9" s="739"/>
      <c r="D9" s="741"/>
      <c r="E9" s="743"/>
      <c r="F9" s="753"/>
      <c r="G9" s="723"/>
      <c r="H9" s="755"/>
      <c r="I9" s="727"/>
      <c r="J9" s="581"/>
      <c r="K9" s="581">
        <f>IF($I8=0,0,IF(ROUNDUP(K8/$I8,0)&gt;30,30,ROUNDUP(K8/$I8,0)))</f>
        <v>2</v>
      </c>
      <c r="L9" s="581"/>
      <c r="M9" s="581"/>
      <c r="N9" s="581"/>
      <c r="O9" s="600"/>
      <c r="P9" s="581"/>
      <c r="Q9" s="581"/>
      <c r="R9" s="581"/>
      <c r="S9" s="581"/>
      <c r="T9" s="600"/>
      <c r="U9" s="581"/>
      <c r="V9" s="581">
        <f>IF($I8=0,0,IF(ROUNDUP(V8/$I8,0)&gt;30,30,ROUNDUP(V8/$I8,0)))</f>
        <v>2</v>
      </c>
      <c r="W9" s="581">
        <f>IF($I8=0,0,IF(ROUNDUP(W8/$I8,0)&gt;30,30,ROUNDUP(W8/$I8,0)))</f>
        <v>1</v>
      </c>
      <c r="X9" s="581">
        <f>IF($I8=0,0,IF(ROUNDUP(X8/$I8,0)&gt;30,30,ROUNDUP(X8/$I8,0)))</f>
        <v>2</v>
      </c>
      <c r="Y9" s="581"/>
      <c r="Z9" s="581"/>
      <c r="AA9" s="581"/>
      <c r="AB9" s="581"/>
      <c r="AC9" s="581"/>
      <c r="AD9" s="581"/>
      <c r="AE9" s="600"/>
      <c r="AF9" s="580"/>
      <c r="AG9" s="580"/>
      <c r="AH9" s="580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93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93"/>
      <c r="BN9" s="593"/>
      <c r="BO9" s="581"/>
      <c r="BP9" s="581"/>
      <c r="BQ9" s="581"/>
      <c r="BR9" s="581"/>
      <c r="BS9" s="581"/>
      <c r="BT9" s="581"/>
      <c r="BU9" s="581"/>
      <c r="BV9" s="646"/>
      <c r="BW9" s="646"/>
      <c r="BX9" s="581"/>
      <c r="BY9" s="581"/>
      <c r="BZ9" s="581"/>
      <c r="CA9" s="581"/>
      <c r="CB9" s="581"/>
      <c r="CC9" s="581"/>
      <c r="CD9" s="581"/>
      <c r="CE9" s="581"/>
      <c r="CF9" s="581"/>
      <c r="CG9" s="581"/>
      <c r="CH9" s="581"/>
      <c r="CI9" s="581"/>
      <c r="CJ9" s="581"/>
      <c r="CK9" s="581"/>
      <c r="CL9" s="581"/>
      <c r="CM9" s="581"/>
      <c r="CN9" s="581"/>
      <c r="CO9" s="581"/>
      <c r="CP9" s="581"/>
      <c r="CQ9" s="581"/>
      <c r="CR9" s="581"/>
      <c r="CS9" s="581"/>
      <c r="CT9" s="581"/>
      <c r="CU9" s="581"/>
      <c r="CV9" s="581"/>
      <c r="CW9" s="581"/>
      <c r="CX9" s="581"/>
      <c r="CY9" s="581"/>
      <c r="CZ9" s="581"/>
      <c r="DA9" s="581"/>
      <c r="DB9" s="581"/>
      <c r="DC9" s="581"/>
      <c r="DD9" s="581"/>
      <c r="DE9" s="581"/>
      <c r="DF9" s="581"/>
      <c r="DG9" s="581"/>
      <c r="DH9" s="581"/>
      <c r="DI9" s="581"/>
      <c r="DJ9" s="581"/>
      <c r="DK9" s="581"/>
      <c r="DL9" s="581"/>
      <c r="DM9" s="581"/>
      <c r="DN9" s="581"/>
      <c r="DO9" s="581"/>
      <c r="DP9" s="581"/>
      <c r="DQ9" s="581"/>
      <c r="DR9" s="581"/>
      <c r="DS9" s="581"/>
      <c r="DT9" s="581"/>
      <c r="DU9" s="581"/>
      <c r="DV9" s="581"/>
      <c r="DW9" s="581"/>
      <c r="DX9" s="581"/>
      <c r="DY9" s="581"/>
      <c r="DZ9" s="581"/>
      <c r="EA9" s="581"/>
      <c r="EB9" s="581"/>
      <c r="EC9" s="581"/>
      <c r="ED9" s="581"/>
      <c r="EE9" s="581"/>
      <c r="EF9" s="581"/>
      <c r="EG9" s="581">
        <f>IF($I8=0,0,IF(ROUNDUP(EG8/$I8,0)&gt;30,30,ROUNDUP(EG8/$I8,0)))</f>
        <v>2</v>
      </c>
      <c r="EH9" s="581"/>
      <c r="EI9" s="581"/>
      <c r="EJ9" s="581"/>
      <c r="EK9" s="581"/>
      <c r="EL9" s="581"/>
      <c r="EM9" s="581"/>
      <c r="EN9" s="581"/>
      <c r="EO9" s="581"/>
      <c r="EP9" s="581"/>
      <c r="EQ9" s="581"/>
      <c r="ER9" s="581"/>
      <c r="ES9" s="581"/>
      <c r="ET9" s="581"/>
      <c r="EU9" s="581"/>
      <c r="EV9" s="581"/>
      <c r="EW9" s="581"/>
      <c r="EX9" s="581"/>
    </row>
    <row r="10" spans="1:154" x14ac:dyDescent="0.2">
      <c r="A10" s="734">
        <v>5</v>
      </c>
      <c r="B10" s="736" t="s">
        <v>1231</v>
      </c>
      <c r="C10" s="738">
        <f>IF(D10=0,0,RANK(D10,D$2:D$31))</f>
        <v>4</v>
      </c>
      <c r="D10" s="740">
        <f>SUM(J11:GG11)</f>
        <v>94</v>
      </c>
      <c r="E10" s="742">
        <f>IF(G10="X","X",RANK(G10,G$2:G$31))</f>
        <v>1</v>
      </c>
      <c r="F10" s="752">
        <f>COUNT(J10:GG10)</f>
        <v>24</v>
      </c>
      <c r="G10" s="722">
        <f>IF(C10=1,"X",IF(C10=2,"X",IF(C10=3,"X",F10)))</f>
        <v>24</v>
      </c>
      <c r="H10" s="754">
        <f>SUM(J10:GG10)</f>
        <v>1.6618981481481483</v>
      </c>
      <c r="I10" s="726">
        <f>MINA(J10,K10,L10,M10,N10,O10,P10,Q10,R10,S10,T10,U10,V10,W10,X10)</f>
        <v>1.3518518518518518E-2</v>
      </c>
      <c r="J10" s="610">
        <v>1.3981481481481482E-2</v>
      </c>
      <c r="K10" s="578">
        <v>1.3680555555555555E-2</v>
      </c>
      <c r="L10" s="578"/>
      <c r="M10" s="578"/>
      <c r="N10" s="578"/>
      <c r="O10" s="578"/>
      <c r="P10" s="578">
        <v>1.3518518518518518E-2</v>
      </c>
      <c r="Q10" s="578"/>
      <c r="R10" s="578"/>
      <c r="S10" s="578"/>
      <c r="T10" s="578"/>
      <c r="U10" s="594">
        <v>1.3692129629629629E-2</v>
      </c>
      <c r="V10" s="578">
        <v>1.3993055555555555E-2</v>
      </c>
      <c r="W10" s="578">
        <v>1.3761574074074074E-2</v>
      </c>
      <c r="X10" s="578">
        <v>1.3854166666666666E-2</v>
      </c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  <c r="AL10" s="578"/>
      <c r="AM10" s="578"/>
      <c r="AN10" s="578"/>
      <c r="AO10" s="578"/>
      <c r="AP10" s="578">
        <v>1.3194444444444444E-2</v>
      </c>
      <c r="AQ10" s="578"/>
      <c r="AR10" s="578"/>
      <c r="AS10" s="578"/>
      <c r="AT10" s="578"/>
      <c r="AU10" s="578"/>
      <c r="AV10" s="578">
        <v>3.2418981481481479E-2</v>
      </c>
      <c r="AW10" s="578"/>
      <c r="AX10" s="578"/>
      <c r="AY10" s="592">
        <v>1.5023148148148148E-2</v>
      </c>
      <c r="AZ10" s="578">
        <v>7.0972222222222228E-2</v>
      </c>
      <c r="BA10" s="578"/>
      <c r="BB10" s="578"/>
      <c r="BC10" s="578"/>
      <c r="BD10" s="578"/>
      <c r="BE10" s="578">
        <v>8.9930555555555545E-3</v>
      </c>
      <c r="BF10" s="591">
        <v>6.7638888888888887E-2</v>
      </c>
      <c r="BG10" s="578"/>
      <c r="BH10" s="591">
        <v>3.1597222222222221E-2</v>
      </c>
      <c r="BI10" s="578"/>
      <c r="BJ10" s="578"/>
      <c r="BK10" s="578"/>
      <c r="BL10" s="578"/>
      <c r="BM10" s="592">
        <v>1.4618055555555556E-2</v>
      </c>
      <c r="BN10" s="592"/>
      <c r="BO10" s="578"/>
      <c r="BP10" s="578"/>
      <c r="BQ10" s="578"/>
      <c r="BR10" s="578"/>
      <c r="BS10" s="578"/>
      <c r="BT10" s="578"/>
      <c r="BU10" s="578"/>
      <c r="BV10" s="591">
        <v>4.8726851851851855E-2</v>
      </c>
      <c r="BW10" s="591"/>
      <c r="BX10" s="578"/>
      <c r="BY10" s="578"/>
      <c r="BZ10" s="578"/>
      <c r="CA10" s="578"/>
      <c r="CB10" s="591">
        <v>1.5925925925925927E-2</v>
      </c>
      <c r="CC10" s="591"/>
      <c r="CD10" s="591"/>
      <c r="CE10" s="578"/>
      <c r="CF10" s="578"/>
      <c r="CG10" s="578"/>
      <c r="CH10" s="578"/>
      <c r="CI10" s="578"/>
      <c r="CJ10" s="578"/>
      <c r="CK10" s="578"/>
      <c r="CL10" s="578"/>
      <c r="CM10" s="578"/>
      <c r="CN10" s="578"/>
      <c r="CO10" s="578"/>
      <c r="CP10" s="578"/>
      <c r="CQ10" s="578">
        <v>8.5023148148148153E-2</v>
      </c>
      <c r="CR10" s="578"/>
      <c r="CS10" s="578"/>
      <c r="CT10" s="578">
        <v>2.5324074074074079E-2</v>
      </c>
      <c r="CU10" s="578"/>
      <c r="CV10" s="578"/>
      <c r="CW10" s="578"/>
      <c r="CX10" s="578"/>
      <c r="CY10" s="578"/>
      <c r="CZ10" s="578"/>
      <c r="DA10" s="578"/>
      <c r="DB10" s="578"/>
      <c r="DC10" s="578"/>
      <c r="DD10" s="578">
        <v>0.99998842592592585</v>
      </c>
      <c r="DE10" s="578"/>
      <c r="DF10" s="578"/>
      <c r="DG10" s="578"/>
      <c r="DH10" s="578"/>
      <c r="DI10" s="578"/>
      <c r="DJ10" s="578"/>
      <c r="DK10" s="578"/>
      <c r="DL10" s="578"/>
      <c r="DM10" s="578"/>
      <c r="DN10" s="578"/>
      <c r="DO10" s="578"/>
      <c r="DP10" s="578"/>
      <c r="DQ10" s="578"/>
      <c r="DR10" s="578"/>
      <c r="DS10" s="578"/>
      <c r="DT10" s="598">
        <v>8.6226851851851846E-3</v>
      </c>
      <c r="DU10" s="578">
        <v>3.005787037037037E-2</v>
      </c>
      <c r="DV10" s="578"/>
      <c r="DW10" s="578"/>
      <c r="DX10" s="578"/>
      <c r="DY10" s="578"/>
      <c r="DZ10" s="578"/>
      <c r="EA10" s="578"/>
      <c r="EB10" s="578">
        <v>7.064814814814814E-2</v>
      </c>
      <c r="EC10" s="578"/>
      <c r="ED10" s="578"/>
      <c r="EE10" s="578"/>
      <c r="EF10" s="578"/>
      <c r="EG10" s="598">
        <v>2.6643518518518521E-2</v>
      </c>
      <c r="EH10" s="578"/>
      <c r="EI10" s="578"/>
      <c r="EJ10" s="578"/>
      <c r="EK10" s="578"/>
      <c r="EL10" s="578"/>
      <c r="EM10" s="578"/>
      <c r="EN10" s="578"/>
      <c r="EO10" s="578"/>
      <c r="EP10" s="578"/>
      <c r="EQ10" s="578"/>
      <c r="ER10" s="578"/>
      <c r="ES10" s="578"/>
      <c r="ET10" s="578"/>
      <c r="EU10" s="578"/>
      <c r="EV10" s="578"/>
      <c r="EW10" s="578"/>
      <c r="EX10" s="578"/>
    </row>
    <row r="11" spans="1:154" ht="13.5" thickBot="1" x14ac:dyDescent="0.25">
      <c r="A11" s="735"/>
      <c r="B11" s="737"/>
      <c r="C11" s="739"/>
      <c r="D11" s="741"/>
      <c r="E11" s="743"/>
      <c r="F11" s="753"/>
      <c r="G11" s="723"/>
      <c r="H11" s="755"/>
      <c r="I11" s="727"/>
      <c r="J11" s="581">
        <f>IF($I10=0,0,IF(ROUNDUP(J10/$I10,0)&gt;30,30,ROUNDUP(J10/$I10,0)))</f>
        <v>2</v>
      </c>
      <c r="K11" s="581">
        <f>IF($I10=0,0,IF(ROUNDUP(K10/$I10,0)&gt;30,30,ROUNDUP(K10/$I10,0)))</f>
        <v>2</v>
      </c>
      <c r="L11" s="581"/>
      <c r="M11" s="581"/>
      <c r="N11" s="581"/>
      <c r="O11" s="600"/>
      <c r="P11" s="581">
        <f t="shared" ref="P11" si="1">IF($I10=0,0,IF(ROUNDUP(P10/$I10,0)&gt;30,30,ROUNDUP(P10/$I10,0)))</f>
        <v>1</v>
      </c>
      <c r="Q11" s="581"/>
      <c r="R11" s="581"/>
      <c r="S11" s="581"/>
      <c r="T11" s="600"/>
      <c r="U11" s="581">
        <f>IF($I10=0,0,IF(ROUNDUP(U10/$I10,0)&gt;30,30,ROUNDUP(U10/$I10,0)))</f>
        <v>2</v>
      </c>
      <c r="V11" s="581">
        <f>IF($I10=0,0,IF(ROUNDUP(V10/$I10,0)&gt;30,30,ROUNDUP(V10/$I10,0)))</f>
        <v>2</v>
      </c>
      <c r="W11" s="581">
        <f>IF($I10=0,0,IF(ROUNDUP(W10/$I10,0)&gt;30,30,ROUNDUP(W10/$I10,0)))</f>
        <v>2</v>
      </c>
      <c r="X11" s="581">
        <f>IF($I10=0,0,IF(ROUNDUP(X10/$I10,0)&gt;30,30,ROUNDUP(X10/$I10,0)))</f>
        <v>2</v>
      </c>
      <c r="Y11" s="581"/>
      <c r="Z11" s="581"/>
      <c r="AA11" s="581"/>
      <c r="AB11" s="581"/>
      <c r="AC11" s="581"/>
      <c r="AD11" s="581"/>
      <c r="AE11" s="600"/>
      <c r="AF11" s="580"/>
      <c r="AG11" s="580"/>
      <c r="AH11" s="580"/>
      <c r="AI11" s="581"/>
      <c r="AJ11" s="581"/>
      <c r="AK11" s="581"/>
      <c r="AL11" s="581"/>
      <c r="AM11" s="581"/>
      <c r="AN11" s="581"/>
      <c r="AO11" s="581"/>
      <c r="AP11" s="581">
        <f>IF($I10=0,0,IF(ROUNDUP(AP10/$I10,0)&gt;30,30,ROUNDUP(AP10/$I10,0)))</f>
        <v>1</v>
      </c>
      <c r="AQ11" s="581"/>
      <c r="AR11" s="581"/>
      <c r="AS11" s="581"/>
      <c r="AT11" s="581"/>
      <c r="AU11" s="581"/>
      <c r="AV11" s="581">
        <f>IF($I10=0,0,IF(ROUNDUP(AV10/$I10,0)&gt;30,30,ROUNDUP(AV10/$I10,0)))</f>
        <v>3</v>
      </c>
      <c r="AW11" s="581"/>
      <c r="AX11" s="581"/>
      <c r="AY11" s="593">
        <f>IF($I10=0,0,IF(ROUNDUP(AY10/$I10,0)&gt;30,30,ROUNDUP(AY10/$I10,0)))</f>
        <v>2</v>
      </c>
      <c r="AZ11" s="581">
        <f>IF($I10=0,0,IF(ROUNDUP(AZ10/$I10,0)&gt;30,30,ROUNDUP(AZ10/$I10,0)))</f>
        <v>6</v>
      </c>
      <c r="BA11" s="581"/>
      <c r="BB11" s="581"/>
      <c r="BC11" s="581"/>
      <c r="BD11" s="581"/>
      <c r="BE11" s="581">
        <f>IF($I10=0,0,IF(ROUNDUP(BE10/$I10,0)&gt;30,30,ROUNDUP(BE10/$I10,0)))</f>
        <v>1</v>
      </c>
      <c r="BF11" s="581">
        <f>IF($I10=0,0,IF(ROUNDUP(BF10/$I10,0)&gt;30,30,ROUNDUP(BF10/$I10,0)))</f>
        <v>6</v>
      </c>
      <c r="BG11" s="581"/>
      <c r="BH11" s="581">
        <f>IF($I10=0,0,IF(ROUNDUP(BH10/$I10,0)&gt;30,30,ROUNDUP(BH10/$I10,0)))</f>
        <v>3</v>
      </c>
      <c r="BI11" s="581"/>
      <c r="BJ11" s="581"/>
      <c r="BK11" s="581"/>
      <c r="BL11" s="581"/>
      <c r="BM11" s="581">
        <f>IF($I10=0,0,IF(ROUNDUP(BM10/$I10,0)&gt;30,30,ROUNDUP(BM10/$I10,0)))</f>
        <v>2</v>
      </c>
      <c r="BN11" s="581"/>
      <c r="BO11" s="581"/>
      <c r="BP11" s="581"/>
      <c r="BQ11" s="581"/>
      <c r="BR11" s="581"/>
      <c r="BS11" s="581"/>
      <c r="BT11" s="581"/>
      <c r="BU11" s="581"/>
      <c r="BV11" s="581">
        <f>IF($I10=0,0,IF(ROUNDUP(BV10/$I10,0)&gt;30,30,ROUNDUP(BV10/$I10,0)))</f>
        <v>4</v>
      </c>
      <c r="BW11" s="581"/>
      <c r="BX11" s="581"/>
      <c r="BY11" s="581"/>
      <c r="BZ11" s="581"/>
      <c r="CA11" s="581"/>
      <c r="CB11" s="581">
        <f>IF($I10=0,0,IF(ROUNDUP(CB10/$I10,0)&gt;30,30,ROUNDUP(CB10/$I10,0)))</f>
        <v>2</v>
      </c>
      <c r="CC11" s="581"/>
      <c r="CD11" s="581"/>
      <c r="CE11" s="581"/>
      <c r="CF11" s="581"/>
      <c r="CG11" s="581"/>
      <c r="CH11" s="581"/>
      <c r="CI11" s="581"/>
      <c r="CJ11" s="581"/>
      <c r="CK11" s="581"/>
      <c r="CL11" s="581"/>
      <c r="CM11" s="581"/>
      <c r="CN11" s="581"/>
      <c r="CO11" s="581"/>
      <c r="CP11" s="581"/>
      <c r="CQ11" s="581">
        <f>IF($I10=0,0,IF(ROUNDUP(CQ10/$I10,0)&gt;30,30,ROUNDUP(CQ10/$I10,0)))</f>
        <v>7</v>
      </c>
      <c r="CR11" s="581"/>
      <c r="CS11" s="581"/>
      <c r="CT11" s="581">
        <f>IF($I10=0,0,IF(ROUNDUP(CT10/$I10,0)&gt;30,30,ROUNDUP(CT10/$I10,0)))</f>
        <v>2</v>
      </c>
      <c r="CU11" s="581"/>
      <c r="CV11" s="581"/>
      <c r="CW11" s="581"/>
      <c r="CX11" s="581"/>
      <c r="CY11" s="581"/>
      <c r="CZ11" s="581"/>
      <c r="DA11" s="581"/>
      <c r="DB11" s="581"/>
      <c r="DC11" s="581"/>
      <c r="DD11" s="581">
        <f>IF($I10=0,0,IF(ROUNDUP(DD10/$I10,0)&gt;30,30,ROUNDUP(DD10/$I10,0)))</f>
        <v>30</v>
      </c>
      <c r="DE11" s="581"/>
      <c r="DF11" s="581"/>
      <c r="DG11" s="581"/>
      <c r="DH11" s="581"/>
      <c r="DI11" s="581"/>
      <c r="DJ11" s="581"/>
      <c r="DK11" s="581"/>
      <c r="DL11" s="581"/>
      <c r="DM11" s="581"/>
      <c r="DN11" s="581"/>
      <c r="DO11" s="581"/>
      <c r="DP11" s="581"/>
      <c r="DQ11" s="581"/>
      <c r="DR11" s="581"/>
      <c r="DS11" s="581"/>
      <c r="DT11" s="581">
        <f>IF($I10=0,0,IF(ROUNDUP(DT10/$I10,0)&gt;30,30,ROUNDUP(DT10/$I10,0)))</f>
        <v>1</v>
      </c>
      <c r="DU11" s="581">
        <f>IF($I10=0,0,IF(ROUNDUP(DU10/$I10,0)&gt;30,30,ROUNDUP(DU10/$I10,0)))</f>
        <v>3</v>
      </c>
      <c r="DV11" s="581"/>
      <c r="DW11" s="581"/>
      <c r="DX11" s="581"/>
      <c r="DY11" s="581"/>
      <c r="DZ11" s="581"/>
      <c r="EA11" s="581"/>
      <c r="EB11" s="581">
        <f>IF($I10=0,0,IF(ROUNDUP(EB10/$I10,0)&gt;30,30,ROUNDUP(EB10/$I10,0)))</f>
        <v>6</v>
      </c>
      <c r="EC11" s="581"/>
      <c r="ED11" s="581"/>
      <c r="EE11" s="581"/>
      <c r="EF11" s="581"/>
      <c r="EG11" s="581">
        <f>IF($I10=0,0,IF(ROUNDUP(EG10/$I10,0)&gt;30,30,ROUNDUP(EG10/$I10,0)))</f>
        <v>2</v>
      </c>
      <c r="EH11" s="581"/>
      <c r="EI11" s="581"/>
      <c r="EJ11" s="581"/>
      <c r="EK11" s="581"/>
      <c r="EL11" s="581"/>
      <c r="EM11" s="581"/>
      <c r="EN11" s="581"/>
      <c r="EO11" s="581"/>
      <c r="EP11" s="581"/>
      <c r="EQ11" s="581"/>
      <c r="ER11" s="581"/>
      <c r="ES11" s="581"/>
      <c r="ET11" s="581"/>
      <c r="EU11" s="581"/>
      <c r="EV11" s="581"/>
      <c r="EW11" s="581"/>
      <c r="EX11" s="581"/>
    </row>
    <row r="12" spans="1:154" ht="13.5" customHeight="1" x14ac:dyDescent="0.2">
      <c r="A12" s="734">
        <v>6</v>
      </c>
      <c r="B12" s="736" t="s">
        <v>252</v>
      </c>
      <c r="C12" s="738">
        <f>IF(D12=0,0,RANK(D12,D$2:D$31))</f>
        <v>1</v>
      </c>
      <c r="D12" s="740">
        <f>SUM(J13:GG13)</f>
        <v>118</v>
      </c>
      <c r="E12" s="742" t="str">
        <f>IF(G12="X","X",RANK(G12,G$2:G$31))</f>
        <v>X</v>
      </c>
      <c r="F12" s="752">
        <f>COUNT(J12:GG12)</f>
        <v>39</v>
      </c>
      <c r="G12" s="722" t="str">
        <f>IF(C12=1,"X",IF(C12=2,"X",IF(C12=3,"X",F12)))</f>
        <v>X</v>
      </c>
      <c r="H12" s="754">
        <f>SUM(J12:GG12)</f>
        <v>1.2628009259259261</v>
      </c>
      <c r="I12" s="726">
        <f>MINA(J12,K12,L12,M12,N12,O12,P12,Q12,R12,S12,T12,U12,V12,W12,X12)</f>
        <v>1.3865740740740739E-2</v>
      </c>
      <c r="J12" s="596">
        <v>1.4374999999999999E-2</v>
      </c>
      <c r="K12" s="596">
        <v>1.4039351851851851E-2</v>
      </c>
      <c r="L12" s="596">
        <v>1.3969907407407408E-2</v>
      </c>
      <c r="M12" s="596">
        <v>1.3888888888888888E-2</v>
      </c>
      <c r="N12" s="596">
        <v>1.4201388888888888E-2</v>
      </c>
      <c r="O12" s="596">
        <v>1.3865740740740739E-2</v>
      </c>
      <c r="P12" s="578">
        <v>1.3877314814814815E-2</v>
      </c>
      <c r="Q12" s="595"/>
      <c r="R12" s="596">
        <v>1.4143518518518519E-2</v>
      </c>
      <c r="S12" s="596">
        <v>1.4236111111111111E-2</v>
      </c>
      <c r="T12" s="596">
        <v>1.4583333333333332E-2</v>
      </c>
      <c r="U12" s="596">
        <v>1.4340277777777776E-2</v>
      </c>
      <c r="V12" s="578">
        <v>1.4004629629629631E-2</v>
      </c>
      <c r="W12" s="578">
        <v>1.4201388888888888E-2</v>
      </c>
      <c r="X12" s="578">
        <v>1.4074074074074074E-2</v>
      </c>
      <c r="Y12" s="596"/>
      <c r="Z12" s="596"/>
      <c r="AA12" s="596"/>
      <c r="AB12" s="596"/>
      <c r="AC12" s="596"/>
      <c r="AD12" s="595"/>
      <c r="AE12" s="596">
        <v>3.8506944444444448E-2</v>
      </c>
      <c r="AF12" s="596"/>
      <c r="AG12" s="596"/>
      <c r="AH12" s="596"/>
      <c r="AI12" s="595"/>
      <c r="AJ12" s="578">
        <v>3.123842592592593E-2</v>
      </c>
      <c r="AK12" s="595"/>
      <c r="AL12" s="595"/>
      <c r="AM12" s="578">
        <v>8.054398148148148E-2</v>
      </c>
      <c r="AN12" s="596"/>
      <c r="AO12" s="596"/>
      <c r="AP12" s="596"/>
      <c r="AQ12" s="595"/>
      <c r="AR12" s="578">
        <v>4.8182870370370369E-2</v>
      </c>
      <c r="AS12" s="578">
        <v>4.1550925925925929E-2</v>
      </c>
      <c r="AT12" s="578"/>
      <c r="AU12" s="578"/>
      <c r="AV12" s="578">
        <v>3.1354166666666662E-2</v>
      </c>
      <c r="AW12" s="578"/>
      <c r="AX12" s="598">
        <v>4.7708333333333332E-2</v>
      </c>
      <c r="AY12" s="578"/>
      <c r="AZ12" s="578"/>
      <c r="BA12" s="578"/>
      <c r="BB12" s="592">
        <v>6.6550925925925935E-3</v>
      </c>
      <c r="BC12" s="592"/>
      <c r="BD12" s="592">
        <v>3.0219907407407407E-2</v>
      </c>
      <c r="BE12" s="578"/>
      <c r="BF12" s="591">
        <v>7.0046296296296287E-2</v>
      </c>
      <c r="BG12" s="578"/>
      <c r="BH12" s="578"/>
      <c r="BI12" s="578"/>
      <c r="BJ12" s="578"/>
      <c r="BK12" s="578"/>
      <c r="BL12" s="578"/>
      <c r="BM12" s="578"/>
      <c r="BN12" s="578"/>
      <c r="BO12" s="578">
        <v>1.5763888888888886E-2</v>
      </c>
      <c r="BP12" s="578"/>
      <c r="BQ12" s="578"/>
      <c r="BR12" s="578"/>
      <c r="BS12" s="591">
        <v>4.1377314814814818E-2</v>
      </c>
      <c r="BT12" s="578"/>
      <c r="BU12" s="578"/>
      <c r="BV12" s="659"/>
      <c r="BW12" s="659"/>
      <c r="BX12" s="578"/>
      <c r="BY12" s="578"/>
      <c r="BZ12" s="578"/>
      <c r="CA12" s="578"/>
      <c r="CB12" s="598">
        <v>1.6840277777777777E-2</v>
      </c>
      <c r="CC12" s="598"/>
      <c r="CD12" s="598"/>
      <c r="CE12" s="578"/>
      <c r="CF12" s="670"/>
      <c r="CG12" s="670"/>
      <c r="CH12" s="670"/>
      <c r="CI12" s="670"/>
      <c r="CJ12" s="670"/>
      <c r="CK12" s="670">
        <v>1.6018518518518519E-2</v>
      </c>
      <c r="CL12" s="680">
        <v>8.3333333333333332E-3</v>
      </c>
      <c r="CM12" s="578"/>
      <c r="CN12" s="578"/>
      <c r="CO12" s="578"/>
      <c r="CP12" s="578">
        <v>8.1157407407407414E-2</v>
      </c>
      <c r="CQ12" s="578"/>
      <c r="CR12" s="578"/>
      <c r="CS12" s="578"/>
      <c r="CT12" s="578"/>
      <c r="CU12" s="578"/>
      <c r="CV12" s="578"/>
      <c r="CW12" s="578"/>
      <c r="CX12" s="578"/>
      <c r="CY12" s="578"/>
      <c r="CZ12" s="578"/>
      <c r="DA12" s="578"/>
      <c r="DB12" s="578"/>
      <c r="DC12" s="578"/>
      <c r="DD12" s="578"/>
      <c r="DE12" s="578"/>
      <c r="DF12" s="578"/>
      <c r="DG12" s="578"/>
      <c r="DH12" s="578"/>
      <c r="DI12" s="578"/>
      <c r="DJ12" s="578"/>
      <c r="DK12" s="578"/>
      <c r="DL12" s="578"/>
      <c r="DM12" s="578"/>
      <c r="DN12" s="578"/>
      <c r="DO12" s="578"/>
      <c r="DP12" s="578"/>
      <c r="DQ12" s="578"/>
      <c r="DR12" s="578"/>
      <c r="DS12" s="578"/>
      <c r="DT12" s="598">
        <v>9.0972222222222218E-3</v>
      </c>
      <c r="DU12" s="578">
        <v>3.1400462962962963E-2</v>
      </c>
      <c r="DV12" s="578"/>
      <c r="DW12" s="578"/>
      <c r="DX12" s="578">
        <v>7.4293981481481489E-2</v>
      </c>
      <c r="DY12" s="578"/>
      <c r="DZ12" s="578"/>
      <c r="EA12" s="578"/>
      <c r="EB12" s="578">
        <v>7.2048611111111105E-2</v>
      </c>
      <c r="EC12" s="578"/>
      <c r="ED12" s="578"/>
      <c r="EE12" s="578"/>
      <c r="EF12" s="578"/>
      <c r="EG12" s="598">
        <v>2.836805555555556E-2</v>
      </c>
      <c r="EH12" s="578"/>
      <c r="EI12" s="578"/>
      <c r="EJ12" s="578">
        <v>0.15759259259259259</v>
      </c>
      <c r="EK12" s="578"/>
      <c r="EL12" s="578"/>
      <c r="EM12" s="578"/>
      <c r="EN12" s="578"/>
      <c r="EO12" s="598">
        <v>3.4282407407407407E-2</v>
      </c>
      <c r="EP12" s="592">
        <v>5.4745370370370373E-3</v>
      </c>
      <c r="EQ12" s="578"/>
      <c r="ER12" s="578"/>
      <c r="ES12" s="578"/>
      <c r="ET12" s="578"/>
      <c r="EU12" s="578">
        <v>4.6944444444444448E-2</v>
      </c>
      <c r="EV12" s="578"/>
      <c r="EW12" s="578"/>
      <c r="EX12" s="578"/>
    </row>
    <row r="13" spans="1:154" ht="13.5" customHeight="1" thickBot="1" x14ac:dyDescent="0.25">
      <c r="A13" s="735"/>
      <c r="B13" s="737"/>
      <c r="C13" s="739"/>
      <c r="D13" s="741"/>
      <c r="E13" s="743"/>
      <c r="F13" s="753"/>
      <c r="G13" s="723"/>
      <c r="H13" s="755"/>
      <c r="I13" s="727"/>
      <c r="J13" s="581">
        <f t="shared" ref="J13:P13" si="2">IF($I12=0,0,IF(ROUNDUP(J12/$I12,0)&gt;30,30,ROUNDUP(J12/$I12,0)))</f>
        <v>2</v>
      </c>
      <c r="K13" s="581">
        <f t="shared" si="2"/>
        <v>2</v>
      </c>
      <c r="L13" s="581">
        <f t="shared" si="2"/>
        <v>2</v>
      </c>
      <c r="M13" s="581">
        <f t="shared" si="2"/>
        <v>2</v>
      </c>
      <c r="N13" s="581">
        <f t="shared" si="2"/>
        <v>2</v>
      </c>
      <c r="O13" s="581">
        <f t="shared" si="2"/>
        <v>1</v>
      </c>
      <c r="P13" s="581">
        <f t="shared" si="2"/>
        <v>2</v>
      </c>
      <c r="Q13" s="595"/>
      <c r="R13" s="581">
        <f t="shared" ref="R13:S13" si="3">IF($I12=0,0,IF(ROUNDUP(R12/$I12,0)&gt;30,30,ROUNDUP(R12/$I12,0)))</f>
        <v>2</v>
      </c>
      <c r="S13" s="581">
        <f t="shared" si="3"/>
        <v>2</v>
      </c>
      <c r="T13" s="581">
        <f t="shared" ref="T13" si="4">IF($I12=0,0,IF(ROUNDUP(T12/$I12,0)&gt;30,30,ROUNDUP(T12/$I12,0)))</f>
        <v>2</v>
      </c>
      <c r="U13" s="581">
        <f>IF($I12=0,0,IF(ROUNDUP(U12/$I12,0)&gt;30,30,ROUNDUP(U12/$I12,0)))</f>
        <v>2</v>
      </c>
      <c r="V13" s="581">
        <f>IF($I12=0,0,IF(ROUNDUP(V12/$I12,0)&gt;30,30,ROUNDUP(V12/$I12,0)))</f>
        <v>2</v>
      </c>
      <c r="W13" s="581">
        <f>IF($I12=0,0,IF(ROUNDUP(W12/$I12,0)&gt;30,30,ROUNDUP(W12/$I12,0)))</f>
        <v>2</v>
      </c>
      <c r="X13" s="581">
        <f>IF($I12=0,0,IF(ROUNDUP(X12/$I12,0)&gt;30,30,ROUNDUP(X12/$I12,0)))</f>
        <v>2</v>
      </c>
      <c r="Y13" s="595"/>
      <c r="Z13" s="595"/>
      <c r="AA13" s="595"/>
      <c r="AB13" s="595"/>
      <c r="AC13" s="595"/>
      <c r="AD13" s="595"/>
      <c r="AE13" s="581">
        <f>IF($I12=0,0,IF(ROUNDUP(AE12/$I12,0)&gt;30,30,ROUNDUP(AE12/$I12,0)))</f>
        <v>3</v>
      </c>
      <c r="AF13" s="596"/>
      <c r="AG13" s="596"/>
      <c r="AH13" s="596"/>
      <c r="AI13" s="595"/>
      <c r="AJ13" s="581">
        <f>IF($I12=0,0,IF(ROUNDUP(AJ12/$I12,0)&gt;30,30,ROUNDUP(AJ12/$I12,0)))</f>
        <v>3</v>
      </c>
      <c r="AK13" s="595"/>
      <c r="AL13" s="595"/>
      <c r="AM13" s="581">
        <f>IF($I12=0,0,IF(ROUNDUP(AM12/$I12,0)&gt;30,30,ROUNDUP(AM12/$I12,0)))</f>
        <v>6</v>
      </c>
      <c r="AN13" s="595"/>
      <c r="AO13" s="595"/>
      <c r="AP13" s="595"/>
      <c r="AQ13" s="595"/>
      <c r="AR13" s="581">
        <f>IF($I12=0,0,IF(ROUNDUP(AR12/$I12,0)&gt;30,30,ROUNDUP(AR12/$I12,0)))</f>
        <v>4</v>
      </c>
      <c r="AS13" s="581">
        <f>IF($I12=0,0,IF(ROUNDUP(AS12/$I12,0)&gt;30,30,ROUNDUP(AS12/$I12,0)))</f>
        <v>3</v>
      </c>
      <c r="AT13" s="581"/>
      <c r="AU13" s="581"/>
      <c r="AV13" s="581">
        <f>IF($I12=0,0,IF(ROUNDUP(AV12/$I12,0)&gt;30,30,ROUNDUP(AV12/$I12,0)))</f>
        <v>3</v>
      </c>
      <c r="AW13" s="581"/>
      <c r="AX13" s="599">
        <f>IF($I12=0,0,IF(ROUNDUP(AX12/$I12,0)&gt;30,30,ROUNDUP(AX12/$I12,0)))</f>
        <v>4</v>
      </c>
      <c r="AY13" s="581"/>
      <c r="AZ13" s="581"/>
      <c r="BA13" s="581"/>
      <c r="BB13" s="593">
        <f>IF($I12=0,0,IF(ROUNDUP(BB12/$I12,0)&gt;30,30,ROUNDUP(BB12/$I12,0)))</f>
        <v>1</v>
      </c>
      <c r="BC13" s="593"/>
      <c r="BD13" s="581">
        <f>IF($I12=0,0,IF(ROUNDUP(BD12/$I12,0)&gt;30,30,ROUNDUP(BD12/$I12,0)))</f>
        <v>3</v>
      </c>
      <c r="BE13" s="581"/>
      <c r="BF13" s="581">
        <f>IF($I12=0,0,IF(ROUNDUP(BF12/$I12,0)&gt;30,30,ROUNDUP(BF12/$I12,0)))</f>
        <v>6</v>
      </c>
      <c r="BG13" s="581"/>
      <c r="BH13" s="581"/>
      <c r="BI13" s="581"/>
      <c r="BJ13" s="581"/>
      <c r="BK13" s="581"/>
      <c r="BL13" s="581"/>
      <c r="BM13" s="581"/>
      <c r="BN13" s="581"/>
      <c r="BO13" s="581">
        <f>IF($I12=0,0,IF(ROUNDUP(BO12/$I12,0)&gt;30,30,ROUNDUP(BO12/$I12,0)))</f>
        <v>2</v>
      </c>
      <c r="BP13" s="581"/>
      <c r="BQ13" s="581"/>
      <c r="BR13" s="581"/>
      <c r="BS13" s="643">
        <f>IF($I12=0,0,IF(ROUNDUP(BS12/$I12,0)&gt;30,30,ROUNDUP(BS12/$I12,0)))</f>
        <v>3</v>
      </c>
      <c r="BT13" s="581"/>
      <c r="BU13" s="581"/>
      <c r="BV13" s="646"/>
      <c r="BW13" s="646"/>
      <c r="BX13" s="581"/>
      <c r="BY13" s="581"/>
      <c r="BZ13" s="581"/>
      <c r="CA13" s="581"/>
      <c r="CB13" s="581">
        <f>IF($I12=0,0,IF(ROUNDUP(CB12/$I12,0)&gt;30,30,ROUNDUP(CB12/$I12,0)))</f>
        <v>2</v>
      </c>
      <c r="CC13" s="581"/>
      <c r="CD13" s="581"/>
      <c r="CE13" s="581"/>
      <c r="CF13" s="581"/>
      <c r="CG13" s="581"/>
      <c r="CH13" s="581"/>
      <c r="CI13" s="581"/>
      <c r="CJ13" s="581"/>
      <c r="CK13" s="581">
        <f>IF($I12=0,0,IF(ROUNDUP(CK12/$I12,0)&gt;30,30,ROUNDUP(CK12/$I12,0)))</f>
        <v>2</v>
      </c>
      <c r="CL13" s="581">
        <f>IF($I12=0,0,IF(ROUNDUP(CL12/$I12,0)&gt;30,30,ROUNDUP(CL12/$I12,0)))</f>
        <v>1</v>
      </c>
      <c r="CM13" s="581"/>
      <c r="CN13" s="581"/>
      <c r="CO13" s="581"/>
      <c r="CP13" s="581">
        <f>IF($I12=0,0,IF(ROUNDUP(CP12/$I12,0)&gt;30,30,ROUNDUP(CP12/$I12,0)))</f>
        <v>6</v>
      </c>
      <c r="CQ13" s="581"/>
      <c r="CR13" s="581"/>
      <c r="CS13" s="581"/>
      <c r="CT13" s="581"/>
      <c r="CU13" s="581"/>
      <c r="CV13" s="581"/>
      <c r="CW13" s="581"/>
      <c r="CX13" s="581"/>
      <c r="CY13" s="581"/>
      <c r="CZ13" s="581"/>
      <c r="DA13" s="581"/>
      <c r="DB13" s="581"/>
      <c r="DC13" s="581"/>
      <c r="DD13" s="581"/>
      <c r="DE13" s="581"/>
      <c r="DF13" s="581"/>
      <c r="DG13" s="581"/>
      <c r="DH13" s="581"/>
      <c r="DI13" s="581"/>
      <c r="DJ13" s="581"/>
      <c r="DK13" s="581"/>
      <c r="DL13" s="581"/>
      <c r="DM13" s="581"/>
      <c r="DN13" s="581"/>
      <c r="DO13" s="581"/>
      <c r="DP13" s="581"/>
      <c r="DQ13" s="581"/>
      <c r="DR13" s="581"/>
      <c r="DS13" s="581"/>
      <c r="DT13" s="581">
        <f>IF($I12=0,0,IF(ROUNDUP(DT12/$I12,0)&gt;30,30,ROUNDUP(DT12/$I12,0)))</f>
        <v>1</v>
      </c>
      <c r="DU13" s="581">
        <f>IF($I12=0,0,IF(ROUNDUP(DU12/$I12,0)&gt;30,30,ROUNDUP(DU12/$I12,0)))</f>
        <v>3</v>
      </c>
      <c r="DV13" s="581"/>
      <c r="DW13" s="581"/>
      <c r="DX13" s="581">
        <f>IF($I12=0,0,IF(ROUNDUP(DX12/$I12,0)&gt;30,30,ROUNDUP(DX12/$I12,0)))</f>
        <v>6</v>
      </c>
      <c r="DY13" s="581"/>
      <c r="DZ13" s="581"/>
      <c r="EA13" s="581"/>
      <c r="EB13" s="581">
        <f>IF($I12=0,0,IF(ROUNDUP(EB12/$I12,0)&gt;30,30,ROUNDUP(EB12/$I12,0)))</f>
        <v>6</v>
      </c>
      <c r="EC13" s="581"/>
      <c r="ED13" s="581"/>
      <c r="EE13" s="581"/>
      <c r="EF13" s="581"/>
      <c r="EG13" s="581">
        <f>IF($I12=0,0,IF(ROUNDUP(EG12/$I12,0)&gt;30,30,ROUNDUP(EG12/$I12,0)))</f>
        <v>3</v>
      </c>
      <c r="EH13" s="581"/>
      <c r="EI13" s="581"/>
      <c r="EJ13" s="581">
        <f>IF($I12=0,0,IF(ROUNDUP(EJ12/$I12,0)&gt;30,30,ROUNDUP(EJ12/$I12,0)))</f>
        <v>12</v>
      </c>
      <c r="EK13" s="581"/>
      <c r="EL13" s="581"/>
      <c r="EM13" s="581"/>
      <c r="EN13" s="581"/>
      <c r="EO13" s="581">
        <f>IF($I12=0,0,IF(ROUNDUP(EO12/$I12,0)&gt;30,30,ROUNDUP(EO12/$I12,0)))</f>
        <v>3</v>
      </c>
      <c r="EP13" s="581">
        <f>IF($I12=0,0,IF(ROUNDUP(EP12/$I12,0)&gt;30,30,ROUNDUP(EP12/$I12,0)))</f>
        <v>1</v>
      </c>
      <c r="EQ13" s="581"/>
      <c r="ER13" s="581"/>
      <c r="ES13" s="581"/>
      <c r="ET13" s="581"/>
      <c r="EU13" s="581">
        <f>IF($I12=0,0,IF(ROUNDUP(EU12/$I12,0)&gt;30,30,ROUNDUP(EU12/$I12,0)))</f>
        <v>4</v>
      </c>
      <c r="EV13" s="581"/>
      <c r="EW13" s="581"/>
      <c r="EX13" s="581"/>
    </row>
    <row r="14" spans="1:154" ht="12.75" customHeight="1" x14ac:dyDescent="0.2">
      <c r="A14" s="734">
        <v>7</v>
      </c>
      <c r="B14" s="736" t="s">
        <v>1248</v>
      </c>
      <c r="C14" s="738">
        <f>IF(D14=0,0,RANK(D14,D$2:D$31))</f>
        <v>0</v>
      </c>
      <c r="D14" s="740">
        <f>SUM(J15:GG15)</f>
        <v>0</v>
      </c>
      <c r="E14" s="742">
        <f>IF(G14="X","X",RANK(G14,G$2:G$31))</f>
        <v>10</v>
      </c>
      <c r="F14" s="752">
        <f>COUNT(J14:GG14)</f>
        <v>0</v>
      </c>
      <c r="G14" s="722">
        <f>IF(C14=1,"X",IF(C14=2,"X",IF(C14=3,"X",F14)))</f>
        <v>0</v>
      </c>
      <c r="H14" s="754">
        <f>SUM(J14:GG14)</f>
        <v>0</v>
      </c>
      <c r="I14" s="726">
        <f>MINA(J14,K14,L14,M14,N14,O14,P14,Q14,R14,S14,T14,U14,V14,W14,X14)</f>
        <v>0</v>
      </c>
      <c r="J14" s="610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8"/>
      <c r="BD14" s="578"/>
      <c r="BE14" s="578"/>
      <c r="BF14" s="578"/>
      <c r="BG14" s="578"/>
      <c r="BH14" s="578"/>
      <c r="BI14" s="578"/>
      <c r="BJ14" s="578"/>
      <c r="BK14" s="578"/>
      <c r="BL14" s="578"/>
      <c r="BM14" s="578"/>
      <c r="BN14" s="578"/>
      <c r="BO14" s="578"/>
      <c r="BP14" s="578"/>
      <c r="BQ14" s="578"/>
      <c r="BR14" s="578"/>
      <c r="BS14" s="578"/>
      <c r="BT14" s="578"/>
      <c r="BU14" s="578"/>
      <c r="BV14" s="659"/>
      <c r="BW14" s="659"/>
      <c r="BX14" s="578"/>
      <c r="BY14" s="578"/>
      <c r="BZ14" s="578"/>
      <c r="CA14" s="578"/>
      <c r="CB14" s="578"/>
      <c r="CC14" s="578"/>
      <c r="CD14" s="578"/>
      <c r="CE14" s="578"/>
      <c r="CF14" s="578"/>
      <c r="CG14" s="578"/>
      <c r="CH14" s="578"/>
      <c r="CI14" s="578"/>
      <c r="CJ14" s="578"/>
      <c r="CK14" s="578"/>
      <c r="CL14" s="578"/>
      <c r="CM14" s="578"/>
      <c r="CN14" s="578"/>
      <c r="CO14" s="578"/>
      <c r="CP14" s="578"/>
      <c r="CQ14" s="578"/>
      <c r="CR14" s="578"/>
      <c r="CS14" s="578"/>
      <c r="CT14" s="578"/>
      <c r="CU14" s="578"/>
      <c r="CV14" s="578"/>
      <c r="CW14" s="578"/>
      <c r="CX14" s="578"/>
      <c r="CY14" s="578"/>
      <c r="CZ14" s="578"/>
      <c r="DA14" s="578"/>
      <c r="DB14" s="578"/>
      <c r="DC14" s="578"/>
      <c r="DD14" s="578"/>
      <c r="DE14" s="578"/>
      <c r="DF14" s="578"/>
      <c r="DG14" s="578"/>
      <c r="DH14" s="578"/>
      <c r="DI14" s="578"/>
      <c r="DJ14" s="578"/>
      <c r="DK14" s="578"/>
      <c r="DL14" s="578"/>
      <c r="DM14" s="578"/>
      <c r="DN14" s="578"/>
      <c r="DO14" s="578"/>
      <c r="DP14" s="578"/>
      <c r="DQ14" s="578"/>
      <c r="DR14" s="578"/>
      <c r="DS14" s="578"/>
      <c r="DT14" s="578"/>
      <c r="DU14" s="578"/>
      <c r="DV14" s="578"/>
      <c r="DW14" s="578"/>
      <c r="DX14" s="578"/>
      <c r="DY14" s="578"/>
      <c r="DZ14" s="578"/>
      <c r="EA14" s="578"/>
      <c r="EB14" s="578"/>
      <c r="EC14" s="578"/>
      <c r="ED14" s="578"/>
      <c r="EE14" s="578"/>
      <c r="EF14" s="578"/>
      <c r="EG14" s="578"/>
      <c r="EH14" s="578"/>
      <c r="EI14" s="578"/>
      <c r="EJ14" s="578"/>
      <c r="EK14" s="578"/>
      <c r="EL14" s="578"/>
      <c r="EM14" s="578"/>
      <c r="EN14" s="578"/>
      <c r="EO14" s="578"/>
      <c r="EP14" s="578"/>
      <c r="EQ14" s="578"/>
      <c r="ER14" s="578"/>
      <c r="ES14" s="578"/>
      <c r="ET14" s="578"/>
      <c r="EU14" s="578"/>
      <c r="EV14" s="578"/>
      <c r="EW14" s="578"/>
      <c r="EX14" s="578"/>
    </row>
    <row r="15" spans="1:154" ht="13.5" customHeight="1" thickBot="1" x14ac:dyDescent="0.25">
      <c r="A15" s="735"/>
      <c r="B15" s="737"/>
      <c r="C15" s="739"/>
      <c r="D15" s="741"/>
      <c r="E15" s="743"/>
      <c r="F15" s="753"/>
      <c r="G15" s="723"/>
      <c r="H15" s="755"/>
      <c r="I15" s="727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79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93"/>
      <c r="AN15" s="593"/>
      <c r="AO15" s="593"/>
      <c r="AP15" s="593"/>
      <c r="AQ15" s="593"/>
      <c r="AR15" s="593"/>
      <c r="AS15" s="593"/>
      <c r="AT15" s="593"/>
      <c r="AU15" s="593"/>
      <c r="AV15" s="593"/>
      <c r="AW15" s="593"/>
      <c r="AX15" s="593"/>
      <c r="AY15" s="593"/>
      <c r="AZ15" s="593"/>
      <c r="BA15" s="593"/>
      <c r="BB15" s="593"/>
      <c r="BC15" s="593"/>
      <c r="BD15" s="593"/>
      <c r="BE15" s="593"/>
      <c r="BF15" s="593"/>
      <c r="BG15" s="593"/>
      <c r="BH15" s="593"/>
      <c r="BI15" s="593"/>
      <c r="BJ15" s="593"/>
      <c r="BK15" s="593"/>
      <c r="BL15" s="593"/>
      <c r="BM15" s="593"/>
      <c r="BN15" s="593"/>
      <c r="BO15" s="593"/>
      <c r="BP15" s="593"/>
      <c r="BQ15" s="593"/>
      <c r="BR15" s="593"/>
      <c r="BS15" s="593"/>
      <c r="BT15" s="593"/>
      <c r="BU15" s="593"/>
      <c r="BV15" s="672"/>
      <c r="BW15" s="672"/>
      <c r="BX15" s="593"/>
      <c r="BY15" s="593"/>
      <c r="BZ15" s="593"/>
      <c r="CA15" s="593"/>
      <c r="CB15" s="593"/>
      <c r="CC15" s="593"/>
      <c r="CD15" s="593"/>
      <c r="CE15" s="593"/>
      <c r="CF15" s="593"/>
      <c r="CG15" s="593"/>
      <c r="CH15" s="593"/>
      <c r="CI15" s="593"/>
      <c r="CJ15" s="593"/>
      <c r="CK15" s="593"/>
      <c r="CL15" s="593"/>
      <c r="CM15" s="593"/>
      <c r="CN15" s="593"/>
      <c r="CO15" s="593"/>
      <c r="CP15" s="593"/>
      <c r="CQ15" s="593"/>
      <c r="CR15" s="593"/>
      <c r="CS15" s="593"/>
      <c r="CT15" s="593"/>
      <c r="CU15" s="593"/>
      <c r="CV15" s="593"/>
      <c r="CW15" s="593"/>
      <c r="CX15" s="593"/>
      <c r="CY15" s="593"/>
      <c r="CZ15" s="593"/>
      <c r="DA15" s="593"/>
      <c r="DB15" s="593"/>
      <c r="DC15" s="593"/>
      <c r="DD15" s="593"/>
      <c r="DE15" s="593"/>
      <c r="DF15" s="593"/>
      <c r="DG15" s="593"/>
      <c r="DH15" s="593"/>
      <c r="DI15" s="593"/>
      <c r="DJ15" s="593"/>
      <c r="DK15" s="593"/>
      <c r="DL15" s="593"/>
      <c r="DM15" s="593"/>
      <c r="DN15" s="593"/>
      <c r="DO15" s="593"/>
      <c r="DP15" s="593"/>
      <c r="DQ15" s="593"/>
      <c r="DR15" s="593"/>
      <c r="DS15" s="593"/>
      <c r="DT15" s="593"/>
      <c r="DU15" s="593"/>
      <c r="DV15" s="593"/>
      <c r="DW15" s="593"/>
      <c r="DX15" s="593"/>
      <c r="DY15" s="593"/>
      <c r="DZ15" s="593"/>
      <c r="EA15" s="593"/>
      <c r="EB15" s="593"/>
      <c r="EC15" s="593"/>
      <c r="ED15" s="593"/>
      <c r="EE15" s="593"/>
      <c r="EF15" s="593"/>
      <c r="EG15" s="593"/>
      <c r="EH15" s="593"/>
      <c r="EI15" s="593"/>
      <c r="EJ15" s="593"/>
      <c r="EK15" s="593"/>
      <c r="EL15" s="593"/>
      <c r="EM15" s="593"/>
      <c r="EN15" s="593"/>
      <c r="EO15" s="593"/>
      <c r="EP15" s="593"/>
      <c r="EQ15" s="593"/>
      <c r="ER15" s="593"/>
      <c r="ES15" s="593"/>
      <c r="ET15" s="593"/>
      <c r="EU15" s="593"/>
      <c r="EV15" s="593"/>
      <c r="EW15" s="593"/>
      <c r="EX15" s="593"/>
    </row>
    <row r="16" spans="1:154" ht="12.75" customHeight="1" x14ac:dyDescent="0.2">
      <c r="A16" s="734">
        <v>8</v>
      </c>
      <c r="B16" s="736" t="s">
        <v>149</v>
      </c>
      <c r="C16" s="738">
        <f>IF(D16=0,0,RANK(D16,D$2:D$31))</f>
        <v>0</v>
      </c>
      <c r="D16" s="740">
        <f>SUM(J17:GG17)</f>
        <v>0</v>
      </c>
      <c r="E16" s="742">
        <f>IF(G16="X","X",RANK(G16,G$2:G$31))</f>
        <v>10</v>
      </c>
      <c r="F16" s="752">
        <f>COUNT(J16:GG16)</f>
        <v>0</v>
      </c>
      <c r="G16" s="722">
        <f>IF(C16=1,"X",IF(C16=2,"X",IF(C16=3,"X",F16)))</f>
        <v>0</v>
      </c>
      <c r="H16" s="754">
        <f>SUM(J16:GG16)</f>
        <v>0</v>
      </c>
      <c r="I16" s="726">
        <f>MINA(J16,K16,L16,M16,N16,O16,P16,Q16,R16,S16,T16,U16,V16,W16,X16)</f>
        <v>0</v>
      </c>
      <c r="J16" s="610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78"/>
      <c r="AX16" s="578"/>
      <c r="AY16" s="578"/>
      <c r="AZ16" s="578"/>
      <c r="BA16" s="578"/>
      <c r="BB16" s="578"/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78"/>
      <c r="BS16" s="578"/>
      <c r="BT16" s="578"/>
      <c r="BU16" s="578"/>
      <c r="BV16" s="659"/>
      <c r="BW16" s="659"/>
      <c r="BX16" s="578"/>
      <c r="BY16" s="578"/>
      <c r="BZ16" s="578"/>
      <c r="CA16" s="578"/>
      <c r="CB16" s="578"/>
      <c r="CC16" s="578"/>
      <c r="CD16" s="578"/>
      <c r="CE16" s="578"/>
      <c r="CF16" s="578"/>
      <c r="CG16" s="578"/>
      <c r="CH16" s="578"/>
      <c r="CI16" s="578"/>
      <c r="CJ16" s="578"/>
      <c r="CK16" s="578"/>
      <c r="CL16" s="578"/>
      <c r="CM16" s="578"/>
      <c r="CN16" s="578"/>
      <c r="CO16" s="578"/>
      <c r="CP16" s="578"/>
      <c r="CQ16" s="578"/>
      <c r="CR16" s="578"/>
      <c r="CS16" s="578"/>
      <c r="CT16" s="578"/>
      <c r="CU16" s="578"/>
      <c r="CV16" s="578"/>
      <c r="CW16" s="578"/>
      <c r="CX16" s="578"/>
      <c r="CY16" s="578"/>
      <c r="CZ16" s="578"/>
      <c r="DA16" s="578"/>
      <c r="DB16" s="578"/>
      <c r="DC16" s="578"/>
      <c r="DD16" s="578"/>
      <c r="DE16" s="578"/>
      <c r="DF16" s="578"/>
      <c r="DG16" s="578"/>
      <c r="DH16" s="578"/>
      <c r="DI16" s="578"/>
      <c r="DJ16" s="578"/>
      <c r="DK16" s="578"/>
      <c r="DL16" s="578"/>
      <c r="DM16" s="578"/>
      <c r="DN16" s="578"/>
      <c r="DO16" s="578"/>
      <c r="DP16" s="578"/>
      <c r="DQ16" s="578"/>
      <c r="DR16" s="578"/>
      <c r="DS16" s="578"/>
      <c r="DT16" s="578"/>
      <c r="DU16" s="578"/>
      <c r="DV16" s="578"/>
      <c r="DW16" s="578"/>
      <c r="DX16" s="578"/>
      <c r="DY16" s="578"/>
      <c r="DZ16" s="578"/>
      <c r="EA16" s="578"/>
      <c r="EB16" s="578"/>
      <c r="EC16" s="578"/>
      <c r="ED16" s="578"/>
      <c r="EE16" s="578"/>
      <c r="EF16" s="578"/>
      <c r="EG16" s="578"/>
      <c r="EH16" s="578"/>
      <c r="EI16" s="578"/>
      <c r="EJ16" s="578"/>
      <c r="EK16" s="578"/>
      <c r="EL16" s="578"/>
      <c r="EM16" s="578"/>
      <c r="EN16" s="578"/>
      <c r="EO16" s="578"/>
      <c r="EP16" s="578"/>
      <c r="EQ16" s="578"/>
      <c r="ER16" s="578"/>
      <c r="ES16" s="578"/>
      <c r="ET16" s="578"/>
      <c r="EU16" s="578"/>
      <c r="EV16" s="578"/>
      <c r="EW16" s="578"/>
      <c r="EX16" s="578"/>
    </row>
    <row r="17" spans="1:154" ht="13.5" customHeight="1" thickBot="1" x14ac:dyDescent="0.25">
      <c r="A17" s="735"/>
      <c r="B17" s="737"/>
      <c r="C17" s="739"/>
      <c r="D17" s="741"/>
      <c r="E17" s="743"/>
      <c r="F17" s="753"/>
      <c r="G17" s="723"/>
      <c r="H17" s="755"/>
      <c r="I17" s="727"/>
      <c r="J17" s="579"/>
      <c r="K17" s="580"/>
      <c r="L17" s="580"/>
      <c r="M17" s="581"/>
      <c r="N17" s="580"/>
      <c r="O17" s="580"/>
      <c r="P17" s="580"/>
      <c r="Q17" s="581"/>
      <c r="R17" s="581"/>
      <c r="S17" s="580"/>
      <c r="T17" s="580"/>
      <c r="U17" s="581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80"/>
      <c r="BB17" s="580"/>
      <c r="BC17" s="580"/>
      <c r="BD17" s="580"/>
      <c r="BE17" s="580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671"/>
      <c r="BW17" s="671"/>
      <c r="BX17" s="580"/>
      <c r="BY17" s="580"/>
      <c r="BZ17" s="580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  <c r="CK17" s="580"/>
      <c r="CL17" s="580"/>
      <c r="CM17" s="580"/>
      <c r="CN17" s="580"/>
      <c r="CO17" s="580"/>
      <c r="CP17" s="580"/>
      <c r="CQ17" s="580"/>
      <c r="CR17" s="580"/>
      <c r="CS17" s="580"/>
      <c r="CT17" s="580"/>
      <c r="CU17" s="580"/>
      <c r="CV17" s="580"/>
      <c r="CW17" s="580"/>
      <c r="CX17" s="580"/>
      <c r="CY17" s="580"/>
      <c r="CZ17" s="580"/>
      <c r="DA17" s="580"/>
      <c r="DB17" s="580"/>
      <c r="DC17" s="580"/>
      <c r="DD17" s="580"/>
      <c r="DE17" s="580"/>
      <c r="DF17" s="580"/>
      <c r="DG17" s="580"/>
      <c r="DH17" s="580"/>
      <c r="DI17" s="580"/>
      <c r="DJ17" s="580"/>
      <c r="DK17" s="580"/>
      <c r="DL17" s="580"/>
      <c r="DM17" s="580"/>
      <c r="DN17" s="580"/>
      <c r="DO17" s="580"/>
      <c r="DP17" s="580"/>
      <c r="DQ17" s="580"/>
      <c r="DR17" s="580"/>
      <c r="DS17" s="580"/>
      <c r="DT17" s="580"/>
      <c r="DU17" s="580"/>
      <c r="DV17" s="580"/>
      <c r="DW17" s="580"/>
      <c r="DX17" s="580"/>
      <c r="DY17" s="580"/>
      <c r="DZ17" s="580"/>
      <c r="EA17" s="580"/>
      <c r="EB17" s="580"/>
      <c r="EC17" s="580"/>
      <c r="ED17" s="580"/>
      <c r="EE17" s="580"/>
      <c r="EF17" s="580"/>
      <c r="EG17" s="580"/>
      <c r="EH17" s="580"/>
      <c r="EI17" s="580"/>
      <c r="EJ17" s="580"/>
      <c r="EK17" s="580"/>
      <c r="EL17" s="580"/>
      <c r="EM17" s="580"/>
      <c r="EN17" s="580"/>
      <c r="EO17" s="580"/>
      <c r="EP17" s="580"/>
      <c r="EQ17" s="580"/>
      <c r="ER17" s="580"/>
      <c r="ES17" s="580"/>
      <c r="ET17" s="580"/>
      <c r="EU17" s="580"/>
      <c r="EV17" s="580"/>
      <c r="EW17" s="580"/>
      <c r="EX17" s="580"/>
    </row>
    <row r="18" spans="1:154" ht="12.75" customHeight="1" x14ac:dyDescent="0.2">
      <c r="A18" s="734">
        <v>9</v>
      </c>
      <c r="B18" s="736" t="s">
        <v>109</v>
      </c>
      <c r="C18" s="738">
        <f>IF(D18=0,0,RANK(D18,D$2:D$31))</f>
        <v>0</v>
      </c>
      <c r="D18" s="740">
        <f>SUM(J19:GG19)</f>
        <v>0</v>
      </c>
      <c r="E18" s="742">
        <f>IF(G18="X","X",RANK(G18,G$2:G$31))</f>
        <v>10</v>
      </c>
      <c r="F18" s="752">
        <f>COUNT(J18:GG18)</f>
        <v>0</v>
      </c>
      <c r="G18" s="722">
        <f>IF(C18=1,"X",IF(C18=2,"X",IF(C18=3,"X",F18)))</f>
        <v>0</v>
      </c>
      <c r="H18" s="754">
        <f>SUM(J18:GG18)</f>
        <v>0</v>
      </c>
      <c r="I18" s="726">
        <f>MINA(J18,K18,L18,M18,N18,O18,P18,Q18,R18,S18,T18,U18,V18,W18,X18)</f>
        <v>0</v>
      </c>
      <c r="J18" s="610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78"/>
      <c r="AX18" s="578"/>
      <c r="AY18" s="578"/>
      <c r="AZ18" s="578"/>
      <c r="BA18" s="578"/>
      <c r="BB18" s="578"/>
      <c r="BC18" s="578"/>
      <c r="BD18" s="578"/>
      <c r="BE18" s="578"/>
      <c r="BF18" s="578"/>
      <c r="BG18" s="578"/>
      <c r="BH18" s="578"/>
      <c r="BI18" s="578"/>
      <c r="BJ18" s="578"/>
      <c r="BK18" s="578"/>
      <c r="BL18" s="578"/>
      <c r="BM18" s="578"/>
      <c r="BN18" s="578"/>
      <c r="BO18" s="578"/>
      <c r="BP18" s="578"/>
      <c r="BQ18" s="578"/>
      <c r="BR18" s="578"/>
      <c r="BS18" s="578"/>
      <c r="BT18" s="578"/>
      <c r="BU18" s="578"/>
      <c r="BV18" s="659"/>
      <c r="BW18" s="659"/>
      <c r="BX18" s="578"/>
      <c r="BY18" s="578"/>
      <c r="BZ18" s="578"/>
      <c r="CA18" s="578"/>
      <c r="CB18" s="578"/>
      <c r="CC18" s="578"/>
      <c r="CD18" s="578"/>
      <c r="CE18" s="578"/>
      <c r="CF18" s="578"/>
      <c r="CG18" s="578"/>
      <c r="CH18" s="578"/>
      <c r="CI18" s="578"/>
      <c r="CJ18" s="578"/>
      <c r="CK18" s="578"/>
      <c r="CL18" s="578"/>
      <c r="CM18" s="578"/>
      <c r="CN18" s="578"/>
      <c r="CO18" s="578"/>
      <c r="CP18" s="578"/>
      <c r="CQ18" s="578"/>
      <c r="CR18" s="578"/>
      <c r="CS18" s="578"/>
      <c r="CT18" s="578"/>
      <c r="CU18" s="578"/>
      <c r="CV18" s="578"/>
      <c r="CW18" s="578"/>
      <c r="CX18" s="578"/>
      <c r="CY18" s="578"/>
      <c r="CZ18" s="578"/>
      <c r="DA18" s="578"/>
      <c r="DB18" s="578"/>
      <c r="DC18" s="578"/>
      <c r="DD18" s="578"/>
      <c r="DE18" s="578"/>
      <c r="DF18" s="578"/>
      <c r="DG18" s="578"/>
      <c r="DH18" s="578"/>
      <c r="DI18" s="578"/>
      <c r="DJ18" s="578"/>
      <c r="DK18" s="578"/>
      <c r="DL18" s="578"/>
      <c r="DM18" s="578"/>
      <c r="DN18" s="578"/>
      <c r="DO18" s="578"/>
      <c r="DP18" s="578"/>
      <c r="DQ18" s="578"/>
      <c r="DR18" s="578"/>
      <c r="DS18" s="578"/>
      <c r="DT18" s="578"/>
      <c r="DU18" s="578"/>
      <c r="DV18" s="578"/>
      <c r="DW18" s="578"/>
      <c r="DX18" s="578"/>
      <c r="DY18" s="578"/>
      <c r="DZ18" s="578"/>
      <c r="EA18" s="578"/>
      <c r="EB18" s="578"/>
      <c r="EC18" s="578"/>
      <c r="ED18" s="578"/>
      <c r="EE18" s="578"/>
      <c r="EF18" s="578"/>
      <c r="EG18" s="578"/>
      <c r="EH18" s="578"/>
      <c r="EI18" s="578"/>
      <c r="EJ18" s="578"/>
      <c r="EK18" s="578"/>
      <c r="EL18" s="578"/>
      <c r="EM18" s="578"/>
      <c r="EN18" s="578"/>
      <c r="EO18" s="578"/>
      <c r="EP18" s="578"/>
      <c r="EQ18" s="578"/>
      <c r="ER18" s="578"/>
      <c r="ES18" s="578"/>
      <c r="ET18" s="578"/>
      <c r="EU18" s="578"/>
      <c r="EV18" s="578"/>
      <c r="EW18" s="578"/>
      <c r="EX18" s="578"/>
    </row>
    <row r="19" spans="1:154" ht="13.5" customHeight="1" thickBot="1" x14ac:dyDescent="0.25">
      <c r="A19" s="735"/>
      <c r="B19" s="737"/>
      <c r="C19" s="739"/>
      <c r="D19" s="741"/>
      <c r="E19" s="743"/>
      <c r="F19" s="753"/>
      <c r="G19" s="723"/>
      <c r="H19" s="755"/>
      <c r="I19" s="727"/>
      <c r="J19" s="579"/>
      <c r="K19" s="580"/>
      <c r="L19" s="580"/>
      <c r="M19" s="581"/>
      <c r="N19" s="580"/>
      <c r="O19" s="580"/>
      <c r="P19" s="580"/>
      <c r="Q19" s="581"/>
      <c r="R19" s="581"/>
      <c r="S19" s="580"/>
      <c r="T19" s="580"/>
      <c r="U19" s="581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0"/>
      <c r="BB19" s="580"/>
      <c r="BC19" s="580"/>
      <c r="BD19" s="580"/>
      <c r="BE19" s="580"/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671"/>
      <c r="BW19" s="671"/>
      <c r="BX19" s="580"/>
      <c r="BY19" s="580"/>
      <c r="BZ19" s="580"/>
      <c r="CA19" s="580"/>
      <c r="CB19" s="580"/>
      <c r="CC19" s="580"/>
      <c r="CD19" s="580"/>
      <c r="CE19" s="580"/>
      <c r="CF19" s="580"/>
      <c r="CG19" s="580"/>
      <c r="CH19" s="580"/>
      <c r="CI19" s="580"/>
      <c r="CJ19" s="580"/>
      <c r="CK19" s="580"/>
      <c r="CL19" s="580"/>
      <c r="CM19" s="580"/>
      <c r="CN19" s="580"/>
      <c r="CO19" s="580"/>
      <c r="CP19" s="580"/>
      <c r="CQ19" s="580"/>
      <c r="CR19" s="580"/>
      <c r="CS19" s="580"/>
      <c r="CT19" s="580"/>
      <c r="CU19" s="580"/>
      <c r="CV19" s="580"/>
      <c r="CW19" s="580"/>
      <c r="CX19" s="580"/>
      <c r="CY19" s="580"/>
      <c r="CZ19" s="580"/>
      <c r="DA19" s="580"/>
      <c r="DB19" s="580"/>
      <c r="DC19" s="580"/>
      <c r="DD19" s="580"/>
      <c r="DE19" s="580"/>
      <c r="DF19" s="580"/>
      <c r="DG19" s="580"/>
      <c r="DH19" s="580"/>
      <c r="DI19" s="580"/>
      <c r="DJ19" s="580"/>
      <c r="DK19" s="580"/>
      <c r="DL19" s="580"/>
      <c r="DM19" s="580"/>
      <c r="DN19" s="580"/>
      <c r="DO19" s="580"/>
      <c r="DP19" s="580"/>
      <c r="DQ19" s="580"/>
      <c r="DR19" s="580"/>
      <c r="DS19" s="580"/>
      <c r="DT19" s="580"/>
      <c r="DU19" s="580"/>
      <c r="DV19" s="580"/>
      <c r="DW19" s="580"/>
      <c r="DX19" s="580"/>
      <c r="DY19" s="580"/>
      <c r="DZ19" s="580"/>
      <c r="EA19" s="580"/>
      <c r="EB19" s="580"/>
      <c r="EC19" s="580"/>
      <c r="ED19" s="580"/>
      <c r="EE19" s="580"/>
      <c r="EF19" s="580"/>
      <c r="EG19" s="580"/>
      <c r="EH19" s="580"/>
      <c r="EI19" s="580"/>
      <c r="EJ19" s="580"/>
      <c r="EK19" s="580"/>
      <c r="EL19" s="580"/>
      <c r="EM19" s="580"/>
      <c r="EN19" s="580"/>
      <c r="EO19" s="580"/>
      <c r="EP19" s="580"/>
      <c r="EQ19" s="580"/>
      <c r="ER19" s="580"/>
      <c r="ES19" s="580"/>
      <c r="ET19" s="580"/>
      <c r="EU19" s="580"/>
      <c r="EV19" s="580"/>
      <c r="EW19" s="580"/>
      <c r="EX19" s="580"/>
    </row>
    <row r="20" spans="1:154" ht="12.75" customHeight="1" x14ac:dyDescent="0.2">
      <c r="A20" s="734">
        <v>10</v>
      </c>
      <c r="B20" s="736" t="s">
        <v>974</v>
      </c>
      <c r="C20" s="738">
        <f>IF(D20=0,0,RANK(D20,D$2:D$31))</f>
        <v>5</v>
      </c>
      <c r="D20" s="740">
        <f>SUM(J21:GG21)</f>
        <v>46</v>
      </c>
      <c r="E20" s="742">
        <f>IF(G20="X","X",RANK(G20,G$2:G$31))</f>
        <v>2</v>
      </c>
      <c r="F20" s="752">
        <f>COUNT(J20:GG20)</f>
        <v>18</v>
      </c>
      <c r="G20" s="722">
        <f>IF(C20=1,"X",IF(C20=2,"X",IF(C20=3,"X",F20)))</f>
        <v>18</v>
      </c>
      <c r="H20" s="754">
        <f>SUM(J20:GG20)</f>
        <v>0.59885416666666658</v>
      </c>
      <c r="I20" s="726">
        <f>MINA(J20,K20,L20,M20,N20,O20,P20,Q20,R20,S20,T20,U20,V20,W20,X20)</f>
        <v>1.8124999999999999E-2</v>
      </c>
      <c r="J20" s="578">
        <v>2.1331018518518517E-2</v>
      </c>
      <c r="K20" s="578">
        <v>1.9571759259259257E-2</v>
      </c>
      <c r="L20" s="578">
        <v>1.8749999999999999E-2</v>
      </c>
      <c r="M20" s="578">
        <v>1.8124999999999999E-2</v>
      </c>
      <c r="N20" s="578">
        <v>1.8854166666666665E-2</v>
      </c>
      <c r="O20" s="578">
        <v>1.9942129629629629E-2</v>
      </c>
      <c r="P20" s="578">
        <v>1.8993055555555558E-2</v>
      </c>
      <c r="Q20" s="578">
        <v>1.8749999999999999E-2</v>
      </c>
      <c r="R20" s="578">
        <v>1.9629629629629629E-2</v>
      </c>
      <c r="S20" s="578">
        <v>1.8564814814814815E-2</v>
      </c>
      <c r="T20" s="578">
        <v>2.1365740740740741E-2</v>
      </c>
      <c r="U20" s="578">
        <v>2.2222222222222223E-2</v>
      </c>
      <c r="V20" s="578">
        <v>2.0543981481481479E-2</v>
      </c>
      <c r="W20" s="578">
        <v>1.9212962962962963E-2</v>
      </c>
      <c r="X20" s="578">
        <v>1.9004629629629632E-2</v>
      </c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78"/>
      <c r="AX20" s="578"/>
      <c r="AY20" s="578"/>
      <c r="AZ20" s="578"/>
      <c r="BA20" s="578"/>
      <c r="BB20" s="578"/>
      <c r="BC20" s="578"/>
      <c r="BD20" s="578">
        <v>4.148148148148148E-2</v>
      </c>
      <c r="BE20" s="578"/>
      <c r="BF20" s="578"/>
      <c r="BG20" s="578"/>
      <c r="BH20" s="578"/>
      <c r="BI20" s="578"/>
      <c r="BJ20" s="578"/>
      <c r="BK20" s="578"/>
      <c r="BL20" s="578"/>
      <c r="BM20" s="578"/>
      <c r="BN20" s="578"/>
      <c r="BO20" s="578"/>
      <c r="BP20" s="578"/>
      <c r="BQ20" s="578"/>
      <c r="BR20" s="578"/>
      <c r="BS20" s="578"/>
      <c r="BT20" s="578"/>
      <c r="BU20" s="578"/>
      <c r="BV20" s="659"/>
      <c r="BW20" s="659"/>
      <c r="BX20" s="578"/>
      <c r="BY20" s="578">
        <v>0.24596064814814814</v>
      </c>
      <c r="BZ20" s="578"/>
      <c r="CA20" s="578"/>
      <c r="CB20" s="578"/>
      <c r="CC20" s="578"/>
      <c r="CD20" s="578"/>
      <c r="CE20" s="578"/>
      <c r="CF20" s="578"/>
      <c r="CG20" s="578"/>
      <c r="CH20" s="578"/>
      <c r="CI20" s="578"/>
      <c r="CJ20" s="578"/>
      <c r="CK20" s="578"/>
      <c r="CL20" s="578"/>
      <c r="CM20" s="578"/>
      <c r="CN20" s="578"/>
      <c r="CO20" s="578"/>
      <c r="CP20" s="578"/>
      <c r="CQ20" s="578"/>
      <c r="CR20" s="578"/>
      <c r="CS20" s="578"/>
      <c r="CT20" s="578"/>
      <c r="CU20" s="578"/>
      <c r="CV20" s="578"/>
      <c r="CW20" s="578"/>
      <c r="CX20" s="578"/>
      <c r="CY20" s="578"/>
      <c r="CZ20" s="578"/>
      <c r="DA20" s="578"/>
      <c r="DB20" s="578"/>
      <c r="DC20" s="578"/>
      <c r="DD20" s="578"/>
      <c r="DE20" s="578"/>
      <c r="DF20" s="578"/>
      <c r="DG20" s="578"/>
      <c r="DH20" s="578"/>
      <c r="DI20" s="578"/>
      <c r="DJ20" s="578"/>
      <c r="DK20" s="578"/>
      <c r="DL20" s="578"/>
      <c r="DM20" s="578"/>
      <c r="DN20" s="578"/>
      <c r="DO20" s="578"/>
      <c r="DP20" s="578"/>
      <c r="DQ20" s="578"/>
      <c r="DR20" s="578"/>
      <c r="DS20" s="578"/>
      <c r="DT20" s="578"/>
      <c r="DU20" s="578"/>
      <c r="DV20" s="578"/>
      <c r="DW20" s="578"/>
      <c r="DX20" s="578"/>
      <c r="DY20" s="578"/>
      <c r="DZ20" s="578"/>
      <c r="EA20" s="578"/>
      <c r="EB20" s="578"/>
      <c r="EC20" s="578"/>
      <c r="ED20" s="578"/>
      <c r="EE20" s="578"/>
      <c r="EF20" s="578"/>
      <c r="EG20" s="578"/>
      <c r="EH20" s="578"/>
      <c r="EI20" s="578"/>
      <c r="EJ20" s="578"/>
      <c r="EK20" s="578"/>
      <c r="EL20" s="578">
        <v>1.6550925925925924E-2</v>
      </c>
      <c r="EM20" s="578"/>
      <c r="EN20" s="578"/>
      <c r="EO20" s="578"/>
      <c r="EP20" s="578"/>
      <c r="EQ20" s="578"/>
      <c r="ER20" s="578"/>
      <c r="ES20" s="578"/>
      <c r="ET20" s="578"/>
      <c r="EU20" s="578"/>
      <c r="EV20" s="578"/>
      <c r="EW20" s="578"/>
      <c r="EX20" s="578"/>
    </row>
    <row r="21" spans="1:154" ht="13.5" customHeight="1" thickBot="1" x14ac:dyDescent="0.25">
      <c r="A21" s="735"/>
      <c r="B21" s="737"/>
      <c r="C21" s="739"/>
      <c r="D21" s="741"/>
      <c r="E21" s="743"/>
      <c r="F21" s="753"/>
      <c r="G21" s="723"/>
      <c r="H21" s="755"/>
      <c r="I21" s="727"/>
      <c r="J21" s="581">
        <f t="shared" ref="J21:T23" si="5">IF($I20=0,0,IF(ROUNDUP(J20/$I20,0)&gt;30,30,ROUNDUP(J20/$I20,0)))</f>
        <v>2</v>
      </c>
      <c r="K21" s="581">
        <f t="shared" si="5"/>
        <v>2</v>
      </c>
      <c r="L21" s="581">
        <f t="shared" si="5"/>
        <v>2</v>
      </c>
      <c r="M21" s="581">
        <f t="shared" si="5"/>
        <v>1</v>
      </c>
      <c r="N21" s="581">
        <f t="shared" si="5"/>
        <v>2</v>
      </c>
      <c r="O21" s="581">
        <f t="shared" si="5"/>
        <v>2</v>
      </c>
      <c r="P21" s="581">
        <f t="shared" si="5"/>
        <v>2</v>
      </c>
      <c r="Q21" s="581">
        <f t="shared" si="5"/>
        <v>2</v>
      </c>
      <c r="R21" s="581">
        <f t="shared" si="5"/>
        <v>2</v>
      </c>
      <c r="S21" s="581">
        <f t="shared" si="5"/>
        <v>2</v>
      </c>
      <c r="T21" s="581">
        <f t="shared" si="5"/>
        <v>2</v>
      </c>
      <c r="U21" s="581">
        <f>IF($I20=0,0,IF(ROUNDUP(U20/$I20,0)&gt;30,30,ROUNDUP(U20/$I20,0)))</f>
        <v>2</v>
      </c>
      <c r="V21" s="581">
        <f>IF($I20=0,0,IF(ROUNDUP(V20/$I20,0)&gt;30,30,ROUNDUP(V20/$I20,0)))</f>
        <v>2</v>
      </c>
      <c r="W21" s="581">
        <f>IF($I20=0,0,IF(ROUNDUP(W20/$I20,0)&gt;30,30,ROUNDUP(W20/$I20,0)))</f>
        <v>2</v>
      </c>
      <c r="X21" s="581">
        <f>IF($I20=0,0,IF(ROUNDUP(X20/$I20,0)&gt;30,30,ROUNDUP(X20/$I20,0)))</f>
        <v>2</v>
      </c>
      <c r="Y21" s="581"/>
      <c r="Z21" s="581"/>
      <c r="AA21" s="581"/>
      <c r="AB21" s="581"/>
      <c r="AC21" s="581"/>
      <c r="AD21" s="581"/>
      <c r="AE21" s="581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0"/>
      <c r="AV21" s="580"/>
      <c r="AW21" s="580"/>
      <c r="AX21" s="580"/>
      <c r="AY21" s="580"/>
      <c r="AZ21" s="580"/>
      <c r="BA21" s="580"/>
      <c r="BB21" s="580"/>
      <c r="BC21" s="580"/>
      <c r="BD21" s="581">
        <f>IF($I20=0,0,IF(ROUNDUP(BD20/$I20,0)&gt;30,30,ROUNDUP(BD20/$I20,0)))</f>
        <v>3</v>
      </c>
      <c r="BE21" s="580"/>
      <c r="BF21" s="580"/>
      <c r="BG21" s="580"/>
      <c r="BH21" s="580"/>
      <c r="BI21" s="580"/>
      <c r="BJ21" s="580"/>
      <c r="BK21" s="580"/>
      <c r="BL21" s="580"/>
      <c r="BM21" s="580"/>
      <c r="BN21" s="580"/>
      <c r="BO21" s="580"/>
      <c r="BP21" s="580"/>
      <c r="BQ21" s="580"/>
      <c r="BR21" s="580"/>
      <c r="BS21" s="580"/>
      <c r="BT21" s="580"/>
      <c r="BU21" s="580"/>
      <c r="BV21" s="671"/>
      <c r="BW21" s="671"/>
      <c r="BX21" s="580"/>
      <c r="BY21" s="581">
        <f>IF($I20=0,0,IF(ROUNDUP(BY20/$I20,0)&gt;30,30,ROUNDUP(BY20/$I20,0)))</f>
        <v>14</v>
      </c>
      <c r="BZ21" s="581"/>
      <c r="CA21" s="581"/>
      <c r="CB21" s="580"/>
      <c r="CC21" s="580"/>
      <c r="CD21" s="580"/>
      <c r="CE21" s="580"/>
      <c r="CF21" s="580"/>
      <c r="CG21" s="580"/>
      <c r="CH21" s="580"/>
      <c r="CI21" s="580"/>
      <c r="CJ21" s="580"/>
      <c r="CK21" s="580"/>
      <c r="CL21" s="580"/>
      <c r="CM21" s="580"/>
      <c r="CN21" s="580"/>
      <c r="CO21" s="580"/>
      <c r="CP21" s="580"/>
      <c r="CQ21" s="580"/>
      <c r="CR21" s="580"/>
      <c r="CS21" s="580"/>
      <c r="CT21" s="580"/>
      <c r="CU21" s="580"/>
      <c r="CV21" s="580"/>
      <c r="CW21" s="580"/>
      <c r="CX21" s="580"/>
      <c r="CY21" s="580"/>
      <c r="CZ21" s="580"/>
      <c r="DA21" s="580"/>
      <c r="DB21" s="580"/>
      <c r="DC21" s="580"/>
      <c r="DD21" s="580"/>
      <c r="DE21" s="580"/>
      <c r="DF21" s="580"/>
      <c r="DG21" s="580"/>
      <c r="DH21" s="580"/>
      <c r="DI21" s="580"/>
      <c r="DJ21" s="580"/>
      <c r="DK21" s="580"/>
      <c r="DL21" s="580"/>
      <c r="DM21" s="580"/>
      <c r="DN21" s="580"/>
      <c r="DO21" s="580"/>
      <c r="DP21" s="580"/>
      <c r="DQ21" s="580"/>
      <c r="DR21" s="580"/>
      <c r="DS21" s="580"/>
      <c r="DT21" s="580"/>
      <c r="DU21" s="580"/>
      <c r="DV21" s="580"/>
      <c r="DW21" s="580"/>
      <c r="DX21" s="580"/>
      <c r="DY21" s="580"/>
      <c r="DZ21" s="580"/>
      <c r="EA21" s="580"/>
      <c r="EB21" s="580"/>
      <c r="EC21" s="580"/>
      <c r="ED21" s="580"/>
      <c r="EE21" s="580"/>
      <c r="EF21" s="580"/>
      <c r="EG21" s="580"/>
      <c r="EH21" s="580"/>
      <c r="EI21" s="580"/>
      <c r="EJ21" s="580"/>
      <c r="EK21" s="580"/>
      <c r="EL21" s="580"/>
      <c r="EM21" s="580"/>
      <c r="EN21" s="580"/>
      <c r="EO21" s="580"/>
      <c r="EP21" s="580"/>
      <c r="EQ21" s="580"/>
      <c r="ER21" s="580"/>
      <c r="ES21" s="580"/>
      <c r="ET21" s="580"/>
      <c r="EU21" s="580"/>
      <c r="EV21" s="580"/>
      <c r="EW21" s="580"/>
      <c r="EX21" s="580"/>
    </row>
    <row r="22" spans="1:154" ht="12.75" customHeight="1" x14ac:dyDescent="0.2">
      <c r="A22" s="734">
        <v>11</v>
      </c>
      <c r="B22" s="736" t="s">
        <v>504</v>
      </c>
      <c r="C22" s="738">
        <f>IF(D22=0,0,RANK(D22,D$2:D$31))</f>
        <v>2</v>
      </c>
      <c r="D22" s="740">
        <f>SUM(J23:GG23)</f>
        <v>110</v>
      </c>
      <c r="E22" s="742" t="str">
        <f>IF(G22="X","X",RANK(G22,G$2:G$31))</f>
        <v>X</v>
      </c>
      <c r="F22" s="752">
        <f>COUNT(J22:GG22)</f>
        <v>28</v>
      </c>
      <c r="G22" s="722" t="str">
        <f>IF(C22=1,"X",IF(C22=2,"X",IF(C22=3,"X",F22)))</f>
        <v>X</v>
      </c>
      <c r="H22" s="754">
        <f>SUM(J22:GG22)</f>
        <v>1.4898148148148151</v>
      </c>
      <c r="I22" s="726">
        <f>MINA(J22,K22,L22,M22,N22,O22,P22,Q22,R22,S22,T22,U22,V22,W22,X22)</f>
        <v>1.5659722222222224E-2</v>
      </c>
      <c r="J22" s="610"/>
      <c r="K22" s="578">
        <v>1.6319444444444445E-2</v>
      </c>
      <c r="L22" s="578">
        <v>1.6018518518518519E-2</v>
      </c>
      <c r="M22" s="578">
        <v>1.5659722222222224E-2</v>
      </c>
      <c r="N22" s="578">
        <v>1.5995370370370372E-2</v>
      </c>
      <c r="O22" s="578">
        <v>1.5902777777777776E-2</v>
      </c>
      <c r="P22" s="578"/>
      <c r="Q22" s="578"/>
      <c r="R22" s="578"/>
      <c r="S22" s="578">
        <v>1.6516203703703703E-2</v>
      </c>
      <c r="T22" s="578">
        <v>1.6284722222222221E-2</v>
      </c>
      <c r="U22" s="578">
        <v>1.6238425925925924E-2</v>
      </c>
      <c r="V22" s="578">
        <v>1.6099537037037037E-2</v>
      </c>
      <c r="W22" s="578"/>
      <c r="X22" s="578"/>
      <c r="Y22" s="578"/>
      <c r="Z22" s="578"/>
      <c r="AA22" s="578"/>
      <c r="AB22" s="578"/>
      <c r="AC22" s="578"/>
      <c r="AD22" s="578"/>
      <c r="AE22" s="578"/>
      <c r="AF22" s="594">
        <v>0.11226851851851853</v>
      </c>
      <c r="AG22" s="594"/>
      <c r="AH22" s="578"/>
      <c r="AI22" s="578"/>
      <c r="AJ22" s="578">
        <v>3.6342592592592593E-2</v>
      </c>
      <c r="AK22" s="578"/>
      <c r="AL22" s="578"/>
      <c r="AM22" s="578"/>
      <c r="AN22" s="578"/>
      <c r="AO22" s="578"/>
      <c r="AP22" s="578"/>
      <c r="AQ22" s="578">
        <v>3.9108796296296301E-2</v>
      </c>
      <c r="AR22" s="578"/>
      <c r="AS22" s="578"/>
      <c r="AT22" s="578"/>
      <c r="AU22" s="578"/>
      <c r="AV22" s="578"/>
      <c r="AW22" s="578"/>
      <c r="AX22" s="578">
        <v>5.6307870370370362E-2</v>
      </c>
      <c r="AY22" s="578"/>
      <c r="AZ22" s="578"/>
      <c r="BA22" s="578"/>
      <c r="BB22" s="578"/>
      <c r="BC22" s="578"/>
      <c r="BD22" s="578">
        <v>3.4143518518518517E-2</v>
      </c>
      <c r="BE22" s="578"/>
      <c r="BF22" s="578">
        <v>8.0520833333333333E-2</v>
      </c>
      <c r="BG22" s="578"/>
      <c r="BH22" s="578"/>
      <c r="BI22" s="578"/>
      <c r="BJ22" s="578"/>
      <c r="BK22" s="578"/>
      <c r="BL22" s="578"/>
      <c r="BM22" s="578"/>
      <c r="BN22" s="578">
        <v>6.6666666666666666E-2</v>
      </c>
      <c r="BO22" s="578">
        <v>1.7951388888888888E-2</v>
      </c>
      <c r="BP22" s="578"/>
      <c r="BQ22" s="578"/>
      <c r="BR22" s="578"/>
      <c r="BS22" s="578"/>
      <c r="BT22" s="578"/>
      <c r="BU22" s="578"/>
      <c r="BV22" s="659"/>
      <c r="BW22" s="659"/>
      <c r="BX22" s="578"/>
      <c r="BY22" s="578">
        <v>0.24596064814814814</v>
      </c>
      <c r="BZ22" s="578"/>
      <c r="CA22" s="578"/>
      <c r="CB22" s="578"/>
      <c r="CC22" s="578"/>
      <c r="CD22" s="578"/>
      <c r="CE22" s="578"/>
      <c r="CF22" s="578"/>
      <c r="CG22" s="578"/>
      <c r="CH22" s="578"/>
      <c r="CI22" s="578"/>
      <c r="CJ22" s="592">
        <v>4.3981481481481483E-2</v>
      </c>
      <c r="CK22" s="592"/>
      <c r="CL22" s="578"/>
      <c r="CM22" s="578"/>
      <c r="CN22" s="578"/>
      <c r="CO22" s="578"/>
      <c r="CP22" s="578"/>
      <c r="CQ22" s="578"/>
      <c r="CR22" s="578"/>
      <c r="CS22" s="578"/>
      <c r="CT22" s="578"/>
      <c r="CU22" s="594">
        <v>4.3495370370370372E-2</v>
      </c>
      <c r="CV22" s="594"/>
      <c r="CW22" s="578"/>
      <c r="CX22" s="578">
        <v>9.375E-2</v>
      </c>
      <c r="CY22" s="578"/>
      <c r="CZ22" s="578"/>
      <c r="DA22" s="578"/>
      <c r="DB22" s="578"/>
      <c r="DC22" s="578"/>
      <c r="DD22" s="578"/>
      <c r="DE22" s="578"/>
      <c r="DF22" s="578"/>
      <c r="DG22" s="578"/>
      <c r="DH22" s="578"/>
      <c r="DI22" s="578"/>
      <c r="DJ22" s="578">
        <v>2.1377314814814818E-2</v>
      </c>
      <c r="DK22" s="578"/>
      <c r="DL22" s="578"/>
      <c r="DM22" s="578"/>
      <c r="DN22" s="578"/>
      <c r="DO22" s="578"/>
      <c r="DP22" s="578"/>
      <c r="DQ22" s="578"/>
      <c r="DR22" s="578"/>
      <c r="DS22" s="578"/>
      <c r="DT22" s="578"/>
      <c r="DU22" s="578">
        <v>3.5451388888888886E-2</v>
      </c>
      <c r="DV22" s="578"/>
      <c r="DW22" s="578"/>
      <c r="DX22" s="578">
        <v>8.2569444444444445E-2</v>
      </c>
      <c r="DY22" s="578"/>
      <c r="DZ22" s="578"/>
      <c r="EA22" s="578"/>
      <c r="EB22" s="578">
        <v>8.9490740740740746E-2</v>
      </c>
      <c r="EC22" s="578">
        <v>0.16666666666666666</v>
      </c>
      <c r="ED22" s="578"/>
      <c r="EE22" s="578"/>
      <c r="EF22" s="578"/>
      <c r="EG22" s="578"/>
      <c r="EH22" s="578"/>
      <c r="EI22" s="578"/>
      <c r="EJ22" s="578"/>
      <c r="EK22" s="578">
        <v>3.7916666666666668E-2</v>
      </c>
      <c r="EL22" s="578"/>
      <c r="EM22" s="578"/>
      <c r="EN22" s="578"/>
      <c r="EO22" s="578">
        <v>4.0810185185185185E-2</v>
      </c>
      <c r="EP22" s="578"/>
      <c r="EQ22" s="578"/>
      <c r="ER22" s="578"/>
      <c r="ES22" s="578"/>
      <c r="ET22" s="578"/>
      <c r="EU22" s="578"/>
      <c r="EV22" s="578"/>
      <c r="EW22" s="578"/>
      <c r="EX22" s="578"/>
    </row>
    <row r="23" spans="1:154" ht="13.5" customHeight="1" thickBot="1" x14ac:dyDescent="0.25">
      <c r="A23" s="735"/>
      <c r="B23" s="737"/>
      <c r="C23" s="739"/>
      <c r="D23" s="741"/>
      <c r="E23" s="743"/>
      <c r="F23" s="753"/>
      <c r="G23" s="723"/>
      <c r="H23" s="755"/>
      <c r="I23" s="727"/>
      <c r="J23" s="581"/>
      <c r="K23" s="581">
        <f>IF($I22=0,0,IF(ROUNDUP(K22/$I22,0)&gt;30,30,ROUNDUP(K22/$I22,0)))</f>
        <v>2</v>
      </c>
      <c r="L23" s="581">
        <f>IF($I22=0,0,IF(ROUNDUP(L22/$I22,0)&gt;30,30,ROUNDUP(L22/$I22,0)))</f>
        <v>2</v>
      </c>
      <c r="M23" s="581">
        <f>IF($I22=0,0,IF(ROUNDUP(M22/$I22,0)&gt;30,30,ROUNDUP(M22/$I22,0)))</f>
        <v>1</v>
      </c>
      <c r="N23" s="581">
        <f>IF($I22=0,0,IF(ROUNDUP(N22/$I22,0)&gt;30,30,ROUNDUP(N22/$I22,0)))</f>
        <v>2</v>
      </c>
      <c r="O23" s="581">
        <f>IF($I22=0,0,IF(ROUNDUP(O22/$I22,0)&gt;30,30,ROUNDUP(O22/$I22,0)))</f>
        <v>2</v>
      </c>
      <c r="P23" s="581"/>
      <c r="Q23" s="581"/>
      <c r="R23" s="581"/>
      <c r="S23" s="581">
        <f t="shared" ref="S23" si="6">IF($I22=0,0,IF(ROUNDUP(S22/$I22,0)&gt;30,30,ROUNDUP(S22/$I22,0)))</f>
        <v>2</v>
      </c>
      <c r="T23" s="581">
        <f t="shared" si="5"/>
        <v>2</v>
      </c>
      <c r="U23" s="581">
        <f>IF($I22=0,0,IF(ROUNDUP(U22/$I22,0)&gt;30,30,ROUNDUP(U22/$I22,0)))</f>
        <v>2</v>
      </c>
      <c r="V23" s="581">
        <f>IF($I22=0,0,IF(ROUNDUP(V22/$I22,0)&gt;30,30,ROUNDUP(V22/$I22,0)))</f>
        <v>2</v>
      </c>
      <c r="W23" s="581"/>
      <c r="X23" s="581"/>
      <c r="Y23" s="581"/>
      <c r="Z23" s="581"/>
      <c r="AA23" s="581"/>
      <c r="AB23" s="581"/>
      <c r="AC23" s="581"/>
      <c r="AD23" s="581"/>
      <c r="AE23" s="580"/>
      <c r="AF23" s="581">
        <f>IF($I22=0,0,IF(ROUNDUP(AF22/$I22,0)&gt;30,30,ROUNDUP(AF22/$I22,0)))</f>
        <v>8</v>
      </c>
      <c r="AG23" s="581"/>
      <c r="AH23" s="580"/>
      <c r="AI23" s="580"/>
      <c r="AJ23" s="581">
        <f>IF($I22=0,0,IF(ROUNDUP(AJ22/$I22,0)&gt;30,30,ROUNDUP(AJ22/$I22,0)))</f>
        <v>3</v>
      </c>
      <c r="AK23" s="581"/>
      <c r="AL23" s="581"/>
      <c r="AM23" s="581"/>
      <c r="AN23" s="581"/>
      <c r="AO23" s="581"/>
      <c r="AP23" s="581"/>
      <c r="AQ23" s="581">
        <f>IF($I22=0,0,IF(ROUNDUP(AQ22/$I22,0)&gt;30,30,ROUNDUP(AQ22/$I22,0)))</f>
        <v>3</v>
      </c>
      <c r="AR23" s="581"/>
      <c r="AS23" s="581"/>
      <c r="AT23" s="581"/>
      <c r="AU23" s="581"/>
      <c r="AV23" s="581"/>
      <c r="AW23" s="581"/>
      <c r="AX23" s="581">
        <f>IF($I22=0,0,IF(ROUNDUP(AX22/$I22,0)&gt;30,30,ROUNDUP(AX22/$I22,0)))</f>
        <v>4</v>
      </c>
      <c r="AY23" s="581"/>
      <c r="AZ23" s="581"/>
      <c r="BA23" s="581"/>
      <c r="BB23" s="581"/>
      <c r="BC23" s="581"/>
      <c r="BD23" s="581">
        <f>IF($I22=0,0,IF(ROUNDUP(BD22/$I22,0)&gt;30,30,ROUNDUP(BD22/$I22,0)))</f>
        <v>3</v>
      </c>
      <c r="BE23" s="581"/>
      <c r="BF23" s="581">
        <f>IF($I22=0,0,IF(ROUNDUP(BF22/$I22,0)&gt;30,30,ROUNDUP(BF22/$I22,0)))</f>
        <v>6</v>
      </c>
      <c r="BG23" s="581"/>
      <c r="BH23" s="581"/>
      <c r="BI23" s="581"/>
      <c r="BJ23" s="581"/>
      <c r="BK23" s="581"/>
      <c r="BL23" s="581"/>
      <c r="BM23" s="581"/>
      <c r="BN23" s="581">
        <f>IF($I22=0,0,IF(ROUNDUP(BN22/$I22,0)&gt;30,30,ROUNDUP(BN22/$I22,0)))</f>
        <v>5</v>
      </c>
      <c r="BO23" s="581">
        <f>IF($I22=0,0,IF(ROUNDUP(BO22/$I22,0)&gt;30,30,ROUNDUP(BO22/$I22,0)))</f>
        <v>2</v>
      </c>
      <c r="BP23" s="581"/>
      <c r="BQ23" s="581"/>
      <c r="BR23" s="581"/>
      <c r="BS23" s="581"/>
      <c r="BT23" s="581"/>
      <c r="BU23" s="581"/>
      <c r="BV23" s="646"/>
      <c r="BW23" s="646"/>
      <c r="BX23" s="581"/>
      <c r="BY23" s="581">
        <f>IF($I22=0,0,IF(ROUNDUP(BY22/$I22,0)&gt;30,30,ROUNDUP(BY22/$I22,0)))</f>
        <v>16</v>
      </c>
      <c r="BZ23" s="581"/>
      <c r="CA23" s="581"/>
      <c r="CB23" s="581"/>
      <c r="CC23" s="581"/>
      <c r="CD23" s="581"/>
      <c r="CE23" s="581"/>
      <c r="CF23" s="581"/>
      <c r="CG23" s="581"/>
      <c r="CH23" s="581"/>
      <c r="CI23" s="581"/>
      <c r="CJ23" s="581">
        <f>IF($I22=0,0,IF(ROUNDUP(CJ22/$I22,0)&gt;30,30,ROUNDUP(CJ22/$I22,0)))</f>
        <v>3</v>
      </c>
      <c r="CK23" s="581"/>
      <c r="CL23" s="581"/>
      <c r="CM23" s="581"/>
      <c r="CN23" s="581"/>
      <c r="CO23" s="581"/>
      <c r="CP23" s="581"/>
      <c r="CQ23" s="581"/>
      <c r="CR23" s="581"/>
      <c r="CS23" s="581"/>
      <c r="CT23" s="581"/>
      <c r="CU23" s="581">
        <f>IF($I22=0,0,IF(ROUNDUP(CU22/$I22,0)&gt;30,30,ROUNDUP(CU22/$I22,0)))</f>
        <v>3</v>
      </c>
      <c r="CV23" s="581"/>
      <c r="CW23" s="581"/>
      <c r="CX23" s="581">
        <f>IF($I22=0,0,IF(ROUNDUP(CX22/$I22,0)&gt;30,30,ROUNDUP(CX22/$I22,0)))</f>
        <v>6</v>
      </c>
      <c r="CY23" s="581"/>
      <c r="CZ23" s="581"/>
      <c r="DA23" s="581"/>
      <c r="DB23" s="581"/>
      <c r="DC23" s="581"/>
      <c r="DD23" s="581"/>
      <c r="DE23" s="581"/>
      <c r="DF23" s="581"/>
      <c r="DG23" s="581"/>
      <c r="DH23" s="581"/>
      <c r="DI23" s="581"/>
      <c r="DJ23" s="581">
        <f>IF($I22=0,0,IF(ROUNDUP(DJ22/$I22,0)&gt;30,30,ROUNDUP(DJ22/$I22,0)))</f>
        <v>2</v>
      </c>
      <c r="DK23" s="581"/>
      <c r="DL23" s="581"/>
      <c r="DM23" s="581"/>
      <c r="DN23" s="581"/>
      <c r="DO23" s="581"/>
      <c r="DP23" s="581"/>
      <c r="DQ23" s="581"/>
      <c r="DR23" s="581"/>
      <c r="DS23" s="581"/>
      <c r="DT23" s="581"/>
      <c r="DU23" s="581">
        <f>IF($I22=0,0,IF(ROUNDUP(DU22/$I22,0)&gt;30,30,ROUNDUP(DU22/$I22,0)))</f>
        <v>3</v>
      </c>
      <c r="DV23" s="581"/>
      <c r="DW23" s="581"/>
      <c r="DX23" s="581">
        <f>IF($I22=0,0,IF(ROUNDUP(DX22/$I22,0)&gt;30,30,ROUNDUP(DX22/$I22,0)))</f>
        <v>6</v>
      </c>
      <c r="DY23" s="581"/>
      <c r="DZ23" s="581"/>
      <c r="EA23" s="581"/>
      <c r="EB23" s="581">
        <f>IF($I22=0,0,IF(ROUNDUP(EB22/$I22,0)&gt;30,30,ROUNDUP(EB22/$I22,0)))</f>
        <v>6</v>
      </c>
      <c r="EC23" s="581">
        <f>IF($I22=0,0,IF(ROUNDUP(EC22/$I22,0)&gt;30,30,ROUNDUP(EC22/$I22,0)))</f>
        <v>11</v>
      </c>
      <c r="ED23" s="581"/>
      <c r="EE23" s="581"/>
      <c r="EF23" s="581"/>
      <c r="EG23" s="581"/>
      <c r="EH23" s="581"/>
      <c r="EI23" s="581"/>
      <c r="EJ23" s="581"/>
      <c r="EK23" s="581"/>
      <c r="EL23" s="581"/>
      <c r="EM23" s="581"/>
      <c r="EN23" s="581"/>
      <c r="EO23" s="581">
        <f>IF($I22=0,0,IF(ROUNDUP(EO22/$I22,0)&gt;30,30,ROUNDUP(EO22/$I22,0)))</f>
        <v>3</v>
      </c>
      <c r="EP23" s="581"/>
      <c r="EQ23" s="581"/>
      <c r="ER23" s="581"/>
      <c r="ES23" s="581"/>
      <c r="ET23" s="581"/>
      <c r="EU23" s="581"/>
      <c r="EV23" s="581"/>
      <c r="EW23" s="581"/>
      <c r="EX23" s="581"/>
    </row>
    <row r="24" spans="1:154" ht="12.75" customHeight="1" x14ac:dyDescent="0.2">
      <c r="A24" s="734">
        <v>12</v>
      </c>
      <c r="B24" s="736" t="s">
        <v>1249</v>
      </c>
      <c r="C24" s="738">
        <f>IF(D24=0,0,RANK(D24,D$2:D$31))</f>
        <v>9</v>
      </c>
      <c r="D24" s="740">
        <f>SUM(J25:GG25)</f>
        <v>7</v>
      </c>
      <c r="E24" s="742">
        <f>IF(G24="X","X",RANK(G24,G$2:G$31))</f>
        <v>8</v>
      </c>
      <c r="F24" s="752">
        <f>COUNT(J24:GG24)</f>
        <v>4</v>
      </c>
      <c r="G24" s="722">
        <f>IF(C24=1,"X",IF(C24=2,"X",IF(C24=3,"X",F24)))</f>
        <v>4</v>
      </c>
      <c r="H24" s="754">
        <f>SUM(J24:GG24)</f>
        <v>0.13405092592592593</v>
      </c>
      <c r="I24" s="726">
        <f>MINA(J24,K24,L24,M24,N24,O24,P24,Q24,R24,S24,T24,U24,V24,W24,X24)</f>
        <v>2.4305555555555556E-2</v>
      </c>
      <c r="J24" s="610"/>
      <c r="K24" s="578"/>
      <c r="L24" s="578">
        <v>2.4305555555555556E-2</v>
      </c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8"/>
      <c r="AV24" s="578"/>
      <c r="AW24" s="578"/>
      <c r="AX24" s="578"/>
      <c r="AY24" s="578"/>
      <c r="AZ24" s="578"/>
      <c r="BA24" s="578"/>
      <c r="BB24" s="578"/>
      <c r="BC24" s="578"/>
      <c r="BD24" s="578"/>
      <c r="BE24" s="578"/>
      <c r="BG24" s="578">
        <v>3.4131944444444444E-2</v>
      </c>
      <c r="BH24" s="578"/>
      <c r="BI24" s="578"/>
      <c r="BJ24" s="578"/>
      <c r="BK24" s="578"/>
      <c r="BL24" s="578"/>
      <c r="BM24" s="578"/>
      <c r="BN24" s="578"/>
      <c r="BO24" s="578">
        <v>2.8645833333333332E-2</v>
      </c>
      <c r="BP24" s="578"/>
      <c r="BQ24" s="578"/>
      <c r="BR24" s="578"/>
      <c r="BS24" s="578"/>
      <c r="BT24" s="578"/>
      <c r="BU24" s="578"/>
      <c r="BV24" s="659"/>
      <c r="BW24" s="659"/>
      <c r="BX24" s="578"/>
      <c r="BY24" s="578"/>
      <c r="BZ24" s="578"/>
      <c r="CA24" s="578"/>
      <c r="CB24" s="578"/>
      <c r="CC24" s="578"/>
      <c r="CD24" s="578"/>
      <c r="CE24" s="578"/>
      <c r="CF24" s="578"/>
      <c r="CG24" s="578"/>
      <c r="CH24" s="578"/>
      <c r="CI24" s="578"/>
      <c r="CJ24" s="578"/>
      <c r="CK24" s="578"/>
      <c r="CL24" s="578"/>
      <c r="CM24" s="578"/>
      <c r="CN24" s="578"/>
      <c r="CO24" s="578"/>
      <c r="CP24" s="578"/>
      <c r="CQ24" s="578"/>
      <c r="CR24" s="578"/>
      <c r="CS24" s="578"/>
      <c r="CT24" s="578"/>
      <c r="CU24" s="578"/>
      <c r="CV24" s="578"/>
      <c r="CW24" s="578"/>
      <c r="CX24" s="578"/>
      <c r="CY24" s="578"/>
      <c r="CZ24" s="578"/>
      <c r="DA24" s="578"/>
      <c r="DB24" s="578"/>
      <c r="DC24" s="578"/>
      <c r="DD24" s="578"/>
      <c r="DE24" s="578"/>
      <c r="DF24" s="578"/>
      <c r="DG24" s="578"/>
      <c r="DH24" s="578"/>
      <c r="DI24" s="578"/>
      <c r="DJ24" s="578"/>
      <c r="DK24" s="578"/>
      <c r="DL24" s="578"/>
      <c r="DM24" s="578"/>
      <c r="DN24" s="578"/>
      <c r="DO24" s="578"/>
      <c r="DP24" s="578"/>
      <c r="DQ24" s="578"/>
      <c r="DR24" s="578"/>
      <c r="DS24" s="578"/>
      <c r="DT24" s="578"/>
      <c r="DU24" s="578"/>
      <c r="DV24" s="578"/>
      <c r="DW24" s="578"/>
      <c r="DX24" s="578"/>
      <c r="DY24" s="578"/>
      <c r="DZ24" s="578"/>
      <c r="EA24" s="578">
        <v>4.6967592592592589E-2</v>
      </c>
      <c r="EB24" s="578"/>
      <c r="EC24" s="578"/>
      <c r="ED24" s="578"/>
      <c r="EE24" s="578"/>
      <c r="EF24" s="578"/>
      <c r="EG24" s="578"/>
      <c r="EH24" s="578"/>
      <c r="EI24" s="578"/>
      <c r="EJ24" s="578"/>
      <c r="EK24" s="578"/>
      <c r="EL24" s="578"/>
      <c r="EM24" s="578"/>
      <c r="EN24" s="578"/>
      <c r="EO24" s="578"/>
      <c r="EP24" s="578"/>
      <c r="EQ24" s="578"/>
      <c r="ER24" s="578"/>
      <c r="ES24" s="578"/>
      <c r="ET24" s="578"/>
      <c r="EU24" s="578"/>
      <c r="EV24" s="578"/>
      <c r="EW24" s="578"/>
      <c r="EX24" s="578"/>
    </row>
    <row r="25" spans="1:154" ht="13.5" customHeight="1" thickBot="1" x14ac:dyDescent="0.25">
      <c r="A25" s="735"/>
      <c r="B25" s="737"/>
      <c r="C25" s="739"/>
      <c r="D25" s="741"/>
      <c r="E25" s="743"/>
      <c r="F25" s="753"/>
      <c r="G25" s="723"/>
      <c r="H25" s="755"/>
      <c r="I25" s="727"/>
      <c r="J25" s="581"/>
      <c r="K25" s="579"/>
      <c r="L25" s="581">
        <f>IF($I24=0,0,IF(ROUNDUP(L24/$I24,0)&gt;30,30,ROUNDUP(L24/$I24,0)))</f>
        <v>1</v>
      </c>
      <c r="M25" s="579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0"/>
      <c r="AG25" s="580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  <c r="AT25" s="581"/>
      <c r="AU25" s="581"/>
      <c r="AV25" s="581"/>
      <c r="AW25" s="581"/>
      <c r="AX25" s="581"/>
      <c r="AY25" s="581"/>
      <c r="AZ25" s="581"/>
      <c r="BA25" s="581"/>
      <c r="BB25" s="581"/>
      <c r="BC25" s="581"/>
      <c r="BD25" s="581"/>
      <c r="BE25" s="581"/>
      <c r="BF25" s="581"/>
      <c r="BG25" s="581">
        <f>IF($I24=0,0,IF(ROUNDUP(BG24/$I24,0)&gt;30,30,ROUNDUP(BG24/$I24,0)))</f>
        <v>2</v>
      </c>
      <c r="BH25" s="581"/>
      <c r="BI25" s="581"/>
      <c r="BJ25" s="581"/>
      <c r="BK25" s="581"/>
      <c r="BL25" s="581"/>
      <c r="BM25" s="581"/>
      <c r="BN25" s="581"/>
      <c r="BO25" s="581">
        <f>IF($I24=0,0,IF(ROUNDUP(BO24/$I24,0)&gt;30,30,ROUNDUP(BO24/$I24,0)))</f>
        <v>2</v>
      </c>
      <c r="BP25" s="581"/>
      <c r="BQ25" s="581"/>
      <c r="BR25" s="581"/>
      <c r="BS25" s="581"/>
      <c r="BT25" s="581"/>
      <c r="BU25" s="581"/>
      <c r="BV25" s="646"/>
      <c r="BW25" s="646"/>
      <c r="BX25" s="581"/>
      <c r="BY25" s="581"/>
      <c r="BZ25" s="581"/>
      <c r="CA25" s="581"/>
      <c r="CB25" s="581"/>
      <c r="CC25" s="581"/>
      <c r="CD25" s="581"/>
      <c r="CE25" s="581"/>
      <c r="CF25" s="581"/>
      <c r="CG25" s="581"/>
      <c r="CH25" s="581"/>
      <c r="CI25" s="581"/>
      <c r="CJ25" s="581"/>
      <c r="CK25" s="581"/>
      <c r="CL25" s="581"/>
      <c r="CM25" s="581"/>
      <c r="CN25" s="581"/>
      <c r="CO25" s="581"/>
      <c r="CP25" s="581"/>
      <c r="CQ25" s="581"/>
      <c r="CR25" s="581"/>
      <c r="CS25" s="581"/>
      <c r="CT25" s="581"/>
      <c r="CU25" s="581"/>
      <c r="CV25" s="581"/>
      <c r="CW25" s="581"/>
      <c r="CX25" s="581"/>
      <c r="CY25" s="581"/>
      <c r="CZ25" s="581"/>
      <c r="DA25" s="581"/>
      <c r="DB25" s="581"/>
      <c r="DC25" s="581"/>
      <c r="DD25" s="581"/>
      <c r="DE25" s="581"/>
      <c r="DF25" s="581"/>
      <c r="DG25" s="581"/>
      <c r="DH25" s="581"/>
      <c r="DI25" s="581"/>
      <c r="DJ25" s="581"/>
      <c r="DK25" s="581"/>
      <c r="DL25" s="581"/>
      <c r="DM25" s="581"/>
      <c r="DN25" s="581"/>
      <c r="DO25" s="581"/>
      <c r="DP25" s="581"/>
      <c r="DQ25" s="581"/>
      <c r="DR25" s="581"/>
      <c r="DS25" s="581"/>
      <c r="DT25" s="581"/>
      <c r="DU25" s="581"/>
      <c r="DV25" s="581"/>
      <c r="DW25" s="581"/>
      <c r="DX25" s="581"/>
      <c r="DY25" s="581"/>
      <c r="DZ25" s="581"/>
      <c r="EA25" s="581">
        <f>IF($I24=0,0,IF(ROUNDUP(EA24/$I24,0)&gt;30,30,ROUNDUP(EA24/$I24,0)))</f>
        <v>2</v>
      </c>
      <c r="EB25" s="581"/>
      <c r="EC25" s="581"/>
      <c r="ED25" s="581"/>
      <c r="EE25" s="581"/>
      <c r="EF25" s="581"/>
      <c r="EG25" s="581"/>
      <c r="EH25" s="581"/>
      <c r="EI25" s="581"/>
      <c r="EJ25" s="581"/>
      <c r="EK25" s="581"/>
      <c r="EL25" s="581"/>
      <c r="EM25" s="581"/>
      <c r="EN25" s="581"/>
      <c r="EO25" s="581"/>
      <c r="EP25" s="581"/>
      <c r="EQ25" s="581"/>
      <c r="ER25" s="581"/>
      <c r="ES25" s="581"/>
      <c r="ET25" s="581"/>
      <c r="EU25" s="581"/>
      <c r="EV25" s="581"/>
      <c r="EW25" s="581"/>
      <c r="EX25" s="581"/>
    </row>
    <row r="26" spans="1:154" ht="12.75" customHeight="1" x14ac:dyDescent="0.2">
      <c r="A26" s="734">
        <v>13</v>
      </c>
      <c r="B26" s="736" t="s">
        <v>771</v>
      </c>
      <c r="C26" s="738">
        <f>IF(D26=0,0,RANK(D26,D$2:D$31))</f>
        <v>3</v>
      </c>
      <c r="D26" s="740">
        <f>SUM(J27:GG27)</f>
        <v>98</v>
      </c>
      <c r="E26" s="742" t="str">
        <f>IF(G26="X","X",RANK(G26,G$2:G$31))</f>
        <v>X</v>
      </c>
      <c r="F26" s="752">
        <f>COUNT(J26:GG26)</f>
        <v>27</v>
      </c>
      <c r="G26" s="722" t="str">
        <f>IF(C26=1,"X",IF(C26=2,"X",IF(C26=3,"X",F26)))</f>
        <v>X</v>
      </c>
      <c r="H26" s="754">
        <f>SUM(J26:GG26)</f>
        <v>1.5790740740740741</v>
      </c>
      <c r="I26" s="726">
        <f>MINA(J26,K26,L26,M26,N26,O26,P26,Q26,R26,S26,T26,U26,V26,W26,X26)</f>
        <v>1.9050925925925926E-2</v>
      </c>
      <c r="J26" s="610">
        <v>2.0636574074074075E-2</v>
      </c>
      <c r="K26" s="610">
        <v>1.9988425925925927E-2</v>
      </c>
      <c r="L26" s="610">
        <v>1.9409722222222221E-2</v>
      </c>
      <c r="M26" s="610">
        <v>1.9409722222222221E-2</v>
      </c>
      <c r="N26" s="610">
        <v>1.951388888888889E-2</v>
      </c>
      <c r="O26" s="610">
        <v>1.9050925925925926E-2</v>
      </c>
      <c r="P26" s="610">
        <v>1.9432870370370371E-2</v>
      </c>
      <c r="Q26" s="610">
        <v>1.9375E-2</v>
      </c>
      <c r="R26" s="610">
        <v>2.0324074074074074E-2</v>
      </c>
      <c r="S26" s="610">
        <v>1.9791666666666666E-2</v>
      </c>
      <c r="T26" s="610">
        <v>2.0520833333333332E-2</v>
      </c>
      <c r="U26" s="610">
        <v>1.9849537037037037E-2</v>
      </c>
      <c r="V26" s="610">
        <v>1.9768518518518515E-2</v>
      </c>
      <c r="W26" s="610">
        <v>1.9143518518518518E-2</v>
      </c>
      <c r="X26" s="610">
        <v>2.1157407407407406E-2</v>
      </c>
      <c r="Y26" s="670"/>
      <c r="Z26" s="670"/>
      <c r="AA26" s="670"/>
      <c r="AB26" s="670"/>
      <c r="AC26" s="670"/>
      <c r="AD26" s="670"/>
      <c r="AE26" s="595"/>
      <c r="AF26" s="596"/>
      <c r="AG26" s="596">
        <v>8.0324074074074065E-3</v>
      </c>
      <c r="AH26" s="578">
        <v>2.6585648148148146E-2</v>
      </c>
      <c r="AI26" s="595"/>
      <c r="AJ26" s="595"/>
      <c r="AK26" s="595"/>
      <c r="AL26" s="595"/>
      <c r="AM26" s="595"/>
      <c r="AN26" s="578">
        <v>0.62422453703703706</v>
      </c>
      <c r="AO26" s="578"/>
      <c r="AP26" s="578"/>
      <c r="AQ26" s="578">
        <v>5.4965277777777773E-2</v>
      </c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/>
      <c r="BI26" s="578"/>
      <c r="BJ26" s="578"/>
      <c r="BK26" s="578"/>
      <c r="BL26" s="578"/>
      <c r="BM26" s="578"/>
      <c r="BN26" s="578"/>
      <c r="BO26" s="578"/>
      <c r="BP26" s="578"/>
      <c r="BQ26" s="578">
        <v>6.5694444444444444E-2</v>
      </c>
      <c r="BR26" s="578"/>
      <c r="BS26" s="578"/>
      <c r="BT26" s="578"/>
      <c r="BU26" s="578"/>
      <c r="BV26" s="659"/>
      <c r="BW26" s="659"/>
      <c r="BX26" s="578"/>
      <c r="BY26" s="578"/>
      <c r="BZ26" s="578"/>
      <c r="CA26" s="578"/>
      <c r="CB26" s="578">
        <v>2.3298611111111107E-2</v>
      </c>
      <c r="CC26" s="578"/>
      <c r="CD26" s="578"/>
      <c r="CE26" s="578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>
        <v>7.5370370370370365E-2</v>
      </c>
      <c r="CQ26" s="578"/>
      <c r="CR26" s="578"/>
      <c r="CS26" s="578"/>
      <c r="CT26" s="578"/>
      <c r="CU26" s="578">
        <v>5.0428240740740739E-2</v>
      </c>
      <c r="CV26" s="578"/>
      <c r="CW26" s="578"/>
      <c r="CX26" s="578"/>
      <c r="CY26" s="578"/>
      <c r="CZ26" s="578"/>
      <c r="DA26" s="578"/>
      <c r="DB26" s="578"/>
      <c r="DC26" s="578"/>
      <c r="DD26" s="578"/>
      <c r="DE26" s="578"/>
      <c r="DF26" s="578"/>
      <c r="DG26" s="578"/>
      <c r="DH26" s="578"/>
      <c r="DI26" s="578"/>
      <c r="DJ26" s="578"/>
      <c r="DK26" s="578"/>
      <c r="DL26" s="578"/>
      <c r="DM26" s="578"/>
      <c r="DN26" s="578"/>
      <c r="DO26" s="578"/>
      <c r="DP26" s="578"/>
      <c r="DQ26" s="578"/>
      <c r="DR26" s="578"/>
      <c r="DS26" s="578"/>
      <c r="DT26" s="578"/>
      <c r="DU26" s="578">
        <v>4.2685185185185187E-2</v>
      </c>
      <c r="DV26" s="578"/>
      <c r="DW26" s="578"/>
      <c r="DX26" s="578"/>
      <c r="DY26" s="578"/>
      <c r="DZ26" s="578"/>
      <c r="EA26" s="578"/>
      <c r="EB26" s="578">
        <v>0.10576388888888888</v>
      </c>
      <c r="EC26" s="578">
        <v>0.16666666666666666</v>
      </c>
      <c r="ED26" s="578"/>
      <c r="EE26" s="578"/>
      <c r="EF26" s="578"/>
      <c r="EG26" s="578">
        <v>3.7986111111111116E-2</v>
      </c>
      <c r="EH26" s="578"/>
      <c r="EI26" s="578"/>
      <c r="EJ26" s="578"/>
      <c r="EK26" s="578"/>
      <c r="EL26" s="578"/>
      <c r="EM26" s="578"/>
      <c r="EN26" s="578"/>
      <c r="EO26" s="578"/>
      <c r="EP26" s="578"/>
      <c r="EQ26" s="578"/>
      <c r="ER26" s="578"/>
      <c r="ES26" s="578"/>
      <c r="ET26" s="578"/>
      <c r="EU26" s="578"/>
      <c r="EV26" s="578"/>
      <c r="EW26" s="578"/>
      <c r="EX26" s="578"/>
    </row>
    <row r="27" spans="1:154" ht="13.5" customHeight="1" thickBot="1" x14ac:dyDescent="0.25">
      <c r="A27" s="735"/>
      <c r="B27" s="737"/>
      <c r="C27" s="739"/>
      <c r="D27" s="741"/>
      <c r="E27" s="743"/>
      <c r="F27" s="753"/>
      <c r="G27" s="723"/>
      <c r="H27" s="755"/>
      <c r="I27" s="727"/>
      <c r="J27" s="581">
        <f t="shared" ref="J27:P27" si="7">IF($I26=0,0,IF(ROUNDUP(J26/$I26,0)&gt;30,30,ROUNDUP(J26/$I26,0)))</f>
        <v>2</v>
      </c>
      <c r="K27" s="581">
        <f t="shared" si="7"/>
        <v>2</v>
      </c>
      <c r="L27" s="581">
        <f t="shared" si="7"/>
        <v>2</v>
      </c>
      <c r="M27" s="581">
        <f t="shared" si="7"/>
        <v>2</v>
      </c>
      <c r="N27" s="581">
        <f t="shared" si="7"/>
        <v>2</v>
      </c>
      <c r="O27" s="581">
        <f t="shared" si="7"/>
        <v>1</v>
      </c>
      <c r="P27" s="581">
        <f t="shared" si="7"/>
        <v>2</v>
      </c>
      <c r="Q27" s="581">
        <f t="shared" ref="Q27:S27" si="8">IF($I26=0,0,IF(ROUNDUP(Q26/$I26,0)&gt;30,30,ROUNDUP(Q26/$I26,0)))</f>
        <v>2</v>
      </c>
      <c r="R27" s="581">
        <f t="shared" si="8"/>
        <v>2</v>
      </c>
      <c r="S27" s="581">
        <f t="shared" si="8"/>
        <v>2</v>
      </c>
      <c r="T27" s="581">
        <f t="shared" ref="T27" si="9">IF($I26=0,0,IF(ROUNDUP(T26/$I26,0)&gt;30,30,ROUNDUP(T26/$I26,0)))</f>
        <v>2</v>
      </c>
      <c r="U27" s="581">
        <f>IF($I26=0,0,IF(ROUNDUP(U26/$I26,0)&gt;30,30,ROUNDUP(U26/$I26,0)))</f>
        <v>2</v>
      </c>
      <c r="V27" s="581">
        <f>IF($I26=0,0,IF(ROUNDUP(V26/$I26,0)&gt;30,30,ROUNDUP(V26/$I26,0)))</f>
        <v>2</v>
      </c>
      <c r="W27" s="581">
        <f>IF($I26=0,0,IF(ROUNDUP(W26/$I26,0)&gt;30,30,ROUNDUP(W26/$I26,0)))</f>
        <v>2</v>
      </c>
      <c r="X27" s="581">
        <f>IF($I26=0,0,IF(ROUNDUP(X26/$I26,0)&gt;30,30,ROUNDUP(X26/$I26,0)))</f>
        <v>2</v>
      </c>
      <c r="Y27" s="595"/>
      <c r="Z27" s="595"/>
      <c r="AA27" s="595"/>
      <c r="AB27" s="595"/>
      <c r="AC27" s="595"/>
      <c r="AD27" s="595"/>
      <c r="AE27" s="595"/>
      <c r="AF27" s="596"/>
      <c r="AG27" s="581">
        <f>IF($I26=0,0,IF(ROUNDUP(AG26/$I26,0)&gt;30,30,ROUNDUP(AG26/$I26,0)))</f>
        <v>1</v>
      </c>
      <c r="AH27" s="581">
        <f>IF($I26=0,0,IF(ROUNDUP(AH26/$I26,0)&gt;30,30,ROUNDUP(AH26/$I26,0)))</f>
        <v>2</v>
      </c>
      <c r="AI27" s="595"/>
      <c r="AJ27" s="595"/>
      <c r="AK27" s="595"/>
      <c r="AL27" s="595"/>
      <c r="AM27" s="595"/>
      <c r="AN27" s="581">
        <f>IF($I26=0,0,IF(ROUNDUP(AN26/$I26,0)&gt;30,30,ROUNDUP(AN26/$I26,0)))</f>
        <v>30</v>
      </c>
      <c r="AO27" s="581"/>
      <c r="AP27" s="581"/>
      <c r="AQ27" s="581">
        <f>IF($I26=0,0,IF(ROUNDUP(AQ26/$I26,0)&gt;30,30,ROUNDUP(AQ26/$I26,0)))</f>
        <v>3</v>
      </c>
      <c r="AR27" s="581"/>
      <c r="AS27" s="581"/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  <c r="BK27" s="581"/>
      <c r="BL27" s="581"/>
      <c r="BM27" s="581"/>
      <c r="BN27" s="581"/>
      <c r="BO27" s="581"/>
      <c r="BP27" s="581"/>
      <c r="BQ27" s="581">
        <f>IF($I26=0,0,IF(ROUNDUP(BQ26/$I26,0)&gt;30,30,ROUNDUP(BQ26/$I26,0)))</f>
        <v>4</v>
      </c>
      <c r="BR27" s="581"/>
      <c r="BS27" s="581"/>
      <c r="BT27" s="581"/>
      <c r="BU27" s="581"/>
      <c r="BV27" s="646"/>
      <c r="BW27" s="646"/>
      <c r="BX27" s="581"/>
      <c r="BY27" s="581"/>
      <c r="BZ27" s="581"/>
      <c r="CA27" s="581"/>
      <c r="CB27" s="581">
        <f>IF($I26=0,0,IF(ROUNDUP(CB26/$I26,0)&gt;30,30,ROUNDUP(CB26/$I26,0)))</f>
        <v>2</v>
      </c>
      <c r="CC27" s="581"/>
      <c r="CD27" s="581"/>
      <c r="CE27" s="581"/>
      <c r="CF27" s="581"/>
      <c r="CG27" s="581"/>
      <c r="CH27" s="581"/>
      <c r="CI27" s="581"/>
      <c r="CJ27" s="581"/>
      <c r="CK27" s="581"/>
      <c r="CL27" s="581"/>
      <c r="CM27" s="581"/>
      <c r="CN27" s="581"/>
      <c r="CO27" s="581"/>
      <c r="CP27" s="581">
        <f>IF($I26=0,0,IF(ROUNDUP(CP26/$I26,0)&gt;30,30,ROUNDUP(CP26/$I26,0)))</f>
        <v>4</v>
      </c>
      <c r="CQ27" s="581"/>
      <c r="CR27" s="581"/>
      <c r="CS27" s="581"/>
      <c r="CT27" s="581"/>
      <c r="CU27" s="581">
        <f>IF($I26=0,0,IF(ROUNDUP(CU26/$I26,0)&gt;30,30,ROUNDUP(CU26/$I26,0)))</f>
        <v>3</v>
      </c>
      <c r="CV27" s="581"/>
      <c r="CW27" s="581"/>
      <c r="CX27" s="581"/>
      <c r="CY27" s="581"/>
      <c r="CZ27" s="581"/>
      <c r="DA27" s="581"/>
      <c r="DB27" s="581"/>
      <c r="DC27" s="581"/>
      <c r="DD27" s="581"/>
      <c r="DE27" s="581"/>
      <c r="DF27" s="581"/>
      <c r="DG27" s="581"/>
      <c r="DH27" s="581"/>
      <c r="DI27" s="581"/>
      <c r="DJ27" s="581"/>
      <c r="DK27" s="581"/>
      <c r="DL27" s="581"/>
      <c r="DM27" s="581"/>
      <c r="DN27" s="581"/>
      <c r="DO27" s="581"/>
      <c r="DP27" s="581"/>
      <c r="DQ27" s="581"/>
      <c r="DR27" s="581"/>
      <c r="DS27" s="581"/>
      <c r="DT27" s="581"/>
      <c r="DU27" s="581">
        <f>IF($I26=0,0,IF(ROUNDUP(DU26/$I26,0)&gt;30,30,ROUNDUP(DU26/$I26,0)))</f>
        <v>3</v>
      </c>
      <c r="DV27" s="581"/>
      <c r="DW27" s="581"/>
      <c r="DX27" s="581"/>
      <c r="DY27" s="581"/>
      <c r="DZ27" s="581"/>
      <c r="EA27" s="581"/>
      <c r="EB27" s="581">
        <f>IF($I26=0,0,IF(ROUNDUP(EB26/$I26,0)&gt;30,30,ROUNDUP(EB26/$I26,0)))</f>
        <v>6</v>
      </c>
      <c r="EC27" s="581">
        <f>IF($I26=0,0,IF(ROUNDUP(EC26/$I26,0)&gt;30,30,ROUNDUP(EC26/$I26,0)))</f>
        <v>9</v>
      </c>
      <c r="ED27" s="581"/>
      <c r="EE27" s="581"/>
      <c r="EF27" s="581"/>
      <c r="EG27" s="581">
        <f>IF($I26=0,0,IF(ROUNDUP(EG26/$I26,0)&gt;30,30,ROUNDUP(EG26/$I26,0)))</f>
        <v>2</v>
      </c>
      <c r="EH27" s="581"/>
      <c r="EI27" s="581"/>
      <c r="EJ27" s="581"/>
      <c r="EK27" s="581"/>
      <c r="EL27" s="581"/>
      <c r="EM27" s="581"/>
      <c r="EN27" s="581"/>
      <c r="EO27" s="581"/>
      <c r="EP27" s="581"/>
      <c r="EQ27" s="581"/>
      <c r="ER27" s="581"/>
      <c r="ES27" s="581"/>
      <c r="ET27" s="581"/>
      <c r="EU27" s="581"/>
      <c r="EV27" s="581"/>
      <c r="EW27" s="581"/>
      <c r="EX27" s="581"/>
    </row>
    <row r="28" spans="1:154" ht="12.75" customHeight="1" x14ac:dyDescent="0.2">
      <c r="A28" s="734">
        <v>14</v>
      </c>
      <c r="B28" s="736" t="s">
        <v>1244</v>
      </c>
      <c r="C28" s="738">
        <f>IF(D28=0,0,RANK(D28,D$2:D$31))</f>
        <v>7</v>
      </c>
      <c r="D28" s="740">
        <f>SUM(J29:GG29)</f>
        <v>23</v>
      </c>
      <c r="E28" s="742">
        <f>IF(G28="X","X",RANK(G28,G$2:G$31))</f>
        <v>5</v>
      </c>
      <c r="F28" s="752">
        <f>COUNT(J28:GG28)</f>
        <v>7</v>
      </c>
      <c r="G28" s="722">
        <f>IF(C28=1,"X",IF(C28=2,"X",IF(C28=3,"X",F28)))</f>
        <v>7</v>
      </c>
      <c r="H28" s="754">
        <f>SUM(J28:GG28)</f>
        <v>0.36781249999999999</v>
      </c>
      <c r="I28" s="726">
        <f>MINA(J28,K28,L28,M28,N28,O28,P28,Q28,R28,S28,T28,U28,V28,W28,X28)</f>
        <v>1.8935185185185183E-2</v>
      </c>
      <c r="J28" s="610"/>
      <c r="K28" s="578"/>
      <c r="L28" s="578"/>
      <c r="M28" s="578"/>
      <c r="N28" s="578"/>
      <c r="O28" s="578">
        <v>1.8935185185185183E-2</v>
      </c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/>
      <c r="BF28" s="578"/>
      <c r="BG28" s="578"/>
      <c r="BH28" s="578"/>
      <c r="BI28" s="578"/>
      <c r="BJ28" s="578"/>
      <c r="BK28" s="578"/>
      <c r="BL28" s="578"/>
      <c r="BM28" s="578"/>
      <c r="BN28" s="578"/>
      <c r="BO28" s="578"/>
      <c r="BP28" s="578"/>
      <c r="BQ28" s="578">
        <v>7.6990740740740735E-2</v>
      </c>
      <c r="BR28" s="578"/>
      <c r="BS28" s="578"/>
      <c r="BT28" s="578"/>
      <c r="BU28" s="578"/>
      <c r="BV28" s="659"/>
      <c r="BW28" s="659"/>
      <c r="BX28" s="578"/>
      <c r="BY28" s="578"/>
      <c r="BZ28" s="578"/>
      <c r="CA28" s="578"/>
      <c r="CB28" s="578"/>
      <c r="CC28" s="578"/>
      <c r="CD28" s="578"/>
      <c r="CE28" s="578"/>
      <c r="CF28" s="578"/>
      <c r="CG28" s="578">
        <v>2.2604166666666665E-2</v>
      </c>
      <c r="CH28" s="578"/>
      <c r="CI28" s="578"/>
      <c r="CJ28" s="578"/>
      <c r="CK28" s="578"/>
      <c r="CL28" s="578"/>
      <c r="CM28" s="578"/>
      <c r="CN28" s="578"/>
      <c r="CO28" s="578"/>
      <c r="CP28" s="578"/>
      <c r="CQ28" s="578"/>
      <c r="CR28" s="578"/>
      <c r="CS28" s="578"/>
      <c r="CT28" s="578"/>
      <c r="CU28" s="578"/>
      <c r="CV28" s="578"/>
      <c r="CW28" s="578"/>
      <c r="CX28" s="578"/>
      <c r="CY28" s="578"/>
      <c r="CZ28" s="578"/>
      <c r="DA28" s="578"/>
      <c r="DB28" s="578"/>
      <c r="DC28" s="578"/>
      <c r="DD28" s="578"/>
      <c r="DE28" s="578"/>
      <c r="DF28" s="578"/>
      <c r="DG28" s="578"/>
      <c r="DH28" s="578"/>
      <c r="DI28" s="578"/>
      <c r="DJ28" s="578">
        <v>4.7326388888888883E-2</v>
      </c>
      <c r="DK28" s="578"/>
      <c r="DL28" s="578"/>
      <c r="DM28" s="578"/>
      <c r="DN28" s="578"/>
      <c r="DO28" s="578">
        <v>1.4606481481481482E-2</v>
      </c>
      <c r="DP28" s="578">
        <v>2.0682870370370372E-2</v>
      </c>
      <c r="DQ28" s="578"/>
      <c r="DR28" s="578"/>
      <c r="DS28" s="578"/>
      <c r="DT28" s="578"/>
      <c r="DU28" s="578"/>
      <c r="DV28" s="578"/>
      <c r="DW28" s="578"/>
      <c r="DX28" s="578"/>
      <c r="DY28" s="578"/>
      <c r="DZ28" s="578"/>
      <c r="EA28" s="578"/>
      <c r="EB28" s="578"/>
      <c r="EC28" s="578">
        <v>0.16666666666666666</v>
      </c>
      <c r="ED28" s="578"/>
      <c r="EE28" s="578"/>
      <c r="EF28" s="578"/>
      <c r="EG28" s="578"/>
      <c r="EH28" s="578"/>
      <c r="EI28" s="578"/>
      <c r="EJ28" s="578"/>
      <c r="EK28" s="578"/>
      <c r="EL28" s="578"/>
      <c r="EM28" s="578"/>
      <c r="EN28" s="578"/>
      <c r="EO28" s="578"/>
      <c r="EP28" s="578"/>
      <c r="EQ28" s="578"/>
      <c r="ER28" s="578"/>
      <c r="ES28" s="578"/>
      <c r="ET28" s="578"/>
      <c r="EU28" s="578"/>
      <c r="EV28" s="578"/>
      <c r="EW28" s="578"/>
      <c r="EX28" s="578"/>
    </row>
    <row r="29" spans="1:154" ht="13.5" customHeight="1" thickBot="1" x14ac:dyDescent="0.25">
      <c r="A29" s="735"/>
      <c r="B29" s="737"/>
      <c r="C29" s="739"/>
      <c r="D29" s="741"/>
      <c r="E29" s="743"/>
      <c r="F29" s="753"/>
      <c r="G29" s="723"/>
      <c r="H29" s="755"/>
      <c r="I29" s="727"/>
      <c r="J29" s="581"/>
      <c r="K29" s="579"/>
      <c r="L29" s="579"/>
      <c r="M29" s="579"/>
      <c r="N29" s="579"/>
      <c r="O29" s="581">
        <f>IF($I28=0,0,IF(ROUNDUP(O28/$I28,0)&gt;30,30,ROUNDUP(O28/$I28,0)))</f>
        <v>1</v>
      </c>
      <c r="P29" s="600"/>
      <c r="Q29" s="581"/>
      <c r="R29" s="581"/>
      <c r="S29" s="581"/>
      <c r="T29" s="600"/>
      <c r="U29" s="581"/>
      <c r="V29" s="580"/>
      <c r="W29" s="581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  <c r="AT29" s="581"/>
      <c r="AU29" s="581"/>
      <c r="AV29" s="581"/>
      <c r="AW29" s="581"/>
      <c r="AX29" s="581"/>
      <c r="AY29" s="581"/>
      <c r="AZ29" s="581"/>
      <c r="BA29" s="581"/>
      <c r="BB29" s="581"/>
      <c r="BC29" s="581"/>
      <c r="BD29" s="581"/>
      <c r="BE29" s="581"/>
      <c r="BF29" s="581"/>
      <c r="BG29" s="581"/>
      <c r="BH29" s="581"/>
      <c r="BI29" s="581"/>
      <c r="BJ29" s="581"/>
      <c r="BK29" s="581"/>
      <c r="BL29" s="581"/>
      <c r="BM29" s="581"/>
      <c r="BN29" s="581"/>
      <c r="BO29" s="581"/>
      <c r="BP29" s="581"/>
      <c r="BQ29" s="581">
        <f>IF($I28=0,0,IF(ROUNDUP(BQ28/$I28,0)&gt;30,30,ROUNDUP(BQ28/$I28,0)))</f>
        <v>5</v>
      </c>
      <c r="BR29" s="581"/>
      <c r="BS29" s="581"/>
      <c r="BT29" s="581"/>
      <c r="BU29" s="581"/>
      <c r="BV29" s="646"/>
      <c r="BW29" s="646"/>
      <c r="BX29" s="581"/>
      <c r="BY29" s="581"/>
      <c r="BZ29" s="581"/>
      <c r="CA29" s="581"/>
      <c r="CB29" s="581"/>
      <c r="CC29" s="581"/>
      <c r="CD29" s="581"/>
      <c r="CE29" s="581"/>
      <c r="CF29" s="581"/>
      <c r="CG29" s="581">
        <f>IF($I28=0,0,IF(ROUNDUP(CG28/$I28,0)&gt;30,30,ROUNDUP(CG28/$I28,0)))</f>
        <v>2</v>
      </c>
      <c r="CH29" s="581"/>
      <c r="CI29" s="581"/>
      <c r="CJ29" s="581"/>
      <c r="CK29" s="581"/>
      <c r="CL29" s="581"/>
      <c r="CM29" s="581"/>
      <c r="CN29" s="581"/>
      <c r="CO29" s="581"/>
      <c r="CP29" s="581"/>
      <c r="CQ29" s="581"/>
      <c r="CR29" s="581"/>
      <c r="CS29" s="581"/>
      <c r="CT29" s="581"/>
      <c r="CU29" s="581"/>
      <c r="CV29" s="581"/>
      <c r="CW29" s="581"/>
      <c r="CX29" s="581"/>
      <c r="CY29" s="581"/>
      <c r="CZ29" s="581"/>
      <c r="DA29" s="581"/>
      <c r="DB29" s="581"/>
      <c r="DC29" s="581"/>
      <c r="DD29" s="581"/>
      <c r="DE29" s="581"/>
      <c r="DF29" s="581"/>
      <c r="DG29" s="581"/>
      <c r="DH29" s="581"/>
      <c r="DI29" s="581"/>
      <c r="DJ29" s="581">
        <f>IF($I28=0,0,IF(ROUNDUP(DJ28/$I28,0)&gt;30,30,ROUNDUP(DJ28/$I28,0)))</f>
        <v>3</v>
      </c>
      <c r="DK29" s="581"/>
      <c r="DL29" s="581"/>
      <c r="DM29" s="581"/>
      <c r="DN29" s="581"/>
      <c r="DO29" s="581">
        <f>IF($I28=0,0,IF(ROUNDUP(DO28/$I28,0)&gt;30,30,ROUNDUP(DO28/$I28,0)))</f>
        <v>1</v>
      </c>
      <c r="DP29" s="581">
        <f>IF($I28=0,0,IF(ROUNDUP(DP28/$I28,0)&gt;30,30,ROUNDUP(DP28/$I28,0)))</f>
        <v>2</v>
      </c>
      <c r="DQ29" s="581"/>
      <c r="DR29" s="581"/>
      <c r="DS29" s="581"/>
      <c r="DT29" s="581"/>
      <c r="DU29" s="581"/>
      <c r="DV29" s="581"/>
      <c r="DW29" s="581"/>
      <c r="DX29" s="581"/>
      <c r="DY29" s="581"/>
      <c r="DZ29" s="581"/>
      <c r="EA29" s="581"/>
      <c r="EB29" s="581"/>
      <c r="EC29" s="581">
        <f>IF($I28=0,0,IF(ROUNDUP(EC28/$I28,0)&gt;30,30,ROUNDUP(EC28/$I28,0)))</f>
        <v>9</v>
      </c>
      <c r="ED29" s="581"/>
      <c r="EE29" s="581"/>
      <c r="EF29" s="581"/>
      <c r="EG29" s="581"/>
      <c r="EH29" s="581"/>
      <c r="EI29" s="581"/>
      <c r="EJ29" s="581"/>
      <c r="EK29" s="581"/>
      <c r="EL29" s="581"/>
      <c r="EM29" s="581"/>
      <c r="EN29" s="581"/>
      <c r="EO29" s="581"/>
      <c r="EP29" s="581"/>
      <c r="EQ29" s="581"/>
      <c r="ER29" s="581"/>
      <c r="ES29" s="581"/>
      <c r="ET29" s="581"/>
      <c r="EU29" s="581"/>
      <c r="EV29" s="581"/>
      <c r="EW29" s="581"/>
      <c r="EX29" s="581"/>
    </row>
    <row r="30" spans="1:154" x14ac:dyDescent="0.2">
      <c r="A30" s="734">
        <v>15</v>
      </c>
      <c r="B30" s="736" t="s">
        <v>462</v>
      </c>
      <c r="C30" s="738">
        <f>IF(D30=0,0,RANK(D30,D$2:D$31))</f>
        <v>0</v>
      </c>
      <c r="D30" s="740">
        <f>SUM(J31:GG31)</f>
        <v>0</v>
      </c>
      <c r="E30" s="742">
        <f>IF(G30="X","X",RANK(G30,G$2:G$31))</f>
        <v>6</v>
      </c>
      <c r="F30" s="752">
        <f>COUNT(J30:GG30)</f>
        <v>6</v>
      </c>
      <c r="G30" s="722">
        <f>IF(C30=1,"X",IF(C30=2,"X",IF(C30=3,"X",F30)))</f>
        <v>6</v>
      </c>
      <c r="H30" s="754">
        <f>SUM(J30:GG30)</f>
        <v>0.67304398148148148</v>
      </c>
      <c r="I30" s="726">
        <f>MINA(J30,K30,L30,M30,N30,O30,P30,Q30,R30,S30,T30,U30,V30,W30,X30)</f>
        <v>0</v>
      </c>
      <c r="J30" s="610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78"/>
      <c r="AD30" s="578"/>
      <c r="AE30" s="578"/>
      <c r="AF30" s="578"/>
      <c r="AG30" s="578"/>
      <c r="AH30" s="578">
        <v>2.8692129629629633E-2</v>
      </c>
      <c r="AI30" s="578"/>
      <c r="AJ30" s="578"/>
      <c r="AK30" s="578"/>
      <c r="AL30" s="578"/>
      <c r="AM30" s="578"/>
      <c r="AN30" s="578"/>
      <c r="AO30" s="578"/>
      <c r="AP30" s="578"/>
      <c r="AQ30" s="578"/>
      <c r="AR30" s="578"/>
      <c r="AS30" s="578"/>
      <c r="AT30" s="578"/>
      <c r="AU30" s="578"/>
      <c r="AV30" s="578"/>
      <c r="AW30" s="578"/>
      <c r="AX30" s="578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8"/>
      <c r="BS30" s="578"/>
      <c r="BT30" s="578"/>
      <c r="BU30" s="578"/>
      <c r="BV30" s="659"/>
      <c r="BW30" s="659"/>
      <c r="BX30" s="578"/>
      <c r="BY30" s="578">
        <v>0.21609953703703702</v>
      </c>
      <c r="BZ30" s="578"/>
      <c r="CA30" s="578"/>
      <c r="CB30" s="578"/>
      <c r="CC30" s="578"/>
      <c r="CD30" s="578"/>
      <c r="CE30" s="578"/>
      <c r="CF30" s="578"/>
      <c r="CG30" s="578"/>
      <c r="CH30" s="578"/>
      <c r="CI30" s="578"/>
      <c r="CJ30" s="594">
        <v>6.5150462962962966E-2</v>
      </c>
      <c r="CK30" s="594"/>
      <c r="CL30" s="578"/>
      <c r="CM30" s="578"/>
      <c r="CN30" s="578"/>
      <c r="CO30" s="578"/>
      <c r="CP30" s="578">
        <v>7.1261574074074074E-2</v>
      </c>
      <c r="CQ30" s="578"/>
      <c r="CR30" s="578"/>
      <c r="CS30" s="578"/>
      <c r="CT30" s="578"/>
      <c r="CU30" s="578"/>
      <c r="CV30" s="578"/>
      <c r="CW30" s="578"/>
      <c r="CX30" s="578"/>
      <c r="CY30" s="578"/>
      <c r="CZ30" s="578"/>
      <c r="DA30" s="578"/>
      <c r="DB30" s="578"/>
      <c r="DC30" s="578"/>
      <c r="DD30" s="578"/>
      <c r="DE30" s="578"/>
      <c r="DF30" s="578"/>
      <c r="DG30" s="578"/>
      <c r="DH30" s="578"/>
      <c r="DI30" s="578"/>
      <c r="DJ30" s="578"/>
      <c r="DK30" s="578"/>
      <c r="DL30" s="578"/>
      <c r="DM30" s="578"/>
      <c r="DN30" s="578"/>
      <c r="DO30" s="578"/>
      <c r="DP30" s="578"/>
      <c r="DQ30" s="578"/>
      <c r="DR30" s="578"/>
      <c r="DS30" s="578"/>
      <c r="DT30" s="578"/>
      <c r="DU30" s="578"/>
      <c r="DV30" s="578"/>
      <c r="DW30" s="578"/>
      <c r="DX30" s="578"/>
      <c r="DY30" s="578"/>
      <c r="DZ30" s="578"/>
      <c r="EA30" s="578"/>
      <c r="EB30" s="578">
        <v>0.12517361111111111</v>
      </c>
      <c r="EC30" s="578">
        <v>0.16666666666666666</v>
      </c>
      <c r="ED30" s="578"/>
      <c r="EE30" s="578"/>
      <c r="EF30" s="578"/>
      <c r="EG30" s="578"/>
      <c r="EH30" s="578"/>
      <c r="EI30" s="578"/>
      <c r="EJ30" s="578"/>
      <c r="EK30" s="578"/>
      <c r="EL30" s="578"/>
      <c r="EM30" s="578"/>
      <c r="EN30" s="578"/>
      <c r="EO30" s="578"/>
      <c r="EP30" s="578"/>
      <c r="EQ30" s="578"/>
      <c r="ER30" s="578"/>
      <c r="ES30" s="578"/>
      <c r="ET30" s="578"/>
      <c r="EU30" s="578"/>
      <c r="EV30" s="578"/>
      <c r="EW30" s="578"/>
      <c r="EX30" s="578"/>
    </row>
    <row r="31" spans="1:154" ht="13.5" thickBot="1" x14ac:dyDescent="0.25">
      <c r="A31" s="735"/>
      <c r="B31" s="737"/>
      <c r="C31" s="739"/>
      <c r="D31" s="741"/>
      <c r="E31" s="743"/>
      <c r="F31" s="753"/>
      <c r="G31" s="723"/>
      <c r="H31" s="755"/>
      <c r="I31" s="727"/>
      <c r="J31" s="581"/>
      <c r="K31" s="581"/>
      <c r="L31" s="579"/>
      <c r="M31" s="579"/>
      <c r="N31" s="579"/>
      <c r="O31" s="581"/>
      <c r="P31" s="600"/>
      <c r="Q31" s="581"/>
      <c r="R31" s="581"/>
      <c r="S31" s="581"/>
      <c r="T31" s="581"/>
      <c r="U31" s="581"/>
      <c r="V31" s="581"/>
      <c r="W31" s="580"/>
      <c r="X31" s="600"/>
      <c r="Y31" s="600"/>
      <c r="Z31" s="600"/>
      <c r="AA31" s="600"/>
      <c r="AB31" s="600"/>
      <c r="AC31" s="600"/>
      <c r="AD31" s="600"/>
      <c r="AE31" s="600"/>
      <c r="AF31" s="580"/>
      <c r="AG31" s="580"/>
      <c r="AH31" s="581">
        <f>IF($I30=0,0,IF(ROUNDUP(AH30/$I30,0)&gt;30,30,ROUNDUP(AH30/$I30,0)))</f>
        <v>0</v>
      </c>
      <c r="AI31" s="580"/>
      <c r="AJ31" s="581"/>
      <c r="AK31" s="581"/>
      <c r="AL31" s="581"/>
      <c r="AM31" s="581"/>
      <c r="AN31" s="581"/>
      <c r="AO31" s="581"/>
      <c r="AP31" s="581"/>
      <c r="AQ31" s="581"/>
      <c r="AR31" s="581"/>
      <c r="AS31" s="581"/>
      <c r="AT31" s="581"/>
      <c r="AU31" s="581"/>
      <c r="AV31" s="581"/>
      <c r="AW31" s="581"/>
      <c r="AX31" s="581"/>
      <c r="AY31" s="581"/>
      <c r="AZ31" s="581"/>
      <c r="BA31" s="581"/>
      <c r="BB31" s="581"/>
      <c r="BC31" s="581"/>
      <c r="BD31" s="581"/>
      <c r="BE31" s="581"/>
      <c r="BF31" s="581"/>
      <c r="BG31" s="581"/>
      <c r="BH31" s="581"/>
      <c r="BI31" s="581"/>
      <c r="BJ31" s="581"/>
      <c r="BK31" s="581"/>
      <c r="BL31" s="581"/>
      <c r="BM31" s="581"/>
      <c r="BN31" s="581"/>
      <c r="BO31" s="581"/>
      <c r="BP31" s="581"/>
      <c r="BQ31" s="581"/>
      <c r="BR31" s="581"/>
      <c r="BS31" s="581"/>
      <c r="BT31" s="581"/>
      <c r="BU31" s="581"/>
      <c r="BV31" s="646"/>
      <c r="BW31" s="646"/>
      <c r="BX31" s="581"/>
      <c r="BY31" s="581">
        <f>IF($I30=0,0,IF(ROUNDUP(BY30/$I30,0)&gt;30,30,ROUNDUP(BY30/$I30,0)))</f>
        <v>0</v>
      </c>
      <c r="BZ31" s="581"/>
      <c r="CA31" s="581"/>
      <c r="CB31" s="581"/>
      <c r="CC31" s="581"/>
      <c r="CD31" s="581"/>
      <c r="CE31" s="581"/>
      <c r="CF31" s="581"/>
      <c r="CG31" s="581">
        <f>IF($I30=0,0,IF(ROUNDUP(CG30/$I30,0)&gt;30,30,ROUNDUP(CG30/$I30,0)))</f>
        <v>0</v>
      </c>
      <c r="CH31" s="581"/>
      <c r="CI31" s="581"/>
      <c r="CJ31" s="581">
        <f>IF($I30=0,0,IF(ROUNDUP(CJ30/$I30,0)&gt;30,30,ROUNDUP(CJ30/$I30,0)))</f>
        <v>0</v>
      </c>
      <c r="CK31" s="581"/>
      <c r="CL31" s="581"/>
      <c r="CM31" s="581"/>
      <c r="CN31" s="581"/>
      <c r="CO31" s="581"/>
      <c r="CP31" s="581">
        <f>IF($I30=0,0,IF(ROUNDUP(CP30/$I30,0)&gt;30,30,ROUNDUP(CP30/$I30,0)))</f>
        <v>0</v>
      </c>
      <c r="CQ31" s="581"/>
      <c r="CR31" s="581"/>
      <c r="CS31" s="581"/>
      <c r="CT31" s="581"/>
      <c r="CU31" s="581"/>
      <c r="CV31" s="581"/>
      <c r="CW31" s="581"/>
      <c r="CX31" s="581"/>
      <c r="CY31" s="581"/>
      <c r="CZ31" s="581"/>
      <c r="DA31" s="581"/>
      <c r="DB31" s="581"/>
      <c r="DC31" s="581"/>
      <c r="DD31" s="581"/>
      <c r="DE31" s="581"/>
      <c r="DF31" s="581"/>
      <c r="DG31" s="581"/>
      <c r="DH31" s="581"/>
      <c r="DI31" s="581"/>
      <c r="DJ31" s="581"/>
      <c r="DK31" s="581"/>
      <c r="DL31" s="581"/>
      <c r="DM31" s="581"/>
      <c r="DN31" s="581"/>
      <c r="DO31" s="581"/>
      <c r="DP31" s="581"/>
      <c r="DQ31" s="581"/>
      <c r="DR31" s="581"/>
      <c r="DS31" s="581"/>
      <c r="DT31" s="581"/>
      <c r="DU31" s="581"/>
      <c r="DV31" s="581"/>
      <c r="DW31" s="581"/>
      <c r="DX31" s="581"/>
      <c r="DY31" s="581"/>
      <c r="DZ31" s="581"/>
      <c r="EA31" s="581"/>
      <c r="EB31" s="581">
        <f>IF($I30=0,0,IF(ROUNDUP(EB30/$I30,0)&gt;30,30,ROUNDUP(EB30/$I30,0)))</f>
        <v>0</v>
      </c>
      <c r="EC31" s="581">
        <f>IF($I30=0,0,IF(ROUNDUP(EC30/$I30,0)&gt;30,30,ROUNDUP(EC30/$I30,0)))</f>
        <v>0</v>
      </c>
      <c r="ED31" s="581"/>
      <c r="EE31" s="581"/>
      <c r="EF31" s="581"/>
      <c r="EG31" s="581"/>
      <c r="EH31" s="581"/>
      <c r="EI31" s="581"/>
      <c r="EJ31" s="581"/>
      <c r="EK31" s="581"/>
      <c r="EL31" s="581"/>
      <c r="EM31" s="581"/>
      <c r="EN31" s="581"/>
      <c r="EO31" s="581"/>
      <c r="EP31" s="581"/>
      <c r="EQ31" s="581"/>
      <c r="ER31" s="581"/>
      <c r="ES31" s="581"/>
      <c r="ET31" s="581"/>
      <c r="EU31" s="581"/>
      <c r="EV31" s="581"/>
      <c r="EW31" s="581"/>
      <c r="EX31" s="581"/>
    </row>
    <row r="32" spans="1:154" ht="20.25" thickBot="1" x14ac:dyDescent="0.25">
      <c r="A32" s="631"/>
      <c r="B32" s="632"/>
      <c r="C32" s="633"/>
      <c r="D32" s="634"/>
      <c r="E32" s="635"/>
      <c r="F32" s="634"/>
      <c r="G32" s="656"/>
      <c r="H32" s="636"/>
      <c r="I32" s="637"/>
      <c r="J32" s="638"/>
      <c r="K32" s="582"/>
      <c r="L32" s="582"/>
      <c r="M32" s="638"/>
      <c r="N32" s="582"/>
      <c r="O32" s="582"/>
      <c r="P32" s="582"/>
      <c r="Q32" s="638"/>
      <c r="R32" s="638"/>
      <c r="S32" s="582"/>
      <c r="T32" s="582"/>
      <c r="U32" s="638"/>
      <c r="V32" s="582"/>
      <c r="W32" s="582"/>
      <c r="X32" s="582"/>
      <c r="Y32" s="582"/>
      <c r="Z32" s="582"/>
      <c r="AA32" s="582"/>
      <c r="AB32" s="582"/>
      <c r="AC32" s="582"/>
      <c r="AD32" s="582"/>
      <c r="AE32" s="582"/>
      <c r="AF32" s="582"/>
      <c r="AG32" s="582"/>
      <c r="AH32" s="582"/>
      <c r="AI32" s="582"/>
      <c r="AJ32" s="582"/>
      <c r="AK32" s="582"/>
      <c r="AL32" s="582"/>
      <c r="AM32" s="582"/>
      <c r="AN32" s="582"/>
      <c r="AO32" s="582"/>
      <c r="AP32" s="582"/>
      <c r="AQ32" s="582"/>
      <c r="AR32" s="582"/>
      <c r="AS32" s="582"/>
      <c r="AT32" s="582"/>
      <c r="AU32" s="582"/>
      <c r="AV32" s="582"/>
      <c r="AW32" s="582"/>
      <c r="AX32" s="582"/>
      <c r="AY32" s="582"/>
      <c r="AZ32" s="582"/>
      <c r="BA32" s="582"/>
      <c r="BB32" s="582"/>
      <c r="BC32" s="582"/>
      <c r="BD32" s="582"/>
      <c r="BE32" s="582"/>
      <c r="BF32" s="582"/>
      <c r="BG32" s="582"/>
      <c r="BH32" s="582"/>
      <c r="BI32" s="582"/>
      <c r="BJ32" s="582"/>
      <c r="BK32" s="582"/>
      <c r="BL32" s="582"/>
      <c r="BM32" s="582"/>
      <c r="BN32" s="582"/>
      <c r="BO32" s="582"/>
      <c r="BP32" s="582"/>
      <c r="BQ32" s="582"/>
      <c r="BR32" s="582"/>
      <c r="BS32" s="582"/>
      <c r="BT32" s="582"/>
      <c r="BU32" s="582"/>
      <c r="BV32" s="673"/>
      <c r="BW32" s="673"/>
      <c r="BX32" s="582"/>
      <c r="BY32" s="582"/>
      <c r="BZ32" s="582"/>
      <c r="CA32" s="582"/>
      <c r="CB32" s="582"/>
      <c r="CC32" s="582"/>
      <c r="CD32" s="582"/>
      <c r="CE32" s="582"/>
      <c r="CF32" s="582"/>
      <c r="CG32" s="582"/>
      <c r="CH32" s="582"/>
      <c r="CI32" s="582"/>
      <c r="CJ32" s="582"/>
      <c r="CK32" s="582"/>
      <c r="CL32" s="582"/>
      <c r="CM32" s="582"/>
      <c r="CN32" s="582"/>
      <c r="CO32" s="582"/>
      <c r="CP32" s="582"/>
      <c r="CQ32" s="582"/>
      <c r="CR32" s="582"/>
      <c r="CS32" s="582"/>
      <c r="CT32" s="582"/>
      <c r="CU32" s="582"/>
      <c r="CV32" s="582"/>
      <c r="CW32" s="582"/>
      <c r="CX32" s="582"/>
      <c r="CY32" s="582"/>
      <c r="CZ32" s="582"/>
      <c r="DA32" s="582"/>
      <c r="DB32" s="582"/>
      <c r="DC32" s="582"/>
      <c r="DD32" s="582"/>
      <c r="DE32" s="582"/>
      <c r="DF32" s="582"/>
      <c r="DG32" s="582"/>
      <c r="DH32" s="582"/>
      <c r="DI32" s="582"/>
      <c r="DJ32" s="582"/>
      <c r="DK32" s="582"/>
      <c r="DL32" s="582"/>
      <c r="DM32" s="582"/>
      <c r="DN32" s="582"/>
      <c r="DO32" s="582"/>
      <c r="DP32" s="582"/>
      <c r="DQ32" s="582"/>
      <c r="DR32" s="582"/>
      <c r="DS32" s="582"/>
      <c r="DT32" s="582"/>
      <c r="DU32" s="582"/>
      <c r="DV32" s="582"/>
      <c r="DW32" s="582"/>
      <c r="DX32" s="582"/>
      <c r="DY32" s="582"/>
      <c r="DZ32" s="582"/>
      <c r="EA32" s="582"/>
      <c r="EB32" s="582"/>
      <c r="EC32" s="582"/>
      <c r="ED32" s="582"/>
      <c r="EE32" s="582"/>
      <c r="EF32" s="582"/>
      <c r="EG32" s="582"/>
      <c r="EH32" s="582"/>
      <c r="EI32" s="582"/>
      <c r="EJ32" s="582"/>
      <c r="EK32" s="582"/>
      <c r="EL32" s="582"/>
      <c r="EM32" s="582"/>
      <c r="EN32" s="582"/>
      <c r="EO32" s="582"/>
      <c r="EP32" s="582"/>
      <c r="EQ32" s="582"/>
      <c r="ER32" s="582"/>
      <c r="ES32" s="582"/>
      <c r="ET32" s="582"/>
      <c r="EU32" s="582"/>
      <c r="EV32" s="582"/>
      <c r="EW32" s="582"/>
      <c r="EX32" s="582"/>
    </row>
    <row r="33" spans="1:154" x14ac:dyDescent="0.2">
      <c r="A33" s="734">
        <v>1</v>
      </c>
      <c r="B33" s="736" t="s">
        <v>3</v>
      </c>
      <c r="C33" s="738">
        <f>IF(D33=0,0,RANK(D33,D$33:D$80))</f>
        <v>0</v>
      </c>
      <c r="D33" s="740">
        <f>SUM(J34:GG34)</f>
        <v>0</v>
      </c>
      <c r="E33" s="742">
        <f>IF(G33="X","X",RANK(G33,G$33:G$79))</f>
        <v>16</v>
      </c>
      <c r="F33" s="752">
        <f>COUNT(J33:GG33)</f>
        <v>2</v>
      </c>
      <c r="G33" s="722">
        <f>IF(C33=1,"X",IF(C33=2,"X",IF(C33=3,"X",F33)))</f>
        <v>2</v>
      </c>
      <c r="H33" s="754">
        <f>SUM(J33:GG33)</f>
        <v>0.15231481481481482</v>
      </c>
      <c r="I33" s="726">
        <f>MINA(J33,K33,L33,M33,N33,O33,P33,Q33,R33,S33,T33,U33,V33,W33,X33)</f>
        <v>0</v>
      </c>
      <c r="J33" s="610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8"/>
      <c r="BN33" s="578"/>
      <c r="BO33" s="578"/>
      <c r="BP33" s="578"/>
      <c r="BQ33" s="578"/>
      <c r="BR33" s="578"/>
      <c r="BS33" s="578"/>
      <c r="BT33" s="578"/>
      <c r="BU33" s="578"/>
      <c r="BV33" s="659"/>
      <c r="BW33" s="659"/>
      <c r="BX33" s="578"/>
      <c r="BY33" s="578"/>
      <c r="BZ33" s="578"/>
      <c r="CA33" s="578"/>
      <c r="CB33" s="578"/>
      <c r="CC33" s="578"/>
      <c r="CD33" s="578"/>
      <c r="CE33" s="578"/>
      <c r="CF33" s="578"/>
      <c r="CG33" s="578"/>
      <c r="CH33" s="578"/>
      <c r="CI33" s="578"/>
      <c r="CJ33" s="578"/>
      <c r="CK33" s="578"/>
      <c r="CL33" s="578"/>
      <c r="CM33" s="578"/>
      <c r="CN33" s="578"/>
      <c r="CO33" s="578"/>
      <c r="CP33" s="578"/>
      <c r="CQ33" s="578"/>
      <c r="CR33" s="578"/>
      <c r="CS33" s="578"/>
      <c r="CT33" s="578"/>
      <c r="CU33" s="578"/>
      <c r="CV33" s="578"/>
      <c r="CW33" s="578"/>
      <c r="CX33" s="578"/>
      <c r="CY33" s="578"/>
      <c r="CZ33" s="578"/>
      <c r="DA33" s="578"/>
      <c r="DB33" s="578"/>
      <c r="DC33" s="578"/>
      <c r="DD33" s="578"/>
      <c r="DE33" s="578"/>
      <c r="DF33" s="578"/>
      <c r="DG33" s="578"/>
      <c r="DH33" s="578"/>
      <c r="DI33" s="578"/>
      <c r="DJ33" s="578"/>
      <c r="DK33" s="578"/>
      <c r="DL33" s="578"/>
      <c r="DM33" s="578"/>
      <c r="DN33" s="578"/>
      <c r="DO33" s="578"/>
      <c r="DP33" s="578"/>
      <c r="DQ33" s="578"/>
      <c r="DR33" s="578"/>
      <c r="DS33" s="578"/>
      <c r="DT33" s="578"/>
      <c r="DU33" s="578">
        <v>4.4733796296296292E-2</v>
      </c>
      <c r="DV33" s="578"/>
      <c r="DW33" s="578"/>
      <c r="DX33" s="578"/>
      <c r="DY33" s="578"/>
      <c r="DZ33" s="578"/>
      <c r="EA33" s="578"/>
      <c r="EB33" s="578">
        <v>0.10758101851851852</v>
      </c>
      <c r="EC33" s="578"/>
      <c r="ED33" s="578"/>
      <c r="EE33" s="578"/>
      <c r="EF33" s="578"/>
      <c r="EG33" s="578"/>
      <c r="EH33" s="578"/>
      <c r="EI33" s="578"/>
      <c r="EJ33" s="578"/>
      <c r="EK33" s="578"/>
      <c r="EL33" s="578"/>
      <c r="EM33" s="578"/>
      <c r="EN33" s="578"/>
      <c r="EO33" s="578"/>
      <c r="EP33" s="578"/>
      <c r="EQ33" s="578"/>
      <c r="ER33" s="578"/>
      <c r="ES33" s="578"/>
      <c r="ET33" s="578"/>
      <c r="EU33" s="578"/>
      <c r="EV33" s="578"/>
      <c r="EW33" s="578"/>
      <c r="EX33" s="578"/>
    </row>
    <row r="34" spans="1:154" ht="13.5" thickBot="1" x14ac:dyDescent="0.25">
      <c r="A34" s="735"/>
      <c r="B34" s="737"/>
      <c r="C34" s="739"/>
      <c r="D34" s="741"/>
      <c r="E34" s="743"/>
      <c r="F34" s="753"/>
      <c r="G34" s="723"/>
      <c r="H34" s="755"/>
      <c r="I34" s="727"/>
      <c r="J34" s="579"/>
      <c r="K34" s="580"/>
      <c r="L34" s="580"/>
      <c r="M34" s="581"/>
      <c r="N34" s="580"/>
      <c r="O34" s="580"/>
      <c r="P34" s="580"/>
      <c r="Q34" s="581"/>
      <c r="R34" s="581"/>
      <c r="S34" s="580"/>
      <c r="T34" s="580"/>
      <c r="U34" s="581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  <c r="AS34" s="580"/>
      <c r="AT34" s="580"/>
      <c r="AU34" s="580"/>
      <c r="AV34" s="580"/>
      <c r="AW34" s="580"/>
      <c r="AX34" s="580"/>
      <c r="AY34" s="580"/>
      <c r="AZ34" s="580"/>
      <c r="BA34" s="580"/>
      <c r="BB34" s="580"/>
      <c r="BC34" s="580"/>
      <c r="BD34" s="580"/>
      <c r="BE34" s="580"/>
      <c r="BF34" s="580"/>
      <c r="BG34" s="580"/>
      <c r="BH34" s="580"/>
      <c r="BI34" s="580"/>
      <c r="BJ34" s="580"/>
      <c r="BK34" s="580"/>
      <c r="BL34" s="580"/>
      <c r="BM34" s="580"/>
      <c r="BN34" s="580"/>
      <c r="BO34" s="580"/>
      <c r="BP34" s="580"/>
      <c r="BQ34" s="580"/>
      <c r="BR34" s="580"/>
      <c r="BS34" s="580"/>
      <c r="BT34" s="580"/>
      <c r="BU34" s="580"/>
      <c r="BV34" s="671"/>
      <c r="BW34" s="671"/>
      <c r="BX34" s="580"/>
      <c r="BY34" s="580"/>
      <c r="BZ34" s="580"/>
      <c r="CA34" s="580"/>
      <c r="CB34" s="580"/>
      <c r="CC34" s="580"/>
      <c r="CD34" s="580"/>
      <c r="CE34" s="580"/>
      <c r="CF34" s="580"/>
      <c r="CG34" s="580"/>
      <c r="CH34" s="580"/>
      <c r="CI34" s="580"/>
      <c r="CJ34" s="580"/>
      <c r="CK34" s="580"/>
      <c r="CL34" s="580"/>
      <c r="CM34" s="580"/>
      <c r="CN34" s="580"/>
      <c r="CO34" s="580"/>
      <c r="CP34" s="580"/>
      <c r="CQ34" s="580"/>
      <c r="CR34" s="580"/>
      <c r="CS34" s="580"/>
      <c r="CT34" s="580"/>
      <c r="CU34" s="580"/>
      <c r="CV34" s="580"/>
      <c r="CW34" s="580"/>
      <c r="CX34" s="580"/>
      <c r="CY34" s="580"/>
      <c r="CZ34" s="580"/>
      <c r="DA34" s="580"/>
      <c r="DB34" s="580"/>
      <c r="DC34" s="580"/>
      <c r="DD34" s="580"/>
      <c r="DE34" s="580"/>
      <c r="DF34" s="580"/>
      <c r="DG34" s="580"/>
      <c r="DH34" s="580"/>
      <c r="DI34" s="580"/>
      <c r="DJ34" s="580"/>
      <c r="DK34" s="580"/>
      <c r="DL34" s="580"/>
      <c r="DM34" s="580"/>
      <c r="DN34" s="580"/>
      <c r="DO34" s="580"/>
      <c r="DP34" s="580"/>
      <c r="DQ34" s="580"/>
      <c r="DR34" s="580"/>
      <c r="DS34" s="580"/>
      <c r="DT34" s="580"/>
      <c r="DU34" s="581">
        <f>IF($I33=0,0,IF(ROUNDUP(DU33/$I33,0)&gt;30,30,ROUNDUP(DU33/$I33,0)))</f>
        <v>0</v>
      </c>
      <c r="DV34" s="580"/>
      <c r="DW34" s="580"/>
      <c r="DX34" s="580"/>
      <c r="DY34" s="580"/>
      <c r="DZ34" s="580"/>
      <c r="EA34" s="580"/>
      <c r="EB34" s="581">
        <f>IF($I33=0,0,IF(ROUNDUP(EB33/$I33,0)&gt;30,30,ROUNDUP(EB33/$I33,0)))</f>
        <v>0</v>
      </c>
      <c r="EC34" s="580"/>
      <c r="ED34" s="580"/>
      <c r="EE34" s="580"/>
      <c r="EF34" s="580"/>
      <c r="EG34" s="580"/>
      <c r="EH34" s="580"/>
      <c r="EI34" s="580"/>
      <c r="EJ34" s="580"/>
      <c r="EK34" s="580"/>
      <c r="EL34" s="580"/>
      <c r="EM34" s="580"/>
      <c r="EN34" s="580"/>
      <c r="EO34" s="580"/>
      <c r="EP34" s="580"/>
      <c r="EQ34" s="580"/>
      <c r="ER34" s="580"/>
      <c r="ES34" s="580"/>
      <c r="ET34" s="580"/>
      <c r="EU34" s="580"/>
      <c r="EV34" s="580"/>
      <c r="EW34" s="580"/>
      <c r="EX34" s="580"/>
    </row>
    <row r="35" spans="1:154" x14ac:dyDescent="0.2">
      <c r="A35" s="734">
        <v>2</v>
      </c>
      <c r="B35" s="736" t="s">
        <v>7</v>
      </c>
      <c r="C35" s="738">
        <f>IF(D35=0,0,RANK(D35,D$33:D$80))</f>
        <v>0</v>
      </c>
      <c r="D35" s="740">
        <f>SUM(J36:GG36)</f>
        <v>0</v>
      </c>
      <c r="E35" s="742">
        <f>IF(G35="X","X",RANK(G35,G$33:G$79))</f>
        <v>16</v>
      </c>
      <c r="F35" s="752">
        <f>COUNT(J35:GG35)</f>
        <v>2</v>
      </c>
      <c r="G35" s="722">
        <f>IF(C35=1,"X",IF(C35=2,"X",IF(C35=3,"X",F35)))</f>
        <v>2</v>
      </c>
      <c r="H35" s="754">
        <f>SUM(J35:GG35)</f>
        <v>0.2177546296296296</v>
      </c>
      <c r="I35" s="726">
        <f>MINA(J35,K35,L35,M35,N35,O35,P35,Q35,R35,S35,T35,U35,V35,W35,X35)</f>
        <v>0</v>
      </c>
      <c r="J35" s="610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78"/>
      <c r="AW35" s="578"/>
      <c r="AX35" s="578"/>
      <c r="AY35" s="578"/>
      <c r="AZ35" s="578"/>
      <c r="BA35" s="578"/>
      <c r="BB35" s="578"/>
      <c r="BC35" s="578"/>
      <c r="BD35" s="578"/>
      <c r="BE35" s="578"/>
      <c r="BF35" s="578">
        <v>6.7916666666666667E-2</v>
      </c>
      <c r="BG35" s="578"/>
      <c r="BH35" s="578"/>
      <c r="BI35" s="578"/>
      <c r="BJ35" s="578"/>
      <c r="BK35" s="578"/>
      <c r="BL35" s="578"/>
      <c r="BM35" s="578"/>
      <c r="BN35" s="578"/>
      <c r="BO35" s="578"/>
      <c r="BP35" s="578"/>
      <c r="BQ35" s="578"/>
      <c r="BR35" s="578"/>
      <c r="BS35" s="578"/>
      <c r="BT35" s="578"/>
      <c r="BU35" s="578"/>
      <c r="BV35" s="659"/>
      <c r="BW35" s="659"/>
      <c r="BX35" s="578"/>
      <c r="BY35" s="578"/>
      <c r="BZ35" s="578"/>
      <c r="CA35" s="578"/>
      <c r="CB35" s="578"/>
      <c r="CC35" s="578"/>
      <c r="CD35" s="578"/>
      <c r="CE35" s="578"/>
      <c r="CF35" s="578"/>
      <c r="CG35" s="578"/>
      <c r="CH35" s="578"/>
      <c r="CI35" s="578"/>
      <c r="CJ35" s="578"/>
      <c r="CK35" s="578"/>
      <c r="CL35" s="578"/>
      <c r="CM35" s="578"/>
      <c r="CN35" s="578"/>
      <c r="CO35" s="578"/>
      <c r="CP35" s="578"/>
      <c r="CQ35" s="578"/>
      <c r="CR35" s="578"/>
      <c r="CS35" s="578"/>
      <c r="CT35" s="578"/>
      <c r="CU35" s="578"/>
      <c r="CV35" s="578"/>
      <c r="CW35" s="578"/>
      <c r="CX35" s="578"/>
      <c r="CY35" s="578"/>
      <c r="CZ35" s="578"/>
      <c r="DA35" s="578"/>
      <c r="DB35" s="578"/>
      <c r="DC35" s="578"/>
      <c r="DD35" s="578"/>
      <c r="DE35" s="578"/>
      <c r="DF35" s="578"/>
      <c r="DG35" s="578"/>
      <c r="DH35" s="578"/>
      <c r="DI35" s="578"/>
      <c r="DJ35" s="578"/>
      <c r="DK35" s="578"/>
      <c r="DL35" s="578"/>
      <c r="DM35" s="578"/>
      <c r="DN35" s="578"/>
      <c r="DO35" s="578"/>
      <c r="DP35" s="578"/>
      <c r="DQ35" s="578"/>
      <c r="DR35" s="578"/>
      <c r="DS35" s="578"/>
      <c r="DT35" s="578"/>
      <c r="DU35" s="578"/>
      <c r="DV35" s="578"/>
      <c r="DW35" s="578"/>
      <c r="DX35" s="578"/>
      <c r="DY35" s="578"/>
      <c r="DZ35" s="578"/>
      <c r="EA35" s="578"/>
      <c r="EB35" s="578"/>
      <c r="EC35" s="578"/>
      <c r="ED35" s="578"/>
      <c r="EE35" s="578"/>
      <c r="EF35" s="578"/>
      <c r="EG35" s="578"/>
      <c r="EH35" s="578"/>
      <c r="EI35" s="578"/>
      <c r="EJ35" s="578">
        <v>0.14983796296296295</v>
      </c>
      <c r="EK35" s="578"/>
      <c r="EL35" s="578"/>
      <c r="EM35" s="578"/>
      <c r="EN35" s="578"/>
      <c r="EO35" s="578"/>
      <c r="EP35" s="578"/>
      <c r="EQ35" s="578"/>
      <c r="ER35" s="578"/>
      <c r="ES35" s="578"/>
      <c r="ET35" s="578"/>
      <c r="EU35" s="578"/>
      <c r="EV35" s="578"/>
      <c r="EW35" s="578"/>
      <c r="EX35" s="578"/>
    </row>
    <row r="36" spans="1:154" ht="13.5" thickBot="1" x14ac:dyDescent="0.25">
      <c r="A36" s="735"/>
      <c r="B36" s="737"/>
      <c r="C36" s="739"/>
      <c r="D36" s="741"/>
      <c r="E36" s="743"/>
      <c r="F36" s="753"/>
      <c r="G36" s="723"/>
      <c r="H36" s="755"/>
      <c r="I36" s="727"/>
      <c r="J36" s="579"/>
      <c r="K36" s="580"/>
      <c r="L36" s="580"/>
      <c r="M36" s="581"/>
      <c r="N36" s="580"/>
      <c r="O36" s="580"/>
      <c r="P36" s="580"/>
      <c r="Q36" s="581"/>
      <c r="R36" s="581"/>
      <c r="S36" s="580"/>
      <c r="T36" s="580"/>
      <c r="U36" s="581"/>
      <c r="V36" s="580"/>
      <c r="W36" s="580"/>
      <c r="X36" s="580"/>
      <c r="Y36" s="580"/>
      <c r="Z36" s="580"/>
      <c r="AA36" s="580"/>
      <c r="AB36" s="580"/>
      <c r="AC36" s="580"/>
      <c r="AD36" s="580"/>
      <c r="AE36" s="580"/>
      <c r="AF36" s="580"/>
      <c r="AG36" s="580"/>
      <c r="AH36" s="580"/>
      <c r="AI36" s="580"/>
      <c r="AJ36" s="580"/>
      <c r="AK36" s="580"/>
      <c r="AL36" s="580"/>
      <c r="AM36" s="580"/>
      <c r="AN36" s="580"/>
      <c r="AO36" s="580"/>
      <c r="AP36" s="580"/>
      <c r="AQ36" s="580"/>
      <c r="AR36" s="580"/>
      <c r="AS36" s="580"/>
      <c r="AT36" s="580"/>
      <c r="AU36" s="580"/>
      <c r="AV36" s="580"/>
      <c r="AW36" s="580"/>
      <c r="AX36" s="580"/>
      <c r="AY36" s="580"/>
      <c r="AZ36" s="580"/>
      <c r="BA36" s="580"/>
      <c r="BB36" s="580"/>
      <c r="BC36" s="580"/>
      <c r="BD36" s="580"/>
      <c r="BE36" s="580"/>
      <c r="BF36" s="581">
        <f>IF($I35=0,0,IF(ROUNDUP(BF35/$I35,0)&gt;30,30,ROUNDUP(BF35/$I35,0)))</f>
        <v>0</v>
      </c>
      <c r="BG36" s="580"/>
      <c r="BH36" s="580"/>
      <c r="BI36" s="580"/>
      <c r="BJ36" s="580"/>
      <c r="BK36" s="580"/>
      <c r="BL36" s="580"/>
      <c r="BM36" s="580"/>
      <c r="BN36" s="580"/>
      <c r="BO36" s="580"/>
      <c r="BP36" s="580"/>
      <c r="BQ36" s="580"/>
      <c r="BR36" s="580"/>
      <c r="BS36" s="580"/>
      <c r="BT36" s="580"/>
      <c r="BU36" s="580"/>
      <c r="BV36" s="671"/>
      <c r="BW36" s="671"/>
      <c r="BX36" s="580"/>
      <c r="BY36" s="580"/>
      <c r="BZ36" s="580"/>
      <c r="CA36" s="580"/>
      <c r="CB36" s="580"/>
      <c r="CC36" s="580"/>
      <c r="CD36" s="580"/>
      <c r="CE36" s="580"/>
      <c r="CF36" s="580"/>
      <c r="CG36" s="580"/>
      <c r="CH36" s="580"/>
      <c r="CI36" s="580"/>
      <c r="CJ36" s="580"/>
      <c r="CK36" s="580"/>
      <c r="CL36" s="580"/>
      <c r="CM36" s="580"/>
      <c r="CN36" s="580"/>
      <c r="CO36" s="580"/>
      <c r="CP36" s="580"/>
      <c r="CQ36" s="580"/>
      <c r="CR36" s="580"/>
      <c r="CS36" s="580"/>
      <c r="CT36" s="580"/>
      <c r="CU36" s="580"/>
      <c r="CV36" s="580"/>
      <c r="CW36" s="580"/>
      <c r="CX36" s="580"/>
      <c r="CY36" s="580"/>
      <c r="CZ36" s="580"/>
      <c r="DA36" s="580"/>
      <c r="DB36" s="580"/>
      <c r="DC36" s="580"/>
      <c r="DD36" s="580"/>
      <c r="DE36" s="580"/>
      <c r="DF36" s="580"/>
      <c r="DG36" s="580"/>
      <c r="DH36" s="580"/>
      <c r="DI36" s="580"/>
      <c r="DJ36" s="580"/>
      <c r="DK36" s="580"/>
      <c r="DL36" s="580"/>
      <c r="DM36" s="580"/>
      <c r="DN36" s="580"/>
      <c r="DO36" s="580"/>
      <c r="DP36" s="580"/>
      <c r="DQ36" s="580"/>
      <c r="DR36" s="580"/>
      <c r="DS36" s="580"/>
      <c r="DT36" s="580"/>
      <c r="DU36" s="580"/>
      <c r="DV36" s="580"/>
      <c r="DW36" s="580"/>
      <c r="DX36" s="580"/>
      <c r="DY36" s="580"/>
      <c r="DZ36" s="580"/>
      <c r="EA36" s="580"/>
      <c r="EB36" s="580"/>
      <c r="EC36" s="580"/>
      <c r="ED36" s="580"/>
      <c r="EE36" s="580"/>
      <c r="EF36" s="580"/>
      <c r="EG36" s="580"/>
      <c r="EH36" s="580"/>
      <c r="EI36" s="580"/>
      <c r="EJ36" s="581">
        <f>IF($I35=0,0,IF(ROUNDUP(EJ35/$I35,0)&gt;30,30,ROUNDUP(EJ35/$I35,0)))</f>
        <v>0</v>
      </c>
      <c r="EK36" s="581"/>
      <c r="EL36" s="581"/>
      <c r="EM36" s="580"/>
      <c r="EN36" s="580"/>
      <c r="EO36" s="580"/>
      <c r="EP36" s="580"/>
      <c r="EQ36" s="580"/>
      <c r="ER36" s="580"/>
      <c r="ES36" s="580"/>
      <c r="ET36" s="580"/>
      <c r="EU36" s="580"/>
      <c r="EV36" s="580"/>
      <c r="EW36" s="580"/>
      <c r="EX36" s="580"/>
    </row>
    <row r="37" spans="1:154" ht="12.75" customHeight="1" x14ac:dyDescent="0.2">
      <c r="A37" s="734">
        <v>3</v>
      </c>
      <c r="B37" s="736" t="s">
        <v>1217</v>
      </c>
      <c r="C37" s="738">
        <f>IF(D37=0,0,RANK(D37,D$33:D$80))</f>
        <v>14</v>
      </c>
      <c r="D37" s="740">
        <f>SUM(J38:GG38)</f>
        <v>31</v>
      </c>
      <c r="E37" s="742">
        <f>IF(G37="X","X",RANK(G37,G$33:G$79))</f>
        <v>11</v>
      </c>
      <c r="F37" s="752">
        <f>COUNT(J37:GG37)</f>
        <v>9</v>
      </c>
      <c r="G37" s="722">
        <f>IF(C37=1,"X",IF(C37=2,"X",IF(C37=3,"X",F37)))</f>
        <v>9</v>
      </c>
      <c r="H37" s="754">
        <f>SUM(J37:GG37)</f>
        <v>0.33962962962962967</v>
      </c>
      <c r="I37" s="726">
        <f>MINA(J37,K37,L37,M37,N37,O37,P37,Q37,R37,S37,T37,U37,V37,W37,X37)</f>
        <v>1.324074074074074E-2</v>
      </c>
      <c r="J37" s="610"/>
      <c r="K37" s="578">
        <v>1.3599537037037037E-2</v>
      </c>
      <c r="L37" s="578"/>
      <c r="M37" s="578"/>
      <c r="N37" s="578"/>
      <c r="O37" s="578"/>
      <c r="P37" s="578">
        <v>1.324074074074074E-2</v>
      </c>
      <c r="Q37" s="578"/>
      <c r="R37" s="578"/>
      <c r="S37" s="578"/>
      <c r="T37" s="594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>
        <v>3.0925925925925926E-2</v>
      </c>
      <c r="AW37" s="578"/>
      <c r="AX37" s="578">
        <v>4.7442129629629626E-2</v>
      </c>
      <c r="AY37" s="578"/>
      <c r="AZ37" s="578">
        <v>6.9803240740740735E-2</v>
      </c>
      <c r="BA37" s="578"/>
      <c r="BB37" s="578"/>
      <c r="BC37" s="578"/>
      <c r="BD37" s="578"/>
      <c r="BE37" s="578"/>
      <c r="BF37" s="578">
        <v>6.8599537037037042E-2</v>
      </c>
      <c r="BG37" s="578"/>
      <c r="BH37" s="578"/>
      <c r="BI37" s="578"/>
      <c r="BJ37" s="578"/>
      <c r="BK37" s="578"/>
      <c r="BL37" s="578"/>
      <c r="BM37" s="578"/>
      <c r="BN37" s="578"/>
      <c r="BO37" s="578">
        <v>1.5763888888888886E-2</v>
      </c>
      <c r="BP37" s="578"/>
      <c r="BQ37" s="578"/>
      <c r="BR37" s="578"/>
      <c r="BS37" s="578"/>
      <c r="BT37" s="578"/>
      <c r="BU37" s="578"/>
      <c r="BV37" s="659"/>
      <c r="BW37" s="659"/>
      <c r="BX37" s="578"/>
      <c r="BY37" s="578"/>
      <c r="BZ37" s="578"/>
      <c r="CA37" s="578"/>
      <c r="CB37" s="578"/>
      <c r="CC37" s="578"/>
      <c r="CD37" s="578"/>
      <c r="CE37" s="578"/>
      <c r="CF37" s="670"/>
      <c r="CG37" s="670"/>
      <c r="CH37" s="670"/>
      <c r="CI37" s="670"/>
      <c r="CJ37" s="670"/>
      <c r="CK37" s="670"/>
      <c r="CL37" s="670">
        <v>8.3333333333333332E-3</v>
      </c>
      <c r="CM37" s="578"/>
      <c r="CN37" s="578"/>
      <c r="CO37" s="578"/>
      <c r="CP37" s="578"/>
      <c r="CQ37" s="578"/>
      <c r="CR37" s="578"/>
      <c r="CS37" s="578"/>
      <c r="CT37" s="578"/>
      <c r="CU37" s="578"/>
      <c r="CV37" s="578"/>
      <c r="CW37" s="578"/>
      <c r="CX37" s="578"/>
      <c r="CY37" s="578"/>
      <c r="CZ37" s="578"/>
      <c r="DA37" s="578"/>
      <c r="DB37" s="578"/>
      <c r="DC37" s="578"/>
      <c r="DD37" s="578"/>
      <c r="DE37" s="578"/>
      <c r="DF37" s="578"/>
      <c r="DG37" s="578"/>
      <c r="DH37" s="578"/>
      <c r="DI37" s="578"/>
      <c r="DJ37" s="578"/>
      <c r="DK37" s="578"/>
      <c r="DL37" s="578"/>
      <c r="DM37" s="578"/>
      <c r="DN37" s="578"/>
      <c r="DO37" s="578"/>
      <c r="DP37" s="578"/>
      <c r="DQ37" s="578"/>
      <c r="DR37" s="578"/>
      <c r="DS37" s="578"/>
      <c r="DT37" s="578"/>
      <c r="DU37" s="578"/>
      <c r="DV37" s="578"/>
      <c r="DW37" s="578"/>
      <c r="DX37" s="578"/>
      <c r="DY37" s="578"/>
      <c r="DZ37" s="578"/>
      <c r="EA37" s="578"/>
      <c r="EB37" s="578">
        <v>7.1921296296296303E-2</v>
      </c>
      <c r="EC37" s="578"/>
      <c r="ED37" s="578"/>
      <c r="EE37" s="578"/>
      <c r="EF37" s="578"/>
      <c r="EG37" s="578"/>
      <c r="EH37" s="578"/>
      <c r="EI37" s="578"/>
      <c r="EJ37" s="578"/>
      <c r="EK37" s="578"/>
      <c r="EL37" s="578"/>
      <c r="EM37" s="578"/>
      <c r="EN37" s="578"/>
      <c r="EO37" s="578"/>
      <c r="EP37" s="578"/>
      <c r="EQ37" s="578"/>
      <c r="ER37" s="578"/>
      <c r="ES37" s="578"/>
      <c r="ET37" s="578"/>
      <c r="EU37" s="578"/>
      <c r="EV37" s="578"/>
      <c r="EW37" s="578"/>
      <c r="EX37" s="578"/>
    </row>
    <row r="38" spans="1:154" ht="13.5" customHeight="1" thickBot="1" x14ac:dyDescent="0.25">
      <c r="A38" s="735"/>
      <c r="B38" s="737"/>
      <c r="C38" s="739"/>
      <c r="D38" s="741"/>
      <c r="E38" s="743"/>
      <c r="F38" s="753"/>
      <c r="G38" s="723"/>
      <c r="H38" s="755"/>
      <c r="I38" s="727"/>
      <c r="J38" s="581"/>
      <c r="K38" s="581">
        <f>IF($I37=0,0,IF(ROUNDUP(K37/$I37,0)&gt;30,30,ROUNDUP(K37/$I37,0)))</f>
        <v>2</v>
      </c>
      <c r="L38" s="581"/>
      <c r="M38" s="581"/>
      <c r="N38" s="581"/>
      <c r="O38" s="581"/>
      <c r="P38" s="581">
        <f t="shared" ref="P38" si="10">IF($I37=0,0,IF(ROUNDUP(P37/$I37,0)&gt;30,30,ROUNDUP(P37/$I37,0)))</f>
        <v>1</v>
      </c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600"/>
      <c r="AF38" s="581"/>
      <c r="AG38" s="581"/>
      <c r="AH38" s="580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  <c r="AT38" s="581"/>
      <c r="AU38" s="581"/>
      <c r="AV38" s="581">
        <f>IF($I37=0,0,IF(ROUNDUP(AV37/$I37,0)&gt;30,30,ROUNDUP(AV37/$I37,0)))</f>
        <v>3</v>
      </c>
      <c r="AW38" s="581"/>
      <c r="AX38" s="581">
        <f>IF($I37=0,0,IF(ROUNDUP(AX37/$I37,0)&gt;30,30,ROUNDUP(AX37/$I37,0)))</f>
        <v>4</v>
      </c>
      <c r="AY38" s="581"/>
      <c r="AZ38" s="581">
        <f>IF($I37=0,0,IF(ROUNDUP(AZ37/$I37,0)&gt;30,30,ROUNDUP(AZ37/$I37,0)))</f>
        <v>6</v>
      </c>
      <c r="BA38" s="581"/>
      <c r="BB38" s="581"/>
      <c r="BC38" s="581"/>
      <c r="BD38" s="581"/>
      <c r="BE38" s="581"/>
      <c r="BF38" s="581">
        <f>IF($I37=0,0,IF(ROUNDUP(BF37/$I37,0)&gt;30,30,ROUNDUP(BF37/$I37,0)))</f>
        <v>6</v>
      </c>
      <c r="BG38" s="581"/>
      <c r="BH38" s="581"/>
      <c r="BI38" s="581"/>
      <c r="BJ38" s="581"/>
      <c r="BK38" s="581"/>
      <c r="BL38" s="581"/>
      <c r="BM38" s="581"/>
      <c r="BN38" s="581"/>
      <c r="BO38" s="581">
        <f>IF($I37=0,0,IF(ROUNDUP(BO37/$I37,0)&gt;30,30,ROUNDUP(BO37/$I37,0)))</f>
        <v>2</v>
      </c>
      <c r="BP38" s="581"/>
      <c r="BQ38" s="581"/>
      <c r="BR38" s="581"/>
      <c r="BS38" s="581"/>
      <c r="BT38" s="581"/>
      <c r="BU38" s="581"/>
      <c r="BV38" s="646"/>
      <c r="BW38" s="646"/>
      <c r="BX38" s="581"/>
      <c r="BY38" s="581"/>
      <c r="BZ38" s="581"/>
      <c r="CA38" s="581"/>
      <c r="CB38" s="581"/>
      <c r="CC38" s="581"/>
      <c r="CD38" s="581"/>
      <c r="CE38" s="581"/>
      <c r="CF38" s="581"/>
      <c r="CG38" s="581"/>
      <c r="CH38" s="581"/>
      <c r="CI38" s="581"/>
      <c r="CJ38" s="581"/>
      <c r="CK38" s="581"/>
      <c r="CL38" s="581">
        <f>IF($I37=0,0,IF(ROUNDUP(CL37/$I37,0)&gt;30,30,ROUNDUP(CL37/$I37,0)))</f>
        <v>1</v>
      </c>
      <c r="CM38" s="581"/>
      <c r="CN38" s="581"/>
      <c r="CO38" s="581"/>
      <c r="CP38" s="581"/>
      <c r="CQ38" s="581"/>
      <c r="CR38" s="581"/>
      <c r="CS38" s="581"/>
      <c r="CT38" s="581"/>
      <c r="CU38" s="581"/>
      <c r="CV38" s="581"/>
      <c r="CW38" s="581"/>
      <c r="CX38" s="581"/>
      <c r="CY38" s="581"/>
      <c r="CZ38" s="581"/>
      <c r="DA38" s="581"/>
      <c r="DB38" s="581"/>
      <c r="DC38" s="581"/>
      <c r="DD38" s="581"/>
      <c r="DE38" s="581"/>
      <c r="DF38" s="581"/>
      <c r="DG38" s="581"/>
      <c r="DH38" s="581"/>
      <c r="DI38" s="581"/>
      <c r="DJ38" s="581"/>
      <c r="DK38" s="581"/>
      <c r="DL38" s="581"/>
      <c r="DM38" s="581"/>
      <c r="DN38" s="581"/>
      <c r="DO38" s="581"/>
      <c r="DP38" s="581"/>
      <c r="DQ38" s="581"/>
      <c r="DR38" s="581"/>
      <c r="DS38" s="581"/>
      <c r="DT38" s="581"/>
      <c r="DU38" s="581"/>
      <c r="DV38" s="581"/>
      <c r="DW38" s="581"/>
      <c r="DX38" s="581"/>
      <c r="DY38" s="581"/>
      <c r="DZ38" s="581"/>
      <c r="EA38" s="581"/>
      <c r="EB38" s="581">
        <f>IF($I37=0,0,IF(ROUNDUP(EB37/$I37,0)&gt;30,30,ROUNDUP(EB37/$I37,0)))</f>
        <v>6</v>
      </c>
      <c r="EC38" s="581"/>
      <c r="ED38" s="581"/>
      <c r="EE38" s="581"/>
      <c r="EF38" s="581"/>
      <c r="EG38" s="581"/>
      <c r="EH38" s="581"/>
      <c r="EI38" s="581"/>
      <c r="EJ38" s="581"/>
      <c r="EK38" s="581"/>
      <c r="EL38" s="581"/>
      <c r="EM38" s="581"/>
      <c r="EN38" s="581"/>
      <c r="EO38" s="581"/>
      <c r="EP38" s="581"/>
      <c r="EQ38" s="581"/>
      <c r="ER38" s="581"/>
      <c r="ES38" s="581"/>
      <c r="ET38" s="581"/>
      <c r="EU38" s="581"/>
      <c r="EV38" s="581"/>
      <c r="EW38" s="581"/>
      <c r="EX38" s="581"/>
    </row>
    <row r="39" spans="1:154" ht="13.5" customHeight="1" x14ac:dyDescent="0.2">
      <c r="A39" s="734">
        <v>4</v>
      </c>
      <c r="B39" s="736" t="s">
        <v>289</v>
      </c>
      <c r="C39" s="738">
        <f>IF(D39=0,0,RANK(D39,D$33:D$80))</f>
        <v>10</v>
      </c>
      <c r="D39" s="740">
        <f>SUM(J40:GG40)</f>
        <v>54</v>
      </c>
      <c r="E39" s="742">
        <f>IF(G39="X","X",RANK(G39,G$33:G$79))</f>
        <v>5</v>
      </c>
      <c r="F39" s="752">
        <f>COUNT(J39:GG39)</f>
        <v>18</v>
      </c>
      <c r="G39" s="722">
        <f>IF(C39=1,"X",IF(C39=2,"X",IF(C39=3,"X",F39)))</f>
        <v>18</v>
      </c>
      <c r="H39" s="754">
        <f>SUM(J39:GG39)</f>
        <v>0.68146990740740754</v>
      </c>
      <c r="I39" s="726">
        <f>MINA(J39,K39,L39,M39,N39,O39,P39,Q39,R39,S39,T39,U39,V39,W39,X39)</f>
        <v>1.5763888888888886E-2</v>
      </c>
      <c r="J39" s="610">
        <v>1.6203703703703703E-2</v>
      </c>
      <c r="K39" s="595"/>
      <c r="L39" s="595"/>
      <c r="M39" s="578">
        <v>1.5960648148148151E-2</v>
      </c>
      <c r="N39" s="578">
        <v>1.5763888888888886E-2</v>
      </c>
      <c r="O39" s="578">
        <v>1.6018518518518519E-2</v>
      </c>
      <c r="P39" s="578">
        <v>1.6319444444444445E-2</v>
      </c>
      <c r="Q39" s="595"/>
      <c r="R39" s="595"/>
      <c r="S39" s="595"/>
      <c r="T39" s="578">
        <v>2.1087962962962961E-2</v>
      </c>
      <c r="U39" s="594">
        <v>2.0069444444444442E-2</v>
      </c>
      <c r="V39" s="595"/>
      <c r="W39" s="595"/>
      <c r="X39" s="578">
        <v>2.1250000000000002E-2</v>
      </c>
      <c r="Y39" s="596"/>
      <c r="Z39" s="596"/>
      <c r="AA39" s="596"/>
      <c r="AB39" s="596"/>
      <c r="AC39" s="596"/>
      <c r="AD39" s="595"/>
      <c r="AE39" s="664"/>
      <c r="AF39" s="578">
        <v>0.12366898148148148</v>
      </c>
      <c r="AG39" s="595"/>
      <c r="AH39" s="596"/>
      <c r="AI39" s="595"/>
      <c r="AJ39" s="595"/>
      <c r="AK39" s="595"/>
      <c r="AL39" s="595"/>
      <c r="AM39" s="595"/>
      <c r="AN39" s="595"/>
      <c r="AO39" s="595"/>
      <c r="AP39" s="595"/>
      <c r="AQ39" s="595"/>
      <c r="AR39" s="595"/>
      <c r="AS39" s="595"/>
      <c r="AT39" s="595"/>
      <c r="AU39" s="595"/>
      <c r="AV39" s="595"/>
      <c r="AW39" s="595"/>
      <c r="AX39" s="578">
        <v>5.543981481481481E-2</v>
      </c>
      <c r="AY39" s="595"/>
      <c r="AZ39" s="595"/>
      <c r="BA39" s="595"/>
      <c r="BB39" s="595"/>
      <c r="BC39" s="595"/>
      <c r="BD39" s="595"/>
      <c r="BE39" s="595"/>
      <c r="BF39" s="578">
        <v>8.0127314814814818E-2</v>
      </c>
      <c r="BG39" s="595"/>
      <c r="BH39" s="595"/>
      <c r="BI39" s="595"/>
      <c r="BJ39" s="595"/>
      <c r="BK39" s="595"/>
      <c r="BL39" s="595"/>
      <c r="BM39" s="595"/>
      <c r="BN39" s="595"/>
      <c r="BO39" s="595"/>
      <c r="BP39" s="595"/>
      <c r="BQ39" s="595"/>
      <c r="BR39" s="595"/>
      <c r="BS39" s="595"/>
      <c r="BT39" s="595"/>
      <c r="BU39" s="595"/>
      <c r="BV39" s="578">
        <v>2.7627314814814813E-2</v>
      </c>
      <c r="BW39" s="596"/>
      <c r="BX39" s="595"/>
      <c r="BY39" s="595"/>
      <c r="BZ39" s="595"/>
      <c r="CA39" s="595"/>
      <c r="CB39" s="592">
        <v>2.8680555555555553E-2</v>
      </c>
      <c r="CC39" s="592"/>
      <c r="CD39" s="592"/>
      <c r="CE39" s="578"/>
      <c r="CF39" s="578"/>
      <c r="CG39" s="578"/>
      <c r="CH39" s="578"/>
      <c r="CI39" s="578"/>
      <c r="CJ39" s="578"/>
      <c r="CK39" s="578"/>
      <c r="CL39" s="578"/>
      <c r="CM39" s="578"/>
      <c r="CN39" s="578"/>
      <c r="CO39" s="578"/>
      <c r="CP39" s="578"/>
      <c r="CQ39" s="578"/>
      <c r="CR39" s="578"/>
      <c r="CS39" s="578"/>
      <c r="CT39" s="578"/>
      <c r="CU39" s="578"/>
      <c r="CV39" s="578"/>
      <c r="CW39" s="578"/>
      <c r="CX39" s="578"/>
      <c r="CY39" s="578"/>
      <c r="CZ39" s="578"/>
      <c r="DA39" s="578"/>
      <c r="DB39" s="578"/>
      <c r="DC39" s="578"/>
      <c r="DD39" s="578"/>
      <c r="DE39" s="578"/>
      <c r="DF39" s="578"/>
      <c r="DG39" s="578"/>
      <c r="DH39" s="578"/>
      <c r="DI39" s="578"/>
      <c r="DJ39" s="578"/>
      <c r="DK39" s="578"/>
      <c r="DL39" s="578"/>
      <c r="DM39" s="578"/>
      <c r="DN39" s="578"/>
      <c r="DO39" s="578"/>
      <c r="DP39" s="578"/>
      <c r="DQ39" s="578"/>
      <c r="DR39" s="578"/>
      <c r="DS39" s="578"/>
      <c r="DT39" s="578">
        <v>1.9930555555555556E-2</v>
      </c>
      <c r="DU39" s="578">
        <v>3.4212962962962966E-2</v>
      </c>
      <c r="DV39" s="578"/>
      <c r="DW39" s="578"/>
      <c r="DX39" s="578"/>
      <c r="DY39" s="578"/>
      <c r="DZ39" s="578"/>
      <c r="EA39" s="578"/>
      <c r="EB39" s="578">
        <v>0.10104166666666665</v>
      </c>
      <c r="EC39" s="578"/>
      <c r="ED39" s="578"/>
      <c r="EE39" s="578"/>
      <c r="EF39" s="578"/>
      <c r="EG39" s="578">
        <v>2.9953703703703705E-2</v>
      </c>
      <c r="EH39" s="578"/>
      <c r="EI39" s="578"/>
      <c r="EJ39" s="578"/>
      <c r="EK39" s="578"/>
      <c r="EL39" s="578"/>
      <c r="EM39" s="578"/>
      <c r="EN39" s="578"/>
      <c r="EO39" s="578">
        <v>3.8113425925925926E-2</v>
      </c>
      <c r="EP39" s="578"/>
      <c r="EQ39" s="578"/>
      <c r="ER39" s="578"/>
      <c r="ES39" s="578"/>
      <c r="ET39" s="578"/>
      <c r="EU39" s="578"/>
      <c r="EV39" s="578"/>
      <c r="EW39" s="578"/>
      <c r="EX39" s="578"/>
    </row>
    <row r="40" spans="1:154" ht="13.5" customHeight="1" thickBot="1" x14ac:dyDescent="0.25">
      <c r="A40" s="735"/>
      <c r="B40" s="737"/>
      <c r="C40" s="739"/>
      <c r="D40" s="741"/>
      <c r="E40" s="743"/>
      <c r="F40" s="753"/>
      <c r="G40" s="723"/>
      <c r="H40" s="755"/>
      <c r="I40" s="727"/>
      <c r="J40" s="581">
        <f>IF($I39=0,0,IF(ROUNDUP(J39/$I39,0)&gt;30,30,ROUNDUP(J39/$I39,0)))</f>
        <v>2</v>
      </c>
      <c r="K40" s="595"/>
      <c r="L40" s="595"/>
      <c r="M40" s="581">
        <f>IF($I39=0,0,IF(ROUNDUP(M39/$I39,0)&gt;30,30,ROUNDUP(M39/$I39,0)))</f>
        <v>2</v>
      </c>
      <c r="N40" s="581">
        <f>IF($I39=0,0,IF(ROUNDUP(N39/$I39,0)&gt;30,30,ROUNDUP(N39/$I39,0)))</f>
        <v>1</v>
      </c>
      <c r="O40" s="581">
        <f>IF($I39=0,0,IF(ROUNDUP(O39/$I39,0)&gt;30,30,ROUNDUP(O39/$I39,0)))</f>
        <v>2</v>
      </c>
      <c r="P40" s="581">
        <f t="shared" ref="P40" si="11">IF($I39=0,0,IF(ROUNDUP(P39/$I39,0)&gt;30,30,ROUNDUP(P39/$I39,0)))</f>
        <v>2</v>
      </c>
      <c r="Q40" s="595"/>
      <c r="R40" s="595"/>
      <c r="S40" s="595"/>
      <c r="T40" s="581">
        <f t="shared" ref="T40" si="12">IF($I39=0,0,IF(ROUNDUP(T39/$I39,0)&gt;30,30,ROUNDUP(T39/$I39,0)))</f>
        <v>2</v>
      </c>
      <c r="U40" s="581">
        <f>IF($I39=0,0,IF(ROUNDUP(U39/$I39,0)&gt;30,30,ROUNDUP(U39/$I39,0)))</f>
        <v>2</v>
      </c>
      <c r="V40" s="595"/>
      <c r="W40" s="595"/>
      <c r="X40" s="581">
        <f>IF($I39=0,0,IF(ROUNDUP(X39/$I39,0)&gt;30,30,ROUNDUP(X39/$I39,0)))</f>
        <v>2</v>
      </c>
      <c r="Y40" s="595"/>
      <c r="Z40" s="595"/>
      <c r="AA40" s="595"/>
      <c r="AB40" s="595"/>
      <c r="AC40" s="595"/>
      <c r="AD40" s="595"/>
      <c r="AE40" s="664"/>
      <c r="AF40" s="581">
        <f>IF($I39=0,0,IF(ROUNDUP(AF39/$I39,0)&gt;30,30,ROUNDUP(AF39/$I39,0)))</f>
        <v>8</v>
      </c>
      <c r="AG40" s="595"/>
      <c r="AH40" s="596"/>
      <c r="AI40" s="595"/>
      <c r="AJ40" s="595"/>
      <c r="AK40" s="595"/>
      <c r="AL40" s="595"/>
      <c r="AM40" s="595"/>
      <c r="AN40" s="595"/>
      <c r="AO40" s="595"/>
      <c r="AP40" s="595"/>
      <c r="AQ40" s="595"/>
      <c r="AR40" s="595"/>
      <c r="AS40" s="595"/>
      <c r="AT40" s="595"/>
      <c r="AU40" s="595"/>
      <c r="AV40" s="595"/>
      <c r="AW40" s="595"/>
      <c r="AX40" s="595">
        <f>IF($I39=0,0,IF(ROUNDUP(AX39/$I39,0)&gt;30,30,ROUNDUP(AX39/$I39,0)))</f>
        <v>4</v>
      </c>
      <c r="AY40" s="595"/>
      <c r="AZ40" s="595"/>
      <c r="BA40" s="595"/>
      <c r="BB40" s="595"/>
      <c r="BC40" s="595"/>
      <c r="BD40" s="595"/>
      <c r="BE40" s="595"/>
      <c r="BF40" s="581">
        <f>IF($I39=0,0,IF(ROUNDUP(BF39/$I39,0)&gt;30,30,ROUNDUP(BF39/$I39,0)))</f>
        <v>6</v>
      </c>
      <c r="BG40" s="595"/>
      <c r="BH40" s="595"/>
      <c r="BI40" s="595"/>
      <c r="BJ40" s="595"/>
      <c r="BK40" s="595"/>
      <c r="BL40" s="595"/>
      <c r="BM40" s="595"/>
      <c r="BN40" s="595"/>
      <c r="BO40" s="595"/>
      <c r="BP40" s="595"/>
      <c r="BQ40" s="595"/>
      <c r="BR40" s="595"/>
      <c r="BS40" s="595"/>
      <c r="BT40" s="595"/>
      <c r="BU40" s="595"/>
      <c r="BV40" s="581">
        <f>IF($I39=0,0,IF(ROUNDUP(BV39/$I39,0)&gt;30,30,ROUNDUP(BV39/$I39,0)))</f>
        <v>2</v>
      </c>
      <c r="BW40" s="595"/>
      <c r="BX40" s="595"/>
      <c r="BY40" s="595"/>
      <c r="BZ40" s="595"/>
      <c r="CA40" s="595"/>
      <c r="CB40" s="581">
        <f>IF($I39=0,0,IF(ROUNDUP(CB39/$I39,0)&gt;30,30,ROUNDUP(CB39/$I39,0)))</f>
        <v>2</v>
      </c>
      <c r="CC40" s="595"/>
      <c r="CD40" s="595"/>
      <c r="CE40" s="595"/>
      <c r="CF40" s="595"/>
      <c r="CG40" s="595"/>
      <c r="CH40" s="595"/>
      <c r="CI40" s="595"/>
      <c r="CJ40" s="595"/>
      <c r="CK40" s="595"/>
      <c r="CL40" s="595"/>
      <c r="CM40" s="595"/>
      <c r="CN40" s="595"/>
      <c r="CO40" s="595"/>
      <c r="CP40" s="595"/>
      <c r="CQ40" s="595"/>
      <c r="CR40" s="595"/>
      <c r="CS40" s="595"/>
      <c r="CT40" s="595"/>
      <c r="CU40" s="595"/>
      <c r="CV40" s="595"/>
      <c r="CW40" s="595"/>
      <c r="CX40" s="595"/>
      <c r="CY40" s="595"/>
      <c r="CZ40" s="595"/>
      <c r="DA40" s="595"/>
      <c r="DB40" s="595"/>
      <c r="DC40" s="595"/>
      <c r="DD40" s="595"/>
      <c r="DE40" s="595"/>
      <c r="DF40" s="595"/>
      <c r="DG40" s="595"/>
      <c r="DH40" s="595"/>
      <c r="DI40" s="595"/>
      <c r="DJ40" s="595"/>
      <c r="DK40" s="595"/>
      <c r="DL40" s="595"/>
      <c r="DM40" s="595"/>
      <c r="DN40" s="595"/>
      <c r="DO40" s="595"/>
      <c r="DP40" s="595"/>
      <c r="DQ40" s="595"/>
      <c r="DR40" s="595"/>
      <c r="DS40" s="595"/>
      <c r="DT40" s="581">
        <f>IF($I39=0,0,IF(ROUNDUP(DT39/$I39,0)&gt;30,30,ROUNDUP(DT39/$I39,0)))</f>
        <v>2</v>
      </c>
      <c r="DU40" s="581">
        <f>IF($I39=0,0,IF(ROUNDUP(DU39/$I39,0)&gt;30,30,ROUNDUP(DU39/$I39,0)))</f>
        <v>3</v>
      </c>
      <c r="DV40" s="595"/>
      <c r="DW40" s="595"/>
      <c r="DX40" s="595"/>
      <c r="DY40" s="595"/>
      <c r="DZ40" s="595"/>
      <c r="EA40" s="595"/>
      <c r="EB40" s="581">
        <f>IF($I39=0,0,IF(ROUNDUP(EB39/$I39,0)&gt;30,30,ROUNDUP(EB39/$I39,0)))</f>
        <v>7</v>
      </c>
      <c r="EC40" s="595"/>
      <c r="ED40" s="595"/>
      <c r="EE40" s="595"/>
      <c r="EF40" s="595"/>
      <c r="EG40" s="581">
        <f>IF($I39=0,0,IF(ROUNDUP(EG39/$I39,0)&gt;30,30,ROUNDUP(EG39/$I39,0)))</f>
        <v>2</v>
      </c>
      <c r="EH40" s="595"/>
      <c r="EI40" s="595"/>
      <c r="EJ40" s="595"/>
      <c r="EK40" s="595"/>
      <c r="EL40" s="595"/>
      <c r="EM40" s="595"/>
      <c r="EN40" s="595"/>
      <c r="EO40" s="581">
        <f>IF($I39=0,0,IF(ROUNDUP(EO39/$I39,0)&gt;30,30,ROUNDUP(EO39/$I39,0)))</f>
        <v>3</v>
      </c>
      <c r="EP40" s="595"/>
      <c r="EQ40" s="595"/>
      <c r="ER40" s="595"/>
      <c r="ES40" s="595"/>
      <c r="ET40" s="595"/>
      <c r="EU40" s="595"/>
      <c r="EV40" s="595"/>
      <c r="EW40" s="595"/>
      <c r="EX40" s="595"/>
    </row>
    <row r="41" spans="1:154" x14ac:dyDescent="0.2">
      <c r="A41" s="734">
        <v>5</v>
      </c>
      <c r="B41" s="736" t="s">
        <v>1273</v>
      </c>
      <c r="C41" s="738">
        <f>IF(D41=0,0,RANK(D41,D$33:D$80))</f>
        <v>12</v>
      </c>
      <c r="D41" s="740">
        <f>SUM(J42:GG42)</f>
        <v>44</v>
      </c>
      <c r="E41" s="742">
        <f>IF(G41="X","X",RANK(G41,G$33:G$79))</f>
        <v>10</v>
      </c>
      <c r="F41" s="752">
        <f>COUNT(J41:GG41)</f>
        <v>13</v>
      </c>
      <c r="G41" s="722">
        <f>IF(C41=1,"X",IF(C41=2,"X",IF(C41=3,"X",F41)))</f>
        <v>13</v>
      </c>
      <c r="H41" s="754">
        <f>SUM(J41:GG41)</f>
        <v>0.50802083333333337</v>
      </c>
      <c r="I41" s="726">
        <f>MINA(J41,K41,L41,M41,N41,O41,P41,Q41,R41,S41,T41,U41,V41,W41,X41)</f>
        <v>1.4618055555555556E-2</v>
      </c>
      <c r="J41" s="610"/>
      <c r="K41" s="578"/>
      <c r="L41" s="578">
        <v>1.6307870370370372E-2</v>
      </c>
      <c r="M41" s="578"/>
      <c r="N41" s="578">
        <v>1.5474537037037038E-2</v>
      </c>
      <c r="O41" s="578">
        <v>1.6574074074074074E-2</v>
      </c>
      <c r="P41" s="578"/>
      <c r="Q41" s="578"/>
      <c r="R41" s="578">
        <v>1.5462962962962963E-2</v>
      </c>
      <c r="S41" s="578">
        <v>1.5081018518518516E-2</v>
      </c>
      <c r="T41" s="578"/>
      <c r="U41" s="594">
        <v>1.5856481481481482E-2</v>
      </c>
      <c r="V41" s="578"/>
      <c r="W41" s="578"/>
      <c r="X41" s="578">
        <v>1.4618055555555556E-2</v>
      </c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578"/>
      <c r="AL41" s="578"/>
      <c r="AM41" s="578"/>
      <c r="AN41" s="578"/>
      <c r="AO41" s="578"/>
      <c r="AP41" s="578"/>
      <c r="AQ41" s="578"/>
      <c r="AR41" s="578"/>
      <c r="AS41" s="578"/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/>
      <c r="BF41" s="578"/>
      <c r="BG41" s="578"/>
      <c r="BH41" s="578"/>
      <c r="BI41" s="578"/>
      <c r="BJ41" s="578"/>
      <c r="BK41" s="578"/>
      <c r="BL41" s="578"/>
      <c r="BM41" s="578"/>
      <c r="BN41" s="578"/>
      <c r="BO41" s="578">
        <v>1.8113425925925925E-2</v>
      </c>
      <c r="BP41" s="578"/>
      <c r="BQ41" s="578"/>
      <c r="BR41" s="578"/>
      <c r="BS41" s="578"/>
      <c r="BT41" s="578"/>
      <c r="BU41" s="578"/>
      <c r="BV41" s="659"/>
      <c r="BW41" s="659"/>
      <c r="BX41" s="578"/>
      <c r="BY41" s="578">
        <v>0.21004629629629631</v>
      </c>
      <c r="BZ41" s="578"/>
      <c r="CA41" s="578"/>
      <c r="CB41" s="578"/>
      <c r="CC41" s="578"/>
      <c r="CD41" s="578"/>
      <c r="CE41" s="578"/>
      <c r="CF41" s="578"/>
      <c r="CG41" s="578"/>
      <c r="CH41" s="578"/>
      <c r="CI41" s="578"/>
      <c r="CJ41" s="578"/>
      <c r="CK41" s="578"/>
      <c r="CL41" s="578"/>
      <c r="CM41" s="578"/>
      <c r="CN41" s="578"/>
      <c r="CO41" s="578"/>
      <c r="CP41" s="578"/>
      <c r="CQ41" s="578"/>
      <c r="CR41" s="578"/>
      <c r="CS41" s="578"/>
      <c r="CT41" s="578"/>
      <c r="CU41" s="578"/>
      <c r="CV41" s="578">
        <v>6.3449074074074074E-2</v>
      </c>
      <c r="CW41" s="578"/>
      <c r="CX41" s="578"/>
      <c r="CY41" s="578"/>
      <c r="CZ41" s="578"/>
      <c r="DA41" s="578"/>
      <c r="DB41" s="578"/>
      <c r="DC41" s="578"/>
      <c r="DD41" s="578"/>
      <c r="DE41" s="578"/>
      <c r="DF41" s="578"/>
      <c r="DG41" s="578"/>
      <c r="DH41" s="578"/>
      <c r="DI41" s="578"/>
      <c r="DJ41" s="578"/>
      <c r="DK41" s="578"/>
      <c r="DL41" s="578">
        <v>1.9791666666666666E-2</v>
      </c>
      <c r="DM41" s="578"/>
      <c r="DN41" s="578"/>
      <c r="DO41" s="578"/>
      <c r="DP41" s="578"/>
      <c r="DQ41" s="578"/>
      <c r="DR41" s="578"/>
      <c r="DS41" s="578"/>
      <c r="DT41" s="598">
        <v>2.3958333333333336E-3</v>
      </c>
      <c r="DU41" s="578"/>
      <c r="DV41" s="578"/>
      <c r="DW41" s="578"/>
      <c r="DX41" s="578"/>
      <c r="DY41" s="578"/>
      <c r="DZ41" s="578"/>
      <c r="EA41" s="578"/>
      <c r="EB41" s="578">
        <v>8.4849537037037029E-2</v>
      </c>
      <c r="EC41" s="578"/>
      <c r="ED41" s="578"/>
      <c r="EE41" s="578"/>
      <c r="EF41" s="578"/>
      <c r="EG41" s="578"/>
      <c r="EH41" s="578"/>
      <c r="EI41" s="578"/>
      <c r="EJ41" s="578"/>
      <c r="EK41" s="578"/>
      <c r="EL41" s="578"/>
      <c r="EM41" s="578"/>
      <c r="EN41" s="578"/>
      <c r="EO41" s="578"/>
      <c r="EP41" s="578"/>
      <c r="EQ41" s="578"/>
      <c r="ER41" s="578"/>
      <c r="ES41" s="578"/>
      <c r="ET41" s="578"/>
      <c r="EU41" s="578"/>
      <c r="EV41" s="578"/>
      <c r="EW41" s="578"/>
      <c r="EX41" s="578"/>
    </row>
    <row r="42" spans="1:154" ht="13.5" thickBot="1" x14ac:dyDescent="0.25">
      <c r="A42" s="735"/>
      <c r="B42" s="737"/>
      <c r="C42" s="739"/>
      <c r="D42" s="741"/>
      <c r="E42" s="743"/>
      <c r="F42" s="753"/>
      <c r="G42" s="723"/>
      <c r="H42" s="755"/>
      <c r="I42" s="727"/>
      <c r="J42" s="581"/>
      <c r="K42" s="581"/>
      <c r="L42" s="581">
        <f>IF($I41=0,0,IF(ROUNDUP(L41/$I41,0)&gt;30,30,ROUNDUP(L41/$I41,0)))</f>
        <v>2</v>
      </c>
      <c r="M42" s="581"/>
      <c r="N42" s="581">
        <f>IF($I41=0,0,IF(ROUNDUP(N41/$I41,0)&gt;30,30,ROUNDUP(N41/$I41,0)))</f>
        <v>2</v>
      </c>
      <c r="O42" s="581">
        <f>IF($I41=0,0,IF(ROUNDUP(O41/$I41,0)&gt;30,30,ROUNDUP(O41/$I41,0)))</f>
        <v>2</v>
      </c>
      <c r="P42" s="579"/>
      <c r="Q42" s="581"/>
      <c r="R42" s="581">
        <f t="shared" ref="R42:S42" si="13">IF($I41=0,0,IF(ROUNDUP(R41/$I41,0)&gt;30,30,ROUNDUP(R41/$I41,0)))</f>
        <v>2</v>
      </c>
      <c r="S42" s="581">
        <f t="shared" si="13"/>
        <v>2</v>
      </c>
      <c r="T42" s="581"/>
      <c r="U42" s="581">
        <f>IF($I41=0,0,IF(ROUNDUP(U41/$I41,0)&gt;30,30,ROUNDUP(U41/$I41,0)))</f>
        <v>2</v>
      </c>
      <c r="V42" s="581"/>
      <c r="W42" s="581"/>
      <c r="X42" s="581">
        <f>IF($I41=0,0,IF(ROUNDUP(X41/$I41,0)&gt;30,30,ROUNDUP(X41/$I41,0)))</f>
        <v>1</v>
      </c>
      <c r="Y42" s="581"/>
      <c r="Z42" s="581"/>
      <c r="AA42" s="581"/>
      <c r="AB42" s="581"/>
      <c r="AC42" s="581"/>
      <c r="AD42" s="581"/>
      <c r="AE42" s="581"/>
      <c r="AF42" s="581"/>
      <c r="AG42" s="581"/>
      <c r="AH42" s="580"/>
      <c r="AI42" s="580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  <c r="AT42" s="581"/>
      <c r="AU42" s="581"/>
      <c r="AV42" s="581"/>
      <c r="AW42" s="581"/>
      <c r="AX42" s="581"/>
      <c r="AY42" s="581"/>
      <c r="AZ42" s="581"/>
      <c r="BA42" s="581"/>
      <c r="BB42" s="581"/>
      <c r="BC42" s="581"/>
      <c r="BD42" s="581"/>
      <c r="BE42" s="581"/>
      <c r="BF42" s="581"/>
      <c r="BG42" s="581"/>
      <c r="BH42" s="581"/>
      <c r="BI42" s="581"/>
      <c r="BJ42" s="581"/>
      <c r="BK42" s="581"/>
      <c r="BL42" s="581"/>
      <c r="BM42" s="581"/>
      <c r="BN42" s="581"/>
      <c r="BO42" s="581">
        <f>IF($I41=0,0,IF(ROUNDUP(BO41/$I41,0)&gt;30,30,ROUNDUP(BO41/$I41,0)))</f>
        <v>2</v>
      </c>
      <c r="BP42" s="581"/>
      <c r="BQ42" s="581"/>
      <c r="BR42" s="581"/>
      <c r="BS42" s="581"/>
      <c r="BT42" s="581"/>
      <c r="BU42" s="581"/>
      <c r="BV42" s="646"/>
      <c r="BW42" s="646"/>
      <c r="BX42" s="581"/>
      <c r="BY42" s="581">
        <f>IF($I41=0,0,IF(ROUNDUP(BY41/$I41,0)&gt;30,30,ROUNDUP(BY41/$I41,0)))</f>
        <v>15</v>
      </c>
      <c r="BZ42" s="581"/>
      <c r="CA42" s="581"/>
      <c r="CB42" s="581"/>
      <c r="CC42" s="581"/>
      <c r="CD42" s="581"/>
      <c r="CE42" s="581"/>
      <c r="CF42" s="581"/>
      <c r="CG42" s="581"/>
      <c r="CH42" s="581"/>
      <c r="CI42" s="581"/>
      <c r="CJ42" s="581"/>
      <c r="CK42" s="581"/>
      <c r="CL42" s="581"/>
      <c r="CM42" s="581"/>
      <c r="CN42" s="581"/>
      <c r="CO42" s="581"/>
      <c r="CP42" s="581"/>
      <c r="CQ42" s="581"/>
      <c r="CR42" s="581"/>
      <c r="CS42" s="581"/>
      <c r="CT42" s="581"/>
      <c r="CU42" s="581"/>
      <c r="CV42" s="581">
        <f>IF($I41=0,0,IF(ROUNDUP(CV41/$I41,0)&gt;30,30,ROUNDUP(CV41/$I41,0)))</f>
        <v>5</v>
      </c>
      <c r="CW42" s="581"/>
      <c r="CX42" s="581"/>
      <c r="CY42" s="581"/>
      <c r="CZ42" s="581"/>
      <c r="DA42" s="581"/>
      <c r="DB42" s="581"/>
      <c r="DC42" s="581"/>
      <c r="DD42" s="581"/>
      <c r="DE42" s="581"/>
      <c r="DF42" s="581"/>
      <c r="DG42" s="581"/>
      <c r="DH42" s="581"/>
      <c r="DI42" s="581"/>
      <c r="DJ42" s="581"/>
      <c r="DK42" s="581"/>
      <c r="DL42" s="581">
        <f>IF($I41=0,0,IF(ROUNDUP(DL41/$I41,0)&gt;30,30,ROUNDUP(DL41/$I41,0)))</f>
        <v>2</v>
      </c>
      <c r="DM42" s="581"/>
      <c r="DN42" s="581"/>
      <c r="DO42" s="581"/>
      <c r="DP42" s="581"/>
      <c r="DQ42" s="581"/>
      <c r="DR42" s="581"/>
      <c r="DS42" s="581"/>
      <c r="DT42" s="581">
        <f>IF($I41=0,0,IF(ROUNDUP(DT41/$I41,0)&gt;30,30,ROUNDUP(DT41/$I41,0)))</f>
        <v>1</v>
      </c>
      <c r="DU42" s="581"/>
      <c r="DV42" s="581"/>
      <c r="DW42" s="581"/>
      <c r="DX42" s="581"/>
      <c r="DY42" s="581"/>
      <c r="DZ42" s="581"/>
      <c r="EA42" s="581"/>
      <c r="EB42" s="581">
        <f>IF($I41=0,0,IF(ROUNDUP(EB41/$I41,0)&gt;30,30,ROUNDUP(EB41/$I41,0)))</f>
        <v>6</v>
      </c>
      <c r="EC42" s="581"/>
      <c r="ED42" s="581"/>
      <c r="EE42" s="581"/>
      <c r="EF42" s="581"/>
      <c r="EG42" s="581"/>
      <c r="EH42" s="581"/>
      <c r="EI42" s="581"/>
      <c r="EJ42" s="581"/>
      <c r="EK42" s="581"/>
      <c r="EL42" s="581"/>
      <c r="EM42" s="581"/>
      <c r="EN42" s="581"/>
      <c r="EO42" s="581"/>
      <c r="EP42" s="581"/>
      <c r="EQ42" s="581"/>
      <c r="ER42" s="581"/>
      <c r="ES42" s="581"/>
      <c r="ET42" s="581"/>
      <c r="EU42" s="581"/>
      <c r="EV42" s="581"/>
      <c r="EW42" s="581"/>
      <c r="EX42" s="581"/>
    </row>
    <row r="43" spans="1:154" x14ac:dyDescent="0.2">
      <c r="A43" s="734">
        <v>6</v>
      </c>
      <c r="B43" s="736" t="s">
        <v>1</v>
      </c>
      <c r="C43" s="738">
        <f>IF(D43=0,0,RANK(D43,D$33:D$80))</f>
        <v>4</v>
      </c>
      <c r="D43" s="740">
        <f>SUM(J44:GG44)</f>
        <v>142</v>
      </c>
      <c r="E43" s="742">
        <f>IF(G43="X","X",RANK(G43,G$33:G$79))</f>
        <v>1</v>
      </c>
      <c r="F43" s="752">
        <f>COUNT(J43:GG43)</f>
        <v>33</v>
      </c>
      <c r="G43" s="722">
        <f>IF(C43=1,"X",IF(C43=2,"X",IF(C43=3,"X",F43)))</f>
        <v>33</v>
      </c>
      <c r="H43" s="754">
        <f>SUM(J43:GG43)</f>
        <v>2.1911921296296297</v>
      </c>
      <c r="I43" s="726">
        <f>MINA(J43,K43,L43,M43,N43,O43,P43,Q43,R43,S43,T43,U43,V43,W43,X43)</f>
        <v>1.3043981481481483E-2</v>
      </c>
      <c r="J43" s="610"/>
      <c r="K43" s="578">
        <v>1.3645833333333331E-2</v>
      </c>
      <c r="L43" s="578">
        <v>1.3564814814814816E-2</v>
      </c>
      <c r="M43" s="578"/>
      <c r="N43" s="578">
        <v>1.3495370370370371E-2</v>
      </c>
      <c r="O43" s="578">
        <v>1.383101851851852E-2</v>
      </c>
      <c r="P43" s="578">
        <v>1.3217592592592593E-2</v>
      </c>
      <c r="Q43" s="578"/>
      <c r="R43" s="578">
        <v>1.3726851851851851E-2</v>
      </c>
      <c r="S43" s="578">
        <v>1.3715277777777778E-2</v>
      </c>
      <c r="T43" s="578"/>
      <c r="U43" s="594">
        <v>1.3217592592592593E-2</v>
      </c>
      <c r="V43" s="578">
        <v>1.3043981481481483E-2</v>
      </c>
      <c r="W43" s="578"/>
      <c r="X43" s="578">
        <v>1.3356481481481483E-2</v>
      </c>
      <c r="Y43" s="578"/>
      <c r="Z43" s="578"/>
      <c r="AA43" s="578"/>
      <c r="AB43" s="578"/>
      <c r="AC43" s="578"/>
      <c r="AD43" s="578"/>
      <c r="AE43" s="578"/>
      <c r="AF43" s="578">
        <v>9.0798611111111108E-2</v>
      </c>
      <c r="AG43" s="578"/>
      <c r="AH43" s="578"/>
      <c r="AI43" s="578"/>
      <c r="AJ43" s="578">
        <v>3.0451388888888889E-2</v>
      </c>
      <c r="AK43" s="578"/>
      <c r="AL43" s="578"/>
      <c r="AM43" s="578">
        <v>7.7453703703703705E-2</v>
      </c>
      <c r="AN43" s="578">
        <v>0.95159722222222232</v>
      </c>
      <c r="AO43" s="578"/>
      <c r="AP43" s="578"/>
      <c r="AQ43" s="578"/>
      <c r="AR43" s="578"/>
      <c r="AS43" s="578">
        <v>4.0428240740740744E-2</v>
      </c>
      <c r="AT43" s="578"/>
      <c r="AU43" s="578"/>
      <c r="AV43" s="578"/>
      <c r="AW43" s="578"/>
      <c r="AX43" s="578"/>
      <c r="AY43" s="578"/>
      <c r="AZ43" s="578">
        <v>6.94212962962963E-2</v>
      </c>
      <c r="BA43" s="578"/>
      <c r="BB43" s="578"/>
      <c r="BC43" s="578"/>
      <c r="BD43" s="578"/>
      <c r="BE43" s="578"/>
      <c r="BF43" s="578"/>
      <c r="BG43" s="578"/>
      <c r="BH43" s="578"/>
      <c r="BI43" s="578">
        <v>1.8078703703703704E-2</v>
      </c>
      <c r="BJ43" s="578"/>
      <c r="BK43" s="578"/>
      <c r="BL43" s="578"/>
      <c r="BM43" s="578"/>
      <c r="BN43" s="578"/>
      <c r="BO43" s="578">
        <v>1.554398148148148E-2</v>
      </c>
      <c r="BP43" s="578">
        <v>1.6562500000000001E-2</v>
      </c>
      <c r="BQ43" s="578"/>
      <c r="BR43" s="578"/>
      <c r="BS43" s="578"/>
      <c r="BT43" s="578"/>
      <c r="BU43" s="578"/>
      <c r="BV43" s="659"/>
      <c r="BW43" s="659"/>
      <c r="BX43" s="578">
        <v>2.1354166666666664E-2</v>
      </c>
      <c r="BY43" s="578">
        <v>0.21004629629629631</v>
      </c>
      <c r="BZ43" s="578"/>
      <c r="CA43" s="578"/>
      <c r="CB43" s="578">
        <v>2.4710648148148148E-2</v>
      </c>
      <c r="CC43" s="578"/>
      <c r="CD43" s="578"/>
      <c r="CE43" s="578">
        <v>1.4004629629629631E-2</v>
      </c>
      <c r="CF43" s="578"/>
      <c r="CG43" s="578"/>
      <c r="CH43" s="578"/>
      <c r="CI43" s="578"/>
      <c r="CJ43" s="578"/>
      <c r="CK43" s="578"/>
      <c r="CL43" s="578"/>
      <c r="CM43" s="578"/>
      <c r="CN43" s="578"/>
      <c r="CO43" s="578"/>
      <c r="CP43" s="578">
        <v>6.7060185185185181E-2</v>
      </c>
      <c r="CQ43" s="578"/>
      <c r="CR43" s="578"/>
      <c r="CS43" s="578"/>
      <c r="CT43" s="578"/>
      <c r="CU43" s="578"/>
      <c r="CV43" s="578"/>
      <c r="CW43" s="578">
        <v>1.6898148148148148E-2</v>
      </c>
      <c r="CX43" s="578"/>
      <c r="CY43" s="578"/>
      <c r="CZ43" s="578"/>
      <c r="DA43" s="578"/>
      <c r="DB43" s="578"/>
      <c r="DC43" s="578"/>
      <c r="DD43" s="578"/>
      <c r="DE43" s="578"/>
      <c r="DF43" s="578"/>
      <c r="DG43" s="578"/>
      <c r="DH43" s="578"/>
      <c r="DI43" s="578"/>
      <c r="DJ43" s="578"/>
      <c r="DK43" s="578"/>
      <c r="DL43" s="578">
        <v>1.5335648148148147E-2</v>
      </c>
      <c r="DM43" s="578"/>
      <c r="DN43" s="578"/>
      <c r="DO43" s="578"/>
      <c r="DP43" s="578"/>
      <c r="DQ43" s="578"/>
      <c r="DR43" s="578"/>
      <c r="DS43" s="578">
        <v>1.744212962962963E-2</v>
      </c>
      <c r="DT43" s="578">
        <v>1.7002314814814814E-2</v>
      </c>
      <c r="DU43" s="578"/>
      <c r="DV43" s="578"/>
      <c r="DW43" s="578"/>
      <c r="DX43" s="578">
        <v>6.5358796296296304E-2</v>
      </c>
      <c r="DY43" s="578"/>
      <c r="DZ43" s="578"/>
      <c r="EA43" s="578"/>
      <c r="EB43" s="578">
        <v>6.9143518518518521E-2</v>
      </c>
      <c r="EC43" s="578"/>
      <c r="ED43" s="578">
        <v>2.2141203703703705E-2</v>
      </c>
      <c r="EE43" s="578"/>
      <c r="EF43" s="578"/>
      <c r="EG43" s="578">
        <v>2.6608796296296297E-2</v>
      </c>
      <c r="EH43" s="578"/>
      <c r="EI43" s="578"/>
      <c r="EJ43" s="578"/>
      <c r="EK43" s="578"/>
      <c r="EL43" s="578"/>
      <c r="EM43" s="578"/>
      <c r="EN43" s="578">
        <v>0.15893518518518518</v>
      </c>
      <c r="EO43" s="578"/>
      <c r="EP43" s="578"/>
      <c r="EQ43" s="578"/>
      <c r="ER43" s="578"/>
      <c r="ES43" s="578"/>
      <c r="ET43" s="578"/>
      <c r="EU43" s="578"/>
      <c r="EV43" s="578"/>
      <c r="EW43" s="578"/>
      <c r="EX43" s="578"/>
    </row>
    <row r="44" spans="1:154" ht="13.5" thickBot="1" x14ac:dyDescent="0.25">
      <c r="A44" s="735"/>
      <c r="B44" s="737"/>
      <c r="C44" s="739"/>
      <c r="D44" s="741"/>
      <c r="E44" s="743"/>
      <c r="F44" s="753"/>
      <c r="G44" s="723"/>
      <c r="H44" s="755"/>
      <c r="I44" s="727"/>
      <c r="J44" s="581"/>
      <c r="K44" s="581">
        <f>IF($I43=0,0,IF(ROUNDUP(K43/$I43,0)&gt;30,30,ROUNDUP(K43/$I43,0)))</f>
        <v>2</v>
      </c>
      <c r="L44" s="581">
        <f>IF($I43=0,0,IF(ROUNDUP(L43/$I43,0)&gt;30,30,ROUNDUP(L43/$I43,0)))</f>
        <v>2</v>
      </c>
      <c r="M44" s="581"/>
      <c r="N44" s="581">
        <f>IF($I43=0,0,IF(ROUNDUP(N43/$I43,0)&gt;30,30,ROUNDUP(N43/$I43,0)))</f>
        <v>2</v>
      </c>
      <c r="O44" s="581">
        <f>IF($I43=0,0,IF(ROUNDUP(O43/$I43,0)&gt;30,30,ROUNDUP(O43/$I43,0)))</f>
        <v>2</v>
      </c>
      <c r="P44" s="581">
        <f t="shared" ref="P44" si="14">IF($I43=0,0,IF(ROUNDUP(P43/$I43,0)&gt;30,30,ROUNDUP(P43/$I43,0)))</f>
        <v>2</v>
      </c>
      <c r="Q44" s="581"/>
      <c r="R44" s="581">
        <f t="shared" ref="R44:S44" si="15">IF($I43=0,0,IF(ROUNDUP(R43/$I43,0)&gt;30,30,ROUNDUP(R43/$I43,0)))</f>
        <v>2</v>
      </c>
      <c r="S44" s="581">
        <f t="shared" si="15"/>
        <v>2</v>
      </c>
      <c r="T44" s="581"/>
      <c r="U44" s="581">
        <f>IF($I43=0,0,IF(ROUNDUP(U43/$I43,0)&gt;30,30,ROUNDUP(U43/$I43,0)))</f>
        <v>2</v>
      </c>
      <c r="V44" s="581">
        <f>IF($I43=0,0,IF(ROUNDUP(V43/$I43,0)&gt;30,30,ROUNDUP(V43/$I43,0)))</f>
        <v>1</v>
      </c>
      <c r="W44" s="581"/>
      <c r="X44" s="581">
        <f>IF($I43=0,0,IF(ROUNDUP(X43/$I43,0)&gt;30,30,ROUNDUP(X43/$I43,0)))</f>
        <v>2</v>
      </c>
      <c r="Y44" s="581"/>
      <c r="Z44" s="581"/>
      <c r="AA44" s="581"/>
      <c r="AB44" s="581"/>
      <c r="AC44" s="581"/>
      <c r="AD44" s="581"/>
      <c r="AE44" s="581"/>
      <c r="AF44" s="581">
        <f>IF($I43=0,0,IF(ROUNDUP(AF43/$I43,0)&gt;30,30,ROUNDUP(AF43/$I43,0)))</f>
        <v>7</v>
      </c>
      <c r="AG44" s="581"/>
      <c r="AH44" s="580"/>
      <c r="AI44" s="580"/>
      <c r="AJ44" s="581">
        <f>IF($I43=0,0,IF(ROUNDUP(AJ43/$I43,0)&gt;30,30,ROUNDUP(AJ43/$I43,0)))</f>
        <v>3</v>
      </c>
      <c r="AK44" s="581"/>
      <c r="AL44" s="581"/>
      <c r="AM44" s="581">
        <f>IF($I43=0,0,IF(ROUNDUP(AM43/$I43,0)&gt;30,30,ROUNDUP(AM43/$I43,0)))</f>
        <v>6</v>
      </c>
      <c r="AN44" s="581">
        <f>IF($I43=0,0,IF(ROUNDUP(AN43/$I43,0)&gt;30,30,ROUNDUP(AN43/$I43,0)))</f>
        <v>30</v>
      </c>
      <c r="AO44" s="581"/>
      <c r="AP44" s="581"/>
      <c r="AQ44" s="581"/>
      <c r="AR44" s="581"/>
      <c r="AS44" s="581">
        <f>IF($I43=0,0,IF(ROUNDUP(AS43/$I43,0)&gt;30,30,ROUNDUP(AS43/$I43,0)))</f>
        <v>4</v>
      </c>
      <c r="AT44" s="581"/>
      <c r="AU44" s="581"/>
      <c r="AV44" s="581"/>
      <c r="AW44" s="581"/>
      <c r="AX44" s="581"/>
      <c r="AY44" s="581"/>
      <c r="AZ44" s="581">
        <f>IF($I43=0,0,IF(ROUNDUP(AZ43/$I43,0)&gt;30,30,ROUNDUP(AZ43/$I43,0)))</f>
        <v>6</v>
      </c>
      <c r="BA44" s="581"/>
      <c r="BB44" s="581"/>
      <c r="BC44" s="581"/>
      <c r="BD44" s="581"/>
      <c r="BE44" s="581"/>
      <c r="BF44" s="581"/>
      <c r="BG44" s="581"/>
      <c r="BH44" s="581"/>
      <c r="BI44" s="581">
        <f>IF($I43=0,0,IF(ROUNDUP(BI43/$I43,0)&gt;30,30,ROUNDUP(BI43/$I43,0)))</f>
        <v>2</v>
      </c>
      <c r="BJ44" s="581"/>
      <c r="BK44" s="581"/>
      <c r="BL44" s="581"/>
      <c r="BM44" s="581"/>
      <c r="BN44" s="581"/>
      <c r="BO44" s="581">
        <f>IF($I43=0,0,IF(ROUNDUP(BO43/$I43,0)&gt;30,30,ROUNDUP(BO43/$I43,0)))</f>
        <v>2</v>
      </c>
      <c r="BP44" s="581">
        <f>IF($I43=0,0,IF(ROUNDUP(BP43/$I43,0)&gt;30,30,ROUNDUP(BP43/$I43,0)))</f>
        <v>2</v>
      </c>
      <c r="BQ44" s="581"/>
      <c r="BR44" s="581"/>
      <c r="BS44" s="581"/>
      <c r="BT44" s="581"/>
      <c r="BU44" s="581"/>
      <c r="BV44" s="646"/>
      <c r="BW44" s="646"/>
      <c r="BX44" s="581">
        <f>IF($I43=0,0,IF(ROUNDUP(BX43/$I43,0)&gt;30,30,ROUNDUP(BX43/$I43,0)))</f>
        <v>2</v>
      </c>
      <c r="BY44" s="581">
        <f>IF($I43=0,0,IF(ROUNDUP(BY43/$I43,0)&gt;30,30,ROUNDUP(BY43/$I43,0)))</f>
        <v>17</v>
      </c>
      <c r="BZ44" s="581"/>
      <c r="CA44" s="581"/>
      <c r="CB44" s="581">
        <f>IF($I43=0,0,IF(ROUNDUP(CB43/$I43,0)&gt;30,30,ROUNDUP(CB43/$I43,0)))</f>
        <v>2</v>
      </c>
      <c r="CC44" s="581"/>
      <c r="CD44" s="581"/>
      <c r="CE44" s="581">
        <f>IF($I43=0,0,IF(ROUNDUP(CE43/$I43,0)&gt;30,30,ROUNDUP(CE43/$I43,0)))</f>
        <v>2</v>
      </c>
      <c r="CF44" s="581"/>
      <c r="CG44" s="581"/>
      <c r="CH44" s="581"/>
      <c r="CI44" s="581"/>
      <c r="CJ44" s="581"/>
      <c r="CK44" s="581"/>
      <c r="CL44" s="581"/>
      <c r="CM44" s="581"/>
      <c r="CN44" s="581"/>
      <c r="CO44" s="581"/>
      <c r="CP44" s="581">
        <f>IF($I43=0,0,IF(ROUNDUP(CP43/$I43,0)&gt;30,30,ROUNDUP(CP43/$I43,0)))</f>
        <v>6</v>
      </c>
      <c r="CQ44" s="581"/>
      <c r="CR44" s="581"/>
      <c r="CS44" s="581"/>
      <c r="CT44" s="581"/>
      <c r="CU44" s="581"/>
      <c r="CV44" s="581"/>
      <c r="CW44" s="581">
        <f>IF($I43=0,0,IF(ROUNDUP(CW43/$I43,0)&gt;30,30,ROUNDUP(CW43/$I43,0)))</f>
        <v>2</v>
      </c>
      <c r="CX44" s="581"/>
      <c r="CY44" s="581"/>
      <c r="CZ44" s="581"/>
      <c r="DA44" s="581"/>
      <c r="DB44" s="581"/>
      <c r="DC44" s="581"/>
      <c r="DD44" s="581"/>
      <c r="DE44" s="581"/>
      <c r="DF44" s="581"/>
      <c r="DG44" s="581"/>
      <c r="DH44" s="581"/>
      <c r="DI44" s="581"/>
      <c r="DJ44" s="581"/>
      <c r="DK44" s="581"/>
      <c r="DL44" s="581">
        <f>IF($I43=0,0,IF(ROUNDUP(DL43/$I43,0)&gt;30,30,ROUNDUP(DL43/$I43,0)))</f>
        <v>2</v>
      </c>
      <c r="DM44" s="581"/>
      <c r="DN44" s="581"/>
      <c r="DO44" s="581"/>
      <c r="DP44" s="581"/>
      <c r="DQ44" s="581"/>
      <c r="DR44" s="581"/>
      <c r="DS44" s="581">
        <f>IF($I43=0,0,IF(ROUNDUP(DS43/$I43,0)&gt;30,30,ROUNDUP(DS43/$I43,0)))</f>
        <v>2</v>
      </c>
      <c r="DT44" s="581">
        <f>IF($I43=0,0,IF(ROUNDUP(DT43/$I43,0)&gt;30,30,ROUNDUP(DT43/$I43,0)))</f>
        <v>2</v>
      </c>
      <c r="DU44" s="581"/>
      <c r="DV44" s="581"/>
      <c r="DW44" s="581"/>
      <c r="DX44" s="581"/>
      <c r="DY44" s="581"/>
      <c r="DZ44" s="581"/>
      <c r="EA44" s="581"/>
      <c r="EB44" s="581">
        <f>IF($I43=0,0,IF(ROUNDUP(EB43/$I43,0)&gt;30,30,ROUNDUP(EB43/$I43,0)))</f>
        <v>6</v>
      </c>
      <c r="EC44" s="581"/>
      <c r="ED44" s="581">
        <f>IF($I43=0,0,IF(ROUNDUP(ED43/$I43,0)&gt;30,30,ROUNDUP(ED43/$I43,0)))</f>
        <v>2</v>
      </c>
      <c r="EE44" s="581"/>
      <c r="EF44" s="581"/>
      <c r="EG44" s="581">
        <f>IF($I43=0,0,IF(ROUNDUP(EG43/$I43,0)&gt;30,30,ROUNDUP(EG43/$I43,0)))</f>
        <v>3</v>
      </c>
      <c r="EH44" s="581"/>
      <c r="EI44" s="581"/>
      <c r="EJ44" s="581"/>
      <c r="EK44" s="581"/>
      <c r="EL44" s="581"/>
      <c r="EM44" s="581"/>
      <c r="EN44" s="581">
        <f>IF($I43=0,0,IF(ROUNDUP(EN43/$I43,0)&gt;30,30,ROUNDUP(EN43/$I43,0)))</f>
        <v>13</v>
      </c>
      <c r="EO44" s="581"/>
      <c r="EP44" s="581"/>
      <c r="EQ44" s="581"/>
      <c r="ER44" s="581"/>
      <c r="ES44" s="581"/>
      <c r="ET44" s="581"/>
      <c r="EU44" s="581"/>
      <c r="EV44" s="581"/>
      <c r="EW44" s="581"/>
      <c r="EX44" s="581"/>
    </row>
    <row r="45" spans="1:154" x14ac:dyDescent="0.2">
      <c r="A45" s="734">
        <v>7</v>
      </c>
      <c r="B45" s="736" t="s">
        <v>975</v>
      </c>
      <c r="C45" s="738">
        <f>IF(D45=0,0,RANK(D45,D$33:D$80))</f>
        <v>0</v>
      </c>
      <c r="D45" s="740">
        <f>SUM(J46:GG46)</f>
        <v>0</v>
      </c>
      <c r="E45" s="742">
        <f>IF(G45="X","X",RANK(G45,G$33:G$79))</f>
        <v>13</v>
      </c>
      <c r="F45" s="752">
        <f>COUNT(J45:GG45)</f>
        <v>6</v>
      </c>
      <c r="G45" s="722">
        <f>IF(C45=1,"X",IF(C45=2,"X",IF(C45=3,"X",F45)))</f>
        <v>6</v>
      </c>
      <c r="H45" s="754">
        <f>SUM(J45:GG45)</f>
        <v>0.76655092592592589</v>
      </c>
      <c r="I45" s="726">
        <f>MINA(J45,K45,L45,M45,N45,O45,P45,Q45,R45,S45,T45,U45,V45,W45,X45)</f>
        <v>0</v>
      </c>
      <c r="J45" s="610"/>
      <c r="K45" s="610"/>
      <c r="L45" s="610"/>
      <c r="M45" s="610"/>
      <c r="N45" s="578"/>
      <c r="O45" s="610"/>
      <c r="P45" s="610"/>
      <c r="Q45" s="610"/>
      <c r="R45" s="610"/>
      <c r="S45" s="610"/>
      <c r="T45" s="610"/>
      <c r="U45" s="610"/>
      <c r="V45" s="610"/>
      <c r="W45" s="610"/>
      <c r="X45" s="610"/>
      <c r="Y45" s="610"/>
      <c r="Z45" s="610"/>
      <c r="AA45" s="610"/>
      <c r="AB45" s="610"/>
      <c r="AC45" s="610"/>
      <c r="AD45" s="610"/>
      <c r="AE45" s="610"/>
      <c r="AF45" s="578"/>
      <c r="AG45" s="578"/>
      <c r="AH45" s="578">
        <v>2.4537037037037038E-2</v>
      </c>
      <c r="AI45" s="578"/>
      <c r="AJ45" s="578"/>
      <c r="AK45" s="578"/>
      <c r="AL45" s="578"/>
      <c r="AM45" s="578"/>
      <c r="AN45" s="578"/>
      <c r="AO45" s="578"/>
      <c r="AP45" s="578"/>
      <c r="AQ45" s="578"/>
      <c r="AR45" s="578"/>
      <c r="AS45" s="578"/>
      <c r="AT45" s="578"/>
      <c r="AU45" s="578"/>
      <c r="AV45" s="578"/>
      <c r="AW45" s="578"/>
      <c r="AX45" s="578"/>
      <c r="AY45" s="578"/>
      <c r="AZ45" s="578"/>
      <c r="BA45" s="578"/>
      <c r="BB45" s="578"/>
      <c r="BC45" s="578"/>
      <c r="BD45" s="578"/>
      <c r="BE45" s="578"/>
      <c r="BF45" s="578"/>
      <c r="BG45" s="578"/>
      <c r="BH45" s="578"/>
      <c r="BI45" s="578"/>
      <c r="BJ45" s="578"/>
      <c r="BK45" s="578"/>
      <c r="BL45" s="578"/>
      <c r="BM45" s="578"/>
      <c r="BN45" s="578"/>
      <c r="BO45" s="578"/>
      <c r="BP45" s="578"/>
      <c r="BQ45" s="578"/>
      <c r="BR45" s="578"/>
      <c r="BS45" s="578"/>
      <c r="BT45" s="578"/>
      <c r="BU45" s="578"/>
      <c r="BV45" s="659"/>
      <c r="BW45" s="659"/>
      <c r="BX45" s="578"/>
      <c r="BY45" s="578">
        <v>0.21609953703703702</v>
      </c>
      <c r="BZ45" s="578"/>
      <c r="CA45" s="578"/>
      <c r="CB45" s="578"/>
      <c r="CC45" s="578"/>
      <c r="CD45" s="578"/>
      <c r="CE45" s="578"/>
      <c r="CF45" s="578"/>
      <c r="CG45" s="578"/>
      <c r="CH45" s="578"/>
      <c r="CI45" s="578">
        <v>0.14483796296296295</v>
      </c>
      <c r="CJ45" s="578"/>
      <c r="CK45" s="578"/>
      <c r="CL45" s="578"/>
      <c r="CM45" s="578"/>
      <c r="CN45" s="578"/>
      <c r="CO45" s="578"/>
      <c r="CP45" s="578">
        <v>8.9236111111111113E-2</v>
      </c>
      <c r="CQ45" s="578"/>
      <c r="CR45" s="578"/>
      <c r="CS45" s="578"/>
      <c r="CT45" s="578"/>
      <c r="CU45" s="578"/>
      <c r="CV45" s="578"/>
      <c r="CW45" s="578"/>
      <c r="CX45" s="578"/>
      <c r="CY45" s="578"/>
      <c r="CZ45" s="578"/>
      <c r="DA45" s="578"/>
      <c r="DB45" s="578"/>
      <c r="DC45" s="578"/>
      <c r="DD45" s="578"/>
      <c r="DE45" s="578"/>
      <c r="DF45" s="578"/>
      <c r="DG45" s="578"/>
      <c r="DH45" s="578"/>
      <c r="DI45" s="578"/>
      <c r="DJ45" s="578"/>
      <c r="DK45" s="578"/>
      <c r="DL45" s="578"/>
      <c r="DM45" s="578"/>
      <c r="DN45" s="578"/>
      <c r="DO45" s="578"/>
      <c r="DP45" s="578"/>
      <c r="DQ45" s="578"/>
      <c r="DR45" s="578"/>
      <c r="DS45" s="578"/>
      <c r="DT45" s="578"/>
      <c r="DU45" s="578"/>
      <c r="DV45" s="578"/>
      <c r="DW45" s="578"/>
      <c r="DX45" s="578"/>
      <c r="DY45" s="578"/>
      <c r="DZ45" s="578"/>
      <c r="EA45" s="578"/>
      <c r="EB45" s="578">
        <v>0.12517361111111111</v>
      </c>
      <c r="EC45" s="578">
        <v>0.16666666666666666</v>
      </c>
      <c r="ED45" s="578"/>
      <c r="EE45" s="578"/>
      <c r="EF45" s="578"/>
      <c r="EG45" s="578"/>
      <c r="EH45" s="578"/>
      <c r="EI45" s="578"/>
      <c r="EJ45" s="578"/>
      <c r="EK45" s="578"/>
      <c r="EL45" s="578"/>
      <c r="EM45" s="578"/>
      <c r="EN45" s="578"/>
      <c r="EO45" s="578"/>
      <c r="EP45" s="578"/>
      <c r="EQ45" s="578"/>
      <c r="ER45" s="578"/>
      <c r="ES45" s="578"/>
      <c r="ET45" s="578"/>
      <c r="EU45" s="578"/>
      <c r="EV45" s="578"/>
      <c r="EW45" s="578"/>
      <c r="EX45" s="578"/>
    </row>
    <row r="46" spans="1:154" ht="13.5" thickBot="1" x14ac:dyDescent="0.25">
      <c r="A46" s="735"/>
      <c r="B46" s="737"/>
      <c r="C46" s="739"/>
      <c r="D46" s="741"/>
      <c r="E46" s="743"/>
      <c r="F46" s="753"/>
      <c r="G46" s="723"/>
      <c r="H46" s="755"/>
      <c r="I46" s="727"/>
      <c r="J46" s="581"/>
      <c r="K46" s="581"/>
      <c r="L46" s="579"/>
      <c r="M46" s="579"/>
      <c r="N46" s="579"/>
      <c r="O46" s="581"/>
      <c r="P46" s="580"/>
      <c r="Q46" s="581"/>
      <c r="R46" s="581"/>
      <c r="S46" s="580"/>
      <c r="T46" s="581"/>
      <c r="U46" s="581"/>
      <c r="V46" s="600"/>
      <c r="W46" s="581"/>
      <c r="X46" s="600"/>
      <c r="Y46" s="600"/>
      <c r="Z46" s="600"/>
      <c r="AA46" s="600"/>
      <c r="AB46" s="600"/>
      <c r="AC46" s="600"/>
      <c r="AD46" s="600"/>
      <c r="AE46" s="600"/>
      <c r="AF46" s="581"/>
      <c r="AG46" s="581"/>
      <c r="AH46" s="581">
        <f>IF($I45=0,0,IF(ROUNDUP(AH45/$I45,0)&gt;30,30,ROUNDUP(AH45/$I45,0)))</f>
        <v>0</v>
      </c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  <c r="AT46" s="581"/>
      <c r="AU46" s="581"/>
      <c r="AV46" s="581"/>
      <c r="AW46" s="581"/>
      <c r="AX46" s="581"/>
      <c r="AY46" s="581"/>
      <c r="AZ46" s="581"/>
      <c r="BA46" s="581"/>
      <c r="BB46" s="581"/>
      <c r="BC46" s="581"/>
      <c r="BD46" s="581"/>
      <c r="BE46" s="581"/>
      <c r="BF46" s="581"/>
      <c r="BG46" s="581"/>
      <c r="BH46" s="581"/>
      <c r="BI46" s="581"/>
      <c r="BJ46" s="581"/>
      <c r="BK46" s="581"/>
      <c r="BL46" s="581"/>
      <c r="BM46" s="581"/>
      <c r="BN46" s="581"/>
      <c r="BO46" s="581"/>
      <c r="BP46" s="581"/>
      <c r="BQ46" s="581"/>
      <c r="BR46" s="581"/>
      <c r="BS46" s="581"/>
      <c r="BT46" s="581"/>
      <c r="BU46" s="581"/>
      <c r="BV46" s="646"/>
      <c r="BW46" s="646"/>
      <c r="BX46" s="581"/>
      <c r="BY46" s="581">
        <f>IF($I45=0,0,IF(ROUNDUP(BY45/$I45,0)&gt;30,30,ROUNDUP(BY45/$I45,0)))</f>
        <v>0</v>
      </c>
      <c r="BZ46" s="581"/>
      <c r="CA46" s="581"/>
      <c r="CB46" s="581"/>
      <c r="CC46" s="581"/>
      <c r="CD46" s="581"/>
      <c r="CE46" s="581"/>
      <c r="CF46" s="581"/>
      <c r="CG46" s="581"/>
      <c r="CH46" s="581"/>
      <c r="CI46" s="581">
        <f>IF($I45=0,0,IF(ROUNDUP(CI45/$I45,0)&gt;30,30,ROUNDUP(CI45/$I45,0)))</f>
        <v>0</v>
      </c>
      <c r="CJ46" s="581"/>
      <c r="CK46" s="581"/>
      <c r="CL46" s="581"/>
      <c r="CM46" s="581"/>
      <c r="CN46" s="581"/>
      <c r="CO46" s="581"/>
      <c r="CP46" s="581">
        <f>IF($I45=0,0,IF(ROUNDUP(CP45/$I45,0)&gt;30,30,ROUNDUP(CP45/$I45,0)))</f>
        <v>0</v>
      </c>
      <c r="CQ46" s="581"/>
      <c r="CR46" s="581"/>
      <c r="CS46" s="581"/>
      <c r="CT46" s="581"/>
      <c r="CU46" s="581"/>
      <c r="CV46" s="581"/>
      <c r="CW46" s="581"/>
      <c r="CX46" s="581"/>
      <c r="CY46" s="581"/>
      <c r="CZ46" s="581"/>
      <c r="DA46" s="581"/>
      <c r="DB46" s="581"/>
      <c r="DC46" s="581"/>
      <c r="DD46" s="581"/>
      <c r="DE46" s="581"/>
      <c r="DF46" s="581"/>
      <c r="DG46" s="581"/>
      <c r="DH46" s="581"/>
      <c r="DI46" s="581"/>
      <c r="DJ46" s="581"/>
      <c r="DK46" s="581"/>
      <c r="DL46" s="581"/>
      <c r="DM46" s="581"/>
      <c r="DN46" s="581"/>
      <c r="DO46" s="581"/>
      <c r="DP46" s="581"/>
      <c r="DQ46" s="581"/>
      <c r="DR46" s="581"/>
      <c r="DS46" s="581"/>
      <c r="DT46" s="581"/>
      <c r="DU46" s="581"/>
      <c r="DV46" s="581"/>
      <c r="DW46" s="581"/>
      <c r="DX46" s="581"/>
      <c r="DY46" s="581"/>
      <c r="DZ46" s="581"/>
      <c r="EA46" s="581"/>
      <c r="EB46" s="581">
        <f>IF($I45=0,0,IF(ROUNDUP(EB45/$I45,0)&gt;30,30,ROUNDUP(EB45/$I45,0)))</f>
        <v>0</v>
      </c>
      <c r="EC46" s="581">
        <f>IF($I45=0,0,IF(ROUNDUP(EC45/$I45,0)&gt;30,30,ROUNDUP(EC45/$I45,0)))</f>
        <v>0</v>
      </c>
      <c r="ED46" s="581"/>
      <c r="EE46" s="581"/>
      <c r="EF46" s="581"/>
      <c r="EG46" s="581"/>
      <c r="EH46" s="581"/>
      <c r="EI46" s="581"/>
      <c r="EJ46" s="581"/>
      <c r="EK46" s="581"/>
      <c r="EL46" s="581"/>
      <c r="EM46" s="581"/>
      <c r="EN46" s="581"/>
      <c r="EO46" s="581"/>
      <c r="EP46" s="581"/>
      <c r="EQ46" s="581"/>
      <c r="ER46" s="581"/>
      <c r="ES46" s="581"/>
      <c r="ET46" s="581"/>
      <c r="EU46" s="581"/>
      <c r="EV46" s="581"/>
      <c r="EW46" s="581"/>
      <c r="EX46" s="581"/>
    </row>
    <row r="47" spans="1:154" x14ac:dyDescent="0.2">
      <c r="A47" s="734">
        <v>8</v>
      </c>
      <c r="B47" s="736" t="s">
        <v>101</v>
      </c>
      <c r="C47" s="738">
        <f>IF(D47=0,0,RANK(D47,D$33:D$80))</f>
        <v>0</v>
      </c>
      <c r="D47" s="740">
        <f>SUM(J48:GG48)</f>
        <v>0</v>
      </c>
      <c r="E47" s="742">
        <f>IF(G47="X","X",RANK(G47,G$33:G$79))</f>
        <v>14</v>
      </c>
      <c r="F47" s="752">
        <f>COUNT(J47:GG47)</f>
        <v>3</v>
      </c>
      <c r="G47" s="722">
        <f>IF(C47=1,"X",IF(C47=2,"X",IF(C47=3,"X",F47)))</f>
        <v>3</v>
      </c>
      <c r="H47" s="754">
        <f>SUM(J47:GG47)</f>
        <v>0.13711805555555556</v>
      </c>
      <c r="I47" s="726">
        <f>MINA(J47,K47,L47,M47,N47,O47,P47,Q47,R47,S47,T47,U47,V47,W47,X47)</f>
        <v>0</v>
      </c>
      <c r="J47" s="610"/>
      <c r="K47" s="578"/>
      <c r="L47" s="578"/>
      <c r="M47" s="578"/>
      <c r="N47" s="578"/>
      <c r="O47" s="578"/>
      <c r="P47" s="578"/>
      <c r="Q47" s="578"/>
      <c r="R47" s="578"/>
      <c r="S47" s="578"/>
      <c r="T47" s="578"/>
      <c r="U47" s="578"/>
      <c r="V47" s="578"/>
      <c r="W47" s="578"/>
      <c r="X47" s="578"/>
      <c r="Y47" s="578"/>
      <c r="Z47" s="578"/>
      <c r="AA47" s="578"/>
      <c r="AB47" s="578"/>
      <c r="AC47" s="578"/>
      <c r="AD47" s="578"/>
      <c r="AE47" s="578"/>
      <c r="AF47" s="578"/>
      <c r="AG47" s="578"/>
      <c r="AH47" s="578">
        <v>2.1724537037037039E-2</v>
      </c>
      <c r="AI47" s="578"/>
      <c r="AJ47" s="578"/>
      <c r="AK47" s="578"/>
      <c r="AL47" s="578"/>
      <c r="AM47" s="578"/>
      <c r="AN47" s="578"/>
      <c r="AO47" s="578"/>
      <c r="AP47" s="578"/>
      <c r="AQ47" s="578"/>
      <c r="AR47" s="578"/>
      <c r="AS47" s="578"/>
      <c r="AT47" s="578"/>
      <c r="AU47" s="578"/>
      <c r="AV47" s="578"/>
      <c r="AW47" s="578"/>
      <c r="AX47" s="578"/>
      <c r="AY47" s="578"/>
      <c r="AZ47" s="578"/>
      <c r="BA47" s="578"/>
      <c r="BB47" s="578"/>
      <c r="BC47" s="578"/>
      <c r="BD47" s="578"/>
      <c r="BE47" s="578"/>
      <c r="BF47" s="578"/>
      <c r="BG47" s="578"/>
      <c r="BH47" s="578"/>
      <c r="BI47" s="578"/>
      <c r="BJ47" s="578"/>
      <c r="BK47" s="578"/>
      <c r="BL47" s="578"/>
      <c r="BM47" s="578"/>
      <c r="BN47" s="578"/>
      <c r="BO47" s="578">
        <v>2.013888888888889E-2</v>
      </c>
      <c r="BP47" s="578"/>
      <c r="BQ47" s="578"/>
      <c r="BR47" s="578"/>
      <c r="BS47" s="578"/>
      <c r="BT47" s="578"/>
      <c r="BU47" s="578"/>
      <c r="BV47" s="659"/>
      <c r="BW47" s="659"/>
      <c r="BX47" s="578"/>
      <c r="BY47" s="578"/>
      <c r="BZ47" s="578"/>
      <c r="CA47" s="578"/>
      <c r="CB47" s="578"/>
      <c r="CC47" s="578"/>
      <c r="CD47" s="578"/>
      <c r="CE47" s="578"/>
      <c r="CF47" s="578"/>
      <c r="CG47" s="578"/>
      <c r="CH47" s="578"/>
      <c r="CI47" s="578"/>
      <c r="CJ47" s="578"/>
      <c r="CK47" s="578"/>
      <c r="CL47" s="578"/>
      <c r="CM47" s="578"/>
      <c r="CN47" s="578"/>
      <c r="CO47" s="578"/>
      <c r="CP47" s="578"/>
      <c r="CQ47" s="578"/>
      <c r="CR47" s="578"/>
      <c r="CS47" s="578"/>
      <c r="CT47" s="578"/>
      <c r="CU47" s="578"/>
      <c r="CV47" s="578"/>
      <c r="CW47" s="578"/>
      <c r="CX47" s="578"/>
      <c r="CY47" s="578"/>
      <c r="CZ47" s="578"/>
      <c r="DA47" s="578"/>
      <c r="DB47" s="578"/>
      <c r="DC47" s="578"/>
      <c r="DD47" s="578"/>
      <c r="DE47" s="578"/>
      <c r="DF47" s="578"/>
      <c r="DG47" s="578"/>
      <c r="DH47" s="578"/>
      <c r="DI47" s="578"/>
      <c r="DJ47" s="578"/>
      <c r="DK47" s="578"/>
      <c r="DL47" s="578"/>
      <c r="DM47" s="578"/>
      <c r="DN47" s="578"/>
      <c r="DO47" s="578"/>
      <c r="DP47" s="578"/>
      <c r="DQ47" s="578"/>
      <c r="DR47" s="578"/>
      <c r="DS47" s="578"/>
      <c r="DT47" s="578"/>
      <c r="DU47" s="578"/>
      <c r="DV47" s="578"/>
      <c r="DW47" s="578"/>
      <c r="DX47" s="578"/>
      <c r="DY47" s="578"/>
      <c r="DZ47" s="578"/>
      <c r="EA47" s="578"/>
      <c r="EB47" s="578">
        <v>9.525462962962962E-2</v>
      </c>
      <c r="EC47" s="578"/>
      <c r="ED47" s="578"/>
      <c r="EE47" s="578"/>
      <c r="EF47" s="578"/>
      <c r="EG47" s="578"/>
      <c r="EH47" s="578"/>
      <c r="EI47" s="578"/>
      <c r="EJ47" s="578"/>
      <c r="EK47" s="578"/>
      <c r="EL47" s="578"/>
      <c r="EM47" s="578"/>
      <c r="EN47" s="578"/>
      <c r="EO47" s="578"/>
      <c r="EP47" s="578"/>
      <c r="EQ47" s="578"/>
      <c r="ER47" s="578"/>
      <c r="ES47" s="578"/>
      <c r="ET47" s="578"/>
      <c r="EU47" s="578"/>
      <c r="EV47" s="578"/>
      <c r="EW47" s="578"/>
      <c r="EX47" s="578"/>
    </row>
    <row r="48" spans="1:154" ht="13.5" thickBot="1" x14ac:dyDescent="0.25">
      <c r="A48" s="735"/>
      <c r="B48" s="737"/>
      <c r="C48" s="739"/>
      <c r="D48" s="741"/>
      <c r="E48" s="743"/>
      <c r="F48" s="753"/>
      <c r="G48" s="723"/>
      <c r="H48" s="755"/>
      <c r="I48" s="727"/>
      <c r="J48" s="579"/>
      <c r="K48" s="580"/>
      <c r="L48" s="580"/>
      <c r="M48" s="581"/>
      <c r="N48" s="580"/>
      <c r="O48" s="580"/>
      <c r="P48" s="581"/>
      <c r="Q48" s="581"/>
      <c r="R48" s="581"/>
      <c r="S48" s="580"/>
      <c r="T48" s="580"/>
      <c r="U48" s="581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1"/>
      <c r="AG48" s="581"/>
      <c r="AH48" s="581">
        <f>IF($I47=0,0,IF(ROUNDUP(AH47/$I47,0)&gt;30,30,ROUNDUP(AH47/$I47,0)))</f>
        <v>0</v>
      </c>
      <c r="AI48" s="580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  <c r="AT48" s="581"/>
      <c r="AU48" s="581"/>
      <c r="AV48" s="581"/>
      <c r="AW48" s="581"/>
      <c r="AX48" s="581"/>
      <c r="AY48" s="581"/>
      <c r="AZ48" s="581"/>
      <c r="BA48" s="581"/>
      <c r="BB48" s="581"/>
      <c r="BC48" s="581"/>
      <c r="BD48" s="581"/>
      <c r="BE48" s="581"/>
      <c r="BF48" s="581"/>
      <c r="BG48" s="581"/>
      <c r="BH48" s="581"/>
      <c r="BI48" s="581"/>
      <c r="BJ48" s="581"/>
      <c r="BK48" s="581"/>
      <c r="BL48" s="581"/>
      <c r="BM48" s="581"/>
      <c r="BN48" s="581"/>
      <c r="BO48" s="581">
        <f>IF($I47=0,0,IF(ROUNDUP(BO47/$I47,0)&gt;30,30,ROUNDUP(BO47/$I47,0)))</f>
        <v>0</v>
      </c>
      <c r="BP48" s="581"/>
      <c r="BQ48" s="581"/>
      <c r="BR48" s="581"/>
      <c r="BS48" s="581"/>
      <c r="BT48" s="581"/>
      <c r="BU48" s="581"/>
      <c r="BV48" s="646"/>
      <c r="BW48" s="646"/>
      <c r="BX48" s="581"/>
      <c r="BY48" s="581"/>
      <c r="BZ48" s="581"/>
      <c r="CA48" s="581"/>
      <c r="CB48" s="581"/>
      <c r="CC48" s="581"/>
      <c r="CD48" s="581"/>
      <c r="CE48" s="581"/>
      <c r="CF48" s="581"/>
      <c r="CG48" s="581"/>
      <c r="CH48" s="581"/>
      <c r="CI48" s="581"/>
      <c r="CJ48" s="581"/>
      <c r="CK48" s="581"/>
      <c r="CL48" s="581"/>
      <c r="CM48" s="581"/>
      <c r="CN48" s="581"/>
      <c r="CO48" s="581"/>
      <c r="CP48" s="581"/>
      <c r="CQ48" s="581"/>
      <c r="CR48" s="581"/>
      <c r="CS48" s="581"/>
      <c r="CT48" s="581"/>
      <c r="CU48" s="581"/>
      <c r="CV48" s="581"/>
      <c r="CW48" s="581"/>
      <c r="CX48" s="581"/>
      <c r="CY48" s="581"/>
      <c r="CZ48" s="581"/>
      <c r="DA48" s="581"/>
      <c r="DB48" s="581"/>
      <c r="DC48" s="581"/>
      <c r="DD48" s="581"/>
      <c r="DE48" s="581"/>
      <c r="DF48" s="581"/>
      <c r="DG48" s="581"/>
      <c r="DH48" s="581"/>
      <c r="DI48" s="581"/>
      <c r="DJ48" s="581"/>
      <c r="DK48" s="581"/>
      <c r="DL48" s="581"/>
      <c r="DM48" s="581"/>
      <c r="DN48" s="581"/>
      <c r="DO48" s="581"/>
      <c r="DP48" s="581"/>
      <c r="DQ48" s="581"/>
      <c r="DR48" s="581"/>
      <c r="DS48" s="581"/>
      <c r="DT48" s="581"/>
      <c r="DU48" s="581"/>
      <c r="DV48" s="581"/>
      <c r="DW48" s="581"/>
      <c r="DX48" s="581"/>
      <c r="DY48" s="581"/>
      <c r="DZ48" s="581"/>
      <c r="EA48" s="581"/>
      <c r="EB48" s="581">
        <f>IF($I47=0,0,IF(ROUNDUP(EB47/$I47,0)&gt;30,30,ROUNDUP(EB47/$I47,0)))</f>
        <v>0</v>
      </c>
      <c r="EC48" s="581"/>
      <c r="ED48" s="581"/>
      <c r="EE48" s="581"/>
      <c r="EF48" s="581"/>
      <c r="EG48" s="581"/>
      <c r="EH48" s="581"/>
      <c r="EI48" s="581"/>
      <c r="EJ48" s="581"/>
      <c r="EK48" s="581"/>
      <c r="EL48" s="581"/>
      <c r="EM48" s="581"/>
      <c r="EN48" s="581"/>
      <c r="EO48" s="581"/>
      <c r="EP48" s="581"/>
      <c r="EQ48" s="581"/>
      <c r="ER48" s="581"/>
      <c r="ES48" s="581"/>
      <c r="ET48" s="581"/>
      <c r="EU48" s="581"/>
      <c r="EV48" s="581"/>
      <c r="EW48" s="581"/>
      <c r="EX48" s="581"/>
    </row>
    <row r="49" spans="1:154" x14ac:dyDescent="0.2">
      <c r="A49" s="734">
        <v>9</v>
      </c>
      <c r="B49" s="746" t="s">
        <v>973</v>
      </c>
      <c r="C49" s="738">
        <f>IF(D49=0,0,RANK(D49,D$33:D$80))</f>
        <v>5</v>
      </c>
      <c r="D49" s="740">
        <f>SUM(J50:GG50)</f>
        <v>128</v>
      </c>
      <c r="E49" s="742">
        <f>IF(G49="X","X",RANK(G49,G$33:G$79))</f>
        <v>2</v>
      </c>
      <c r="F49" s="752">
        <f>COUNT(J49:GG49)</f>
        <v>29</v>
      </c>
      <c r="G49" s="722">
        <f>IF(C49=1,"X",IF(C49=2,"X",IF(C49=3,"X",F49)))</f>
        <v>29</v>
      </c>
      <c r="H49" s="754">
        <f>SUM(J49:GG49)</f>
        <v>1.5150115740740742</v>
      </c>
      <c r="I49" s="726">
        <f>MINA(J49,K49,L49,M49,N49,O49,P49,Q49,R49,S49,T49,U49,V49,W49,X49)</f>
        <v>1.3368055555555557E-2</v>
      </c>
      <c r="J49" s="578"/>
      <c r="K49" s="578"/>
      <c r="L49" s="578">
        <v>1.3645833333333331E-2</v>
      </c>
      <c r="M49" s="578"/>
      <c r="N49" s="578">
        <v>1.3449074074074073E-2</v>
      </c>
      <c r="O49" s="578"/>
      <c r="P49" s="578"/>
      <c r="Q49" s="578"/>
      <c r="R49" s="578"/>
      <c r="S49" s="578">
        <v>1.5335648148148147E-2</v>
      </c>
      <c r="T49" s="578">
        <v>1.3368055555555557E-2</v>
      </c>
      <c r="U49" s="578">
        <v>1.383101851851852E-2</v>
      </c>
      <c r="V49" s="578">
        <v>1.4282407407407409E-2</v>
      </c>
      <c r="W49" s="578"/>
      <c r="X49" s="578">
        <v>1.7291666666666667E-2</v>
      </c>
      <c r="Y49" s="578"/>
      <c r="Z49" s="578"/>
      <c r="AA49" s="578"/>
      <c r="AB49" s="578"/>
      <c r="AC49" s="578"/>
      <c r="AD49" s="578"/>
      <c r="AE49" s="578"/>
      <c r="AF49" s="578">
        <v>0.11226851851851853</v>
      </c>
      <c r="AG49" s="578"/>
      <c r="AH49" s="578"/>
      <c r="AI49" s="578"/>
      <c r="AJ49" s="578">
        <v>3.0995370370370371E-2</v>
      </c>
      <c r="AK49" s="578"/>
      <c r="AL49" s="578"/>
      <c r="AM49" s="578"/>
      <c r="AN49" s="578"/>
      <c r="AO49" s="578"/>
      <c r="AP49" s="578"/>
      <c r="AQ49" s="578">
        <v>3.9108796296296301E-2</v>
      </c>
      <c r="AR49" s="578"/>
      <c r="AS49" s="578"/>
      <c r="AT49" s="578"/>
      <c r="AU49" s="578"/>
      <c r="AV49" s="578"/>
      <c r="AW49" s="578"/>
      <c r="AX49" s="578">
        <v>5.1261574074074077E-2</v>
      </c>
      <c r="AY49" s="578"/>
      <c r="AZ49" s="578"/>
      <c r="BA49" s="578"/>
      <c r="BB49" s="578"/>
      <c r="BC49" s="578"/>
      <c r="BD49" s="578">
        <v>2.9317129629629634E-2</v>
      </c>
      <c r="BE49" s="578"/>
      <c r="BF49" s="578">
        <v>6.9548611111111117E-2</v>
      </c>
      <c r="BG49" s="578"/>
      <c r="BH49" s="578"/>
      <c r="BI49" s="578"/>
      <c r="BJ49" s="578"/>
      <c r="BK49" s="578"/>
      <c r="BL49" s="578"/>
      <c r="BM49" s="578"/>
      <c r="BN49" s="578">
        <v>5.7638888888888885E-2</v>
      </c>
      <c r="BO49" s="578">
        <v>1.5486111111111112E-2</v>
      </c>
      <c r="BP49" s="578"/>
      <c r="BQ49" s="578">
        <v>5.5775462962962964E-2</v>
      </c>
      <c r="BR49" s="578"/>
      <c r="BS49" s="578"/>
      <c r="BT49" s="578"/>
      <c r="BU49" s="578"/>
      <c r="BV49" s="659"/>
      <c r="BW49" s="659"/>
      <c r="BX49" s="578"/>
      <c r="BY49" s="578">
        <v>0.20436342592592593</v>
      </c>
      <c r="BZ49" s="578"/>
      <c r="CA49" s="578"/>
      <c r="CB49" s="578"/>
      <c r="CC49" s="578">
        <v>0.11197916666666667</v>
      </c>
      <c r="CD49" s="578">
        <v>6.3888888888888884E-2</v>
      </c>
      <c r="CE49" s="578"/>
      <c r="CF49" s="578"/>
      <c r="CG49" s="578"/>
      <c r="CH49" s="578"/>
      <c r="CI49" s="578"/>
      <c r="CJ49" s="578">
        <v>3.6689814814814821E-2</v>
      </c>
      <c r="CK49" s="578"/>
      <c r="CL49" s="578"/>
      <c r="CM49" s="578"/>
      <c r="CN49" s="578"/>
      <c r="CO49" s="578"/>
      <c r="CP49" s="578"/>
      <c r="CQ49" s="578"/>
      <c r="CR49" s="578"/>
      <c r="CS49" s="578"/>
      <c r="CT49" s="578"/>
      <c r="CU49" s="578">
        <v>3.5532407407407408E-2</v>
      </c>
      <c r="CV49" s="578"/>
      <c r="CW49" s="578"/>
      <c r="CX49" s="578">
        <v>9.375E-2</v>
      </c>
      <c r="CY49" s="578"/>
      <c r="CZ49" s="578"/>
      <c r="DA49" s="578"/>
      <c r="DB49" s="578"/>
      <c r="DC49" s="578"/>
      <c r="DD49" s="578"/>
      <c r="DE49" s="578"/>
      <c r="DF49" s="578"/>
      <c r="DG49" s="578"/>
      <c r="DH49" s="578"/>
      <c r="DI49" s="578"/>
      <c r="DJ49" s="578">
        <v>9.2129629629629627E-3</v>
      </c>
      <c r="DK49" s="578"/>
      <c r="DL49" s="578"/>
      <c r="DM49" s="578"/>
      <c r="DN49" s="578"/>
      <c r="DO49" s="578"/>
      <c r="DP49" s="578"/>
      <c r="DQ49" s="578"/>
      <c r="DR49" s="578"/>
      <c r="DS49" s="578"/>
      <c r="DT49" s="578"/>
      <c r="DU49" s="578">
        <v>2.9270833333333333E-2</v>
      </c>
      <c r="DV49" s="578"/>
      <c r="DW49" s="578"/>
      <c r="DX49" s="578">
        <v>6.6134259259259254E-2</v>
      </c>
      <c r="DY49" s="578"/>
      <c r="DZ49" s="578"/>
      <c r="EA49" s="578"/>
      <c r="EB49" s="578">
        <v>7.1701388888888884E-2</v>
      </c>
      <c r="EC49" s="578">
        <v>0.16666666666666666</v>
      </c>
      <c r="ED49" s="578"/>
      <c r="EE49" s="578"/>
      <c r="EF49" s="578"/>
      <c r="EG49" s="578"/>
      <c r="EH49" s="578"/>
      <c r="EI49" s="578"/>
      <c r="EJ49" s="578"/>
      <c r="EK49" s="578">
        <v>3.0312499999999996E-2</v>
      </c>
      <c r="EL49" s="578"/>
      <c r="EM49" s="578"/>
      <c r="EN49" s="578"/>
      <c r="EO49" s="578">
        <v>3.290509259259259E-2</v>
      </c>
      <c r="EP49" s="578"/>
      <c r="EQ49" s="578"/>
      <c r="ER49" s="578"/>
      <c r="ES49" s="578"/>
      <c r="ET49" s="578"/>
      <c r="EU49" s="578"/>
      <c r="EV49" s="578"/>
      <c r="EW49" s="578"/>
      <c r="EX49" s="578"/>
    </row>
    <row r="50" spans="1:154" ht="13.5" thickBot="1" x14ac:dyDescent="0.25">
      <c r="A50" s="735"/>
      <c r="B50" s="737"/>
      <c r="C50" s="739"/>
      <c r="D50" s="741"/>
      <c r="E50" s="743"/>
      <c r="F50" s="753"/>
      <c r="G50" s="723"/>
      <c r="H50" s="755"/>
      <c r="I50" s="727"/>
      <c r="J50" s="581"/>
      <c r="K50" s="579"/>
      <c r="L50" s="581">
        <f>IF($I49=0,0,IF(ROUNDUP(L49/$I49,0)&gt;30,30,ROUNDUP(L49/$I49,0)))</f>
        <v>2</v>
      </c>
      <c r="M50" s="581"/>
      <c r="N50" s="581">
        <f>IF($I49=0,0,IF(ROUNDUP(N49/$I49,0)&gt;30,30,ROUNDUP(N49/$I49,0)))</f>
        <v>2</v>
      </c>
      <c r="O50" s="581"/>
      <c r="P50" s="581"/>
      <c r="Q50" s="581"/>
      <c r="R50" s="579"/>
      <c r="S50" s="581">
        <f t="shared" ref="S50" si="16">IF($I49=0,0,IF(ROUNDUP(S49/$I49,0)&gt;30,30,ROUNDUP(S49/$I49,0)))</f>
        <v>2</v>
      </c>
      <c r="T50" s="581">
        <f t="shared" ref="T50" si="17">IF($I49=0,0,IF(ROUNDUP(T49/$I49,0)&gt;30,30,ROUNDUP(T49/$I49,0)))</f>
        <v>1</v>
      </c>
      <c r="U50" s="581">
        <f>IF($I49=0,0,IF(ROUNDUP(U49/$I49,0)&gt;30,30,ROUNDUP(U49/$I49,0)))</f>
        <v>2</v>
      </c>
      <c r="V50" s="581">
        <f>IF($I49=0,0,IF(ROUNDUP(V49/$I49,0)&gt;30,30,ROUNDUP(V49/$I49,0)))</f>
        <v>2</v>
      </c>
      <c r="W50" s="581"/>
      <c r="X50" s="581">
        <f>IF($I49=0,0,IF(ROUNDUP(X49/$I49,0)&gt;30,30,ROUNDUP(X49/$I49,0)))</f>
        <v>2</v>
      </c>
      <c r="Y50" s="581"/>
      <c r="Z50" s="581"/>
      <c r="AA50" s="581"/>
      <c r="AB50" s="581"/>
      <c r="AC50" s="581"/>
      <c r="AD50" s="581"/>
      <c r="AE50" s="580"/>
      <c r="AF50" s="581">
        <f>IF($I49=0,0,IF(ROUNDUP(AF49/$I49,0)&gt;30,30,ROUNDUP(AF49/$I49,0)))</f>
        <v>9</v>
      </c>
      <c r="AG50" s="581"/>
      <c r="AH50" s="580"/>
      <c r="AI50" s="580"/>
      <c r="AJ50" s="581">
        <f>IF($I49=0,0,IF(ROUNDUP(AJ49/$I49,0)&gt;30,30,ROUNDUP(AJ49/$I49,0)))</f>
        <v>3</v>
      </c>
      <c r="AK50" s="581"/>
      <c r="AL50" s="581"/>
      <c r="AM50" s="581"/>
      <c r="AN50" s="581"/>
      <c r="AO50" s="581"/>
      <c r="AP50" s="581"/>
      <c r="AQ50" s="581">
        <f>IF($I49=0,0,IF(ROUNDUP(AQ49/$I49,0)&gt;30,30,ROUNDUP(AQ49/$I49,0)))</f>
        <v>3</v>
      </c>
      <c r="AR50" s="581"/>
      <c r="AS50" s="581"/>
      <c r="AT50" s="581"/>
      <c r="AU50" s="581"/>
      <c r="AV50" s="581"/>
      <c r="AW50" s="581"/>
      <c r="AX50" s="581">
        <f>IF($I49=0,0,IF(ROUNDUP(AX49/$I49,0)&gt;30,30,ROUNDUP(AX49/$I49,0)))</f>
        <v>4</v>
      </c>
      <c r="AY50" s="581"/>
      <c r="AZ50" s="581"/>
      <c r="BA50" s="581"/>
      <c r="BB50" s="581"/>
      <c r="BC50" s="581"/>
      <c r="BD50" s="581">
        <f>IF($I49=0,0,IF(ROUNDUP(BD49/$I49,0)&gt;30,30,ROUNDUP(BD49/$I49,0)))</f>
        <v>3</v>
      </c>
      <c r="BE50" s="581"/>
      <c r="BF50" s="581">
        <f>IF($I49=0,0,IF(ROUNDUP(BF49/$I49,0)&gt;30,30,ROUNDUP(BF49/$I49,0)))</f>
        <v>6</v>
      </c>
      <c r="BG50" s="581"/>
      <c r="BH50" s="581"/>
      <c r="BI50" s="581"/>
      <c r="BJ50" s="581"/>
      <c r="BK50" s="581"/>
      <c r="BL50" s="581"/>
      <c r="BM50" s="581"/>
      <c r="BN50" s="581">
        <f>IF($I49=0,0,IF(ROUNDUP(BN49/$I49,0)&gt;30,30,ROUNDUP(BN49/$I49,0)))</f>
        <v>5</v>
      </c>
      <c r="BO50" s="581">
        <f>IF($I49=0,0,IF(ROUNDUP(BO49/$I49,0)&gt;30,30,ROUNDUP(BO49/$I49,0)))</f>
        <v>2</v>
      </c>
      <c r="BP50" s="581"/>
      <c r="BQ50" s="581">
        <f>IF($I49=0,0,IF(ROUNDUP(BQ49/$I49,0)&gt;30,30,ROUNDUP(BQ49/$I49,0)))</f>
        <v>5</v>
      </c>
      <c r="BR50" s="581"/>
      <c r="BS50" s="581"/>
      <c r="BT50" s="581"/>
      <c r="BU50" s="581"/>
      <c r="BV50" s="646"/>
      <c r="BW50" s="646"/>
      <c r="BX50" s="581"/>
      <c r="BY50" s="581">
        <f>IF($I49=0,0,IF(ROUNDUP(BY49/$I49,0)&gt;30,30,ROUNDUP(BY49/$I49,0)))</f>
        <v>16</v>
      </c>
      <c r="BZ50" s="581"/>
      <c r="CA50" s="581"/>
      <c r="CB50" s="581"/>
      <c r="CC50" s="581">
        <f>IF($I49=0,0,IF(ROUNDUP(CC49/$I49,0)&gt;30,30,ROUNDUP(CC49/$I49,0)))</f>
        <v>9</v>
      </c>
      <c r="CD50" s="581">
        <f>IF($I49=0,0,IF(ROUNDUP(CD49/$I49,0)&gt;30,30,ROUNDUP(CD49/$I49,0)))</f>
        <v>5</v>
      </c>
      <c r="CE50" s="581"/>
      <c r="CF50" s="581"/>
      <c r="CG50" s="581"/>
      <c r="CH50" s="581"/>
      <c r="CI50" s="581"/>
      <c r="CJ50" s="581">
        <f>IF($I49=0,0,IF(ROUNDUP(CJ49/$I49,0)&gt;30,30,ROUNDUP(CJ49/$I49,0)))</f>
        <v>3</v>
      </c>
      <c r="CK50" s="581"/>
      <c r="CL50" s="581"/>
      <c r="CM50" s="581"/>
      <c r="CN50" s="581"/>
      <c r="CO50" s="581"/>
      <c r="CP50" s="581"/>
      <c r="CQ50" s="581"/>
      <c r="CR50" s="581"/>
      <c r="CS50" s="581"/>
      <c r="CT50" s="581"/>
      <c r="CU50" s="581">
        <f>IF($I49=0,0,IF(ROUNDUP(CU49/$I49,0)&gt;30,30,ROUNDUP(CU49/$I49,0)))</f>
        <v>3</v>
      </c>
      <c r="CV50" s="581"/>
      <c r="CW50" s="581"/>
      <c r="CX50" s="581">
        <f>IF($I49=0,0,IF(ROUNDUP(CX49/$I49,0)&gt;30,30,ROUNDUP(CX49/$I49,0)))</f>
        <v>8</v>
      </c>
      <c r="CY50" s="581"/>
      <c r="CZ50" s="581"/>
      <c r="DA50" s="581"/>
      <c r="DB50" s="581"/>
      <c r="DC50" s="581"/>
      <c r="DD50" s="581"/>
      <c r="DE50" s="581"/>
      <c r="DF50" s="581"/>
      <c r="DG50" s="581"/>
      <c r="DH50" s="581"/>
      <c r="DI50" s="581"/>
      <c r="DJ50" s="581">
        <f>IF($I49=0,0,IF(ROUNDUP(DJ49/$I49,0)&gt;30,30,ROUNDUP(DJ49/$I49,0)))</f>
        <v>1</v>
      </c>
      <c r="DK50" s="581"/>
      <c r="DL50" s="581"/>
      <c r="DM50" s="581"/>
      <c r="DN50" s="581"/>
      <c r="DO50" s="581"/>
      <c r="DP50" s="581"/>
      <c r="DQ50" s="581"/>
      <c r="DR50" s="581"/>
      <c r="DS50" s="581"/>
      <c r="DT50" s="581"/>
      <c r="DU50" s="581">
        <f>IF($I49=0,0,IF(ROUNDUP(DU49/$I49,0)&gt;30,30,ROUNDUP(DU49/$I49,0)))</f>
        <v>3</v>
      </c>
      <c r="DV50" s="581"/>
      <c r="DW50" s="581"/>
      <c r="DX50" s="581">
        <f>IF($I49=0,0,IF(ROUNDUP(DX49/$I49,0)&gt;30,30,ROUNDUP(DX49/$I49,0)))</f>
        <v>5</v>
      </c>
      <c r="DY50" s="581"/>
      <c r="DZ50" s="581"/>
      <c r="EA50" s="581"/>
      <c r="EB50" s="581">
        <f>IF($I49=0,0,IF(ROUNDUP(EB49/$I49,0)&gt;30,30,ROUNDUP(EB49/$I49,0)))</f>
        <v>6</v>
      </c>
      <c r="EC50" s="581">
        <f>IF($I49=0,0,IF(ROUNDUP(EC49/$I49,0)&gt;30,30,ROUNDUP(EC49/$I49,0)))</f>
        <v>13</v>
      </c>
      <c r="ED50" s="581"/>
      <c r="EE50" s="581"/>
      <c r="EF50" s="581"/>
      <c r="EG50" s="581"/>
      <c r="EH50" s="581"/>
      <c r="EI50" s="581"/>
      <c r="EJ50" s="581"/>
      <c r="EK50" s="581"/>
      <c r="EL50" s="581"/>
      <c r="EM50" s="581"/>
      <c r="EN50" s="581"/>
      <c r="EO50" s="581">
        <f>IF($I49=0,0,IF(ROUNDUP(EO49/$I49,0)&gt;30,30,ROUNDUP(EO49/$I49,0)))</f>
        <v>3</v>
      </c>
      <c r="EP50" s="581"/>
      <c r="EQ50" s="581"/>
      <c r="ER50" s="581"/>
      <c r="ES50" s="581"/>
      <c r="ET50" s="581"/>
      <c r="EU50" s="581"/>
      <c r="EV50" s="581"/>
      <c r="EW50" s="581"/>
      <c r="EX50" s="581"/>
    </row>
    <row r="51" spans="1:154" x14ac:dyDescent="0.2">
      <c r="A51" s="734">
        <v>10</v>
      </c>
      <c r="B51" s="736" t="s">
        <v>866</v>
      </c>
      <c r="C51" s="738">
        <f>IF(D51=0,0,RANK(D51,D$33:D$80))</f>
        <v>15</v>
      </c>
      <c r="D51" s="740">
        <f>SUM(J52:GG52)</f>
        <v>10</v>
      </c>
      <c r="E51" s="742">
        <f>IF(G51="X","X",RANK(G51,G$33:G$79))</f>
        <v>14</v>
      </c>
      <c r="F51" s="752">
        <f>COUNT(J51:GG51)</f>
        <v>3</v>
      </c>
      <c r="G51" s="722">
        <f>IF(C51=1,"X",IF(C51=2,"X",IF(C51=3,"X",F51)))</f>
        <v>3</v>
      </c>
      <c r="H51" s="754">
        <f>SUM(J51:GG51)</f>
        <v>0.12393518518518518</v>
      </c>
      <c r="I51" s="726">
        <f>MINA(J51,K51,L51,M51,N51,O51,P51,Q51,R51,S51,T51,U51,V51,W51,X51)</f>
        <v>1.3622685185185184E-2</v>
      </c>
      <c r="J51" s="610"/>
      <c r="K51" s="578"/>
      <c r="L51" s="578"/>
      <c r="M51" s="578"/>
      <c r="N51" s="578"/>
      <c r="O51" s="578">
        <v>1.3622685185185184E-2</v>
      </c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/>
      <c r="AU51" s="578"/>
      <c r="AV51" s="578"/>
      <c r="AW51" s="578"/>
      <c r="AX51" s="578"/>
      <c r="AY51" s="578"/>
      <c r="AZ51" s="578"/>
      <c r="BA51" s="578"/>
      <c r="BB51" s="578"/>
      <c r="BC51" s="578"/>
      <c r="BD51" s="578"/>
      <c r="BE51" s="578"/>
      <c r="BF51" s="578"/>
      <c r="BG51" s="578"/>
      <c r="BH51" s="578"/>
      <c r="BI51" s="578"/>
      <c r="BJ51" s="578"/>
      <c r="BK51" s="578"/>
      <c r="BL51" s="578"/>
      <c r="BM51" s="578"/>
      <c r="BN51" s="578"/>
      <c r="BO51" s="578"/>
      <c r="BP51" s="578"/>
      <c r="BQ51" s="578"/>
      <c r="BR51" s="578"/>
      <c r="BS51" s="578"/>
      <c r="BT51" s="578"/>
      <c r="BU51" s="578"/>
      <c r="BV51" s="659"/>
      <c r="BW51" s="659"/>
      <c r="BX51" s="578"/>
      <c r="BY51" s="578"/>
      <c r="BZ51" s="578"/>
      <c r="CA51" s="578"/>
      <c r="CB51" s="578"/>
      <c r="CC51" s="578"/>
      <c r="CD51" s="578"/>
      <c r="CE51" s="578"/>
      <c r="CF51" s="578"/>
      <c r="CG51" s="578"/>
      <c r="CH51" s="578"/>
      <c r="CI51" s="578"/>
      <c r="CJ51" s="578"/>
      <c r="CK51" s="578"/>
      <c r="CL51" s="578"/>
      <c r="CM51" s="578"/>
      <c r="CN51" s="578"/>
      <c r="CO51" s="578"/>
      <c r="CP51" s="578"/>
      <c r="CQ51" s="578"/>
      <c r="CR51" s="578"/>
      <c r="CS51" s="578"/>
      <c r="CT51" s="578"/>
      <c r="CU51" s="578"/>
      <c r="CV51" s="578"/>
      <c r="CW51" s="578"/>
      <c r="CX51" s="578"/>
      <c r="CY51" s="578"/>
      <c r="CZ51" s="578"/>
      <c r="DA51" s="578"/>
      <c r="DB51" s="578"/>
      <c r="DC51" s="578"/>
      <c r="DD51" s="578"/>
      <c r="DE51" s="578"/>
      <c r="DF51" s="578"/>
      <c r="DG51" s="578"/>
      <c r="DH51" s="578"/>
      <c r="DI51" s="578"/>
      <c r="DJ51" s="578"/>
      <c r="DK51" s="578"/>
      <c r="DL51" s="578"/>
      <c r="DM51" s="578"/>
      <c r="DN51" s="578"/>
      <c r="DO51" s="578"/>
      <c r="DP51" s="578"/>
      <c r="DQ51" s="578"/>
      <c r="DR51" s="578"/>
      <c r="DS51" s="578"/>
      <c r="DT51" s="578"/>
      <c r="DU51" s="578"/>
      <c r="DV51" s="578"/>
      <c r="DW51" s="578"/>
      <c r="DX51" s="578"/>
      <c r="DY51" s="578"/>
      <c r="DZ51" s="578">
        <v>3.380787037037037E-2</v>
      </c>
      <c r="EA51" s="578"/>
      <c r="EB51" s="578">
        <v>7.6504629629629631E-2</v>
      </c>
      <c r="EC51" s="578"/>
      <c r="ED51" s="578"/>
      <c r="EE51" s="578"/>
      <c r="EF51" s="578"/>
      <c r="EG51" s="578"/>
      <c r="EH51" s="578"/>
      <c r="EI51" s="578"/>
      <c r="EJ51" s="578"/>
      <c r="EK51" s="578"/>
      <c r="EL51" s="578"/>
      <c r="EM51" s="578"/>
      <c r="EN51" s="578"/>
      <c r="EO51" s="578"/>
      <c r="EP51" s="578"/>
      <c r="EQ51" s="578"/>
      <c r="ER51" s="578"/>
      <c r="ES51" s="578"/>
      <c r="ET51" s="578"/>
      <c r="EU51" s="578"/>
      <c r="EV51" s="578"/>
      <c r="EW51" s="578"/>
      <c r="EX51" s="578"/>
    </row>
    <row r="52" spans="1:154" ht="13.5" thickBot="1" x14ac:dyDescent="0.25">
      <c r="A52" s="735"/>
      <c r="B52" s="737"/>
      <c r="C52" s="739"/>
      <c r="D52" s="741"/>
      <c r="E52" s="743"/>
      <c r="F52" s="753"/>
      <c r="G52" s="723"/>
      <c r="H52" s="755"/>
      <c r="I52" s="727"/>
      <c r="J52" s="581"/>
      <c r="K52" s="596"/>
      <c r="L52" s="596"/>
      <c r="M52" s="595"/>
      <c r="N52" s="596"/>
      <c r="O52" s="581">
        <f>IF($I51=0,0,IF(ROUNDUP(O51/$I51,0)&gt;30,30,ROUNDUP(O51/$I51,0)))</f>
        <v>1</v>
      </c>
      <c r="P52" s="579"/>
      <c r="Q52" s="595"/>
      <c r="R52" s="595"/>
      <c r="S52" s="581"/>
      <c r="T52" s="600"/>
      <c r="U52" s="581"/>
      <c r="V52" s="596"/>
      <c r="W52" s="581"/>
      <c r="X52" s="596"/>
      <c r="Y52" s="596"/>
      <c r="Z52" s="596"/>
      <c r="AA52" s="596"/>
      <c r="AB52" s="596"/>
      <c r="AC52" s="596"/>
      <c r="AD52" s="596"/>
      <c r="AE52" s="596"/>
      <c r="AF52" s="596"/>
      <c r="AG52" s="596"/>
      <c r="AH52" s="596"/>
      <c r="AI52" s="596"/>
      <c r="AJ52" s="596"/>
      <c r="AK52" s="596"/>
      <c r="AL52" s="596"/>
      <c r="AM52" s="596"/>
      <c r="AN52" s="596"/>
      <c r="AO52" s="596"/>
      <c r="AP52" s="596"/>
      <c r="AQ52" s="596"/>
      <c r="AR52" s="596"/>
      <c r="AS52" s="596"/>
      <c r="AT52" s="596"/>
      <c r="AU52" s="596"/>
      <c r="AV52" s="596"/>
      <c r="AW52" s="596"/>
      <c r="AX52" s="596"/>
      <c r="AY52" s="596"/>
      <c r="AZ52" s="596"/>
      <c r="BA52" s="596"/>
      <c r="BB52" s="596"/>
      <c r="BC52" s="596"/>
      <c r="BD52" s="596"/>
      <c r="BE52" s="596"/>
      <c r="BF52" s="596"/>
      <c r="BG52" s="596"/>
      <c r="BH52" s="596"/>
      <c r="BI52" s="596"/>
      <c r="BJ52" s="596"/>
      <c r="BK52" s="596"/>
      <c r="BL52" s="596"/>
      <c r="BM52" s="596"/>
      <c r="BN52" s="596"/>
      <c r="BO52" s="596"/>
      <c r="BP52" s="596"/>
      <c r="BQ52" s="596"/>
      <c r="BR52" s="596"/>
      <c r="BS52" s="596"/>
      <c r="BT52" s="596"/>
      <c r="BU52" s="596"/>
      <c r="BV52" s="674"/>
      <c r="BW52" s="674"/>
      <c r="BX52" s="596"/>
      <c r="BY52" s="596"/>
      <c r="BZ52" s="596"/>
      <c r="CA52" s="596"/>
      <c r="CB52" s="596"/>
      <c r="CC52" s="596"/>
      <c r="CD52" s="596"/>
      <c r="CE52" s="596"/>
      <c r="CF52" s="596"/>
      <c r="CG52" s="596"/>
      <c r="CH52" s="596"/>
      <c r="CI52" s="596"/>
      <c r="CJ52" s="596"/>
      <c r="CK52" s="596"/>
      <c r="CL52" s="596"/>
      <c r="CM52" s="596"/>
      <c r="CN52" s="596"/>
      <c r="CO52" s="596"/>
      <c r="CP52" s="596"/>
      <c r="CQ52" s="596"/>
      <c r="CR52" s="596"/>
      <c r="CS52" s="596"/>
      <c r="CT52" s="596"/>
      <c r="CU52" s="596"/>
      <c r="CV52" s="596"/>
      <c r="CW52" s="596"/>
      <c r="CX52" s="596"/>
      <c r="CY52" s="596"/>
      <c r="CZ52" s="596"/>
      <c r="DA52" s="596"/>
      <c r="DB52" s="596"/>
      <c r="DC52" s="596"/>
      <c r="DD52" s="596"/>
      <c r="DE52" s="596"/>
      <c r="DF52" s="596"/>
      <c r="DG52" s="596"/>
      <c r="DH52" s="596"/>
      <c r="DI52" s="596"/>
      <c r="DJ52" s="596"/>
      <c r="DK52" s="596"/>
      <c r="DL52" s="596"/>
      <c r="DM52" s="596"/>
      <c r="DN52" s="596"/>
      <c r="DO52" s="596"/>
      <c r="DP52" s="596"/>
      <c r="DQ52" s="596"/>
      <c r="DR52" s="596"/>
      <c r="DS52" s="596"/>
      <c r="DT52" s="596"/>
      <c r="DU52" s="596"/>
      <c r="DV52" s="596"/>
      <c r="DW52" s="596"/>
      <c r="DX52" s="596"/>
      <c r="DY52" s="596"/>
      <c r="DZ52" s="581">
        <f>IF($I51=0,0,IF(ROUNDUP(DZ51/$I51,0)&gt;30,30,ROUNDUP(DZ51/$I51,0)))</f>
        <v>3</v>
      </c>
      <c r="EA52" s="595"/>
      <c r="EB52" s="581">
        <f>IF($I51=0,0,IF(ROUNDUP(EB51/$I51,0)&gt;30,30,ROUNDUP(EB51/$I51,0)))</f>
        <v>6</v>
      </c>
      <c r="EC52" s="596"/>
      <c r="ED52" s="596"/>
      <c r="EE52" s="596"/>
      <c r="EF52" s="596"/>
      <c r="EG52" s="596"/>
      <c r="EH52" s="596"/>
      <c r="EI52" s="596"/>
      <c r="EJ52" s="596"/>
      <c r="EK52" s="596"/>
      <c r="EL52" s="596"/>
      <c r="EM52" s="596"/>
      <c r="EN52" s="596"/>
      <c r="EO52" s="596"/>
      <c r="EP52" s="596"/>
      <c r="EQ52" s="596"/>
      <c r="ER52" s="596"/>
      <c r="ES52" s="596"/>
      <c r="ET52" s="596"/>
      <c r="EU52" s="596"/>
      <c r="EV52" s="596"/>
      <c r="EW52" s="596"/>
      <c r="EX52" s="596"/>
    </row>
    <row r="53" spans="1:154" x14ac:dyDescent="0.2">
      <c r="A53" s="734">
        <v>11</v>
      </c>
      <c r="B53" s="736" t="s">
        <v>64</v>
      </c>
      <c r="C53" s="738">
        <f>IF(D53=0,0,RANK(D53,D$33:D$80))</f>
        <v>0</v>
      </c>
      <c r="D53" s="740">
        <f>SUM(J54:GG54)</f>
        <v>0</v>
      </c>
      <c r="E53" s="742">
        <f>IF(G53="X","X",RANK(G53,G$33:G$79))</f>
        <v>19</v>
      </c>
      <c r="F53" s="752">
        <f>COUNT(J53:GG53)</f>
        <v>1</v>
      </c>
      <c r="G53" s="722">
        <f>IF(C53=1,"X",IF(C53=2,"X",IF(C53=3,"X",F53)))</f>
        <v>1</v>
      </c>
      <c r="H53" s="754">
        <f>SUM(J53:GG53)</f>
        <v>6.5972222222222224E-2</v>
      </c>
      <c r="I53" s="726">
        <f>MINA(J53,K53,L53,M53,N53,O53,P53,Q53,R53,S53,T53,U53,V53,W53,X53)</f>
        <v>0</v>
      </c>
      <c r="J53" s="610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578"/>
      <c r="AC53" s="578"/>
      <c r="AD53" s="578"/>
      <c r="AE53" s="578"/>
      <c r="AF53" s="578"/>
      <c r="AG53" s="578"/>
      <c r="AH53" s="578"/>
      <c r="AI53" s="578"/>
      <c r="AJ53" s="578"/>
      <c r="AK53" s="578"/>
      <c r="AL53" s="578"/>
      <c r="AM53" s="578"/>
      <c r="AN53" s="578"/>
      <c r="AO53" s="578"/>
      <c r="AP53" s="578"/>
      <c r="AQ53" s="578"/>
      <c r="AR53" s="578"/>
      <c r="AS53" s="578"/>
      <c r="AT53" s="578"/>
      <c r="AU53" s="578"/>
      <c r="AV53" s="578"/>
      <c r="AW53" s="578"/>
      <c r="AX53" s="578"/>
      <c r="AY53" s="578"/>
      <c r="AZ53" s="578"/>
      <c r="BA53" s="578"/>
      <c r="BB53" s="578"/>
      <c r="BC53" s="578"/>
      <c r="BD53" s="578"/>
      <c r="BE53" s="578"/>
      <c r="BF53" s="578"/>
      <c r="BG53" s="578"/>
      <c r="BH53" s="578"/>
      <c r="BI53" s="578"/>
      <c r="BJ53" s="578"/>
      <c r="BK53" s="578"/>
      <c r="BL53" s="578"/>
      <c r="BM53" s="578"/>
      <c r="BN53" s="578"/>
      <c r="BO53" s="578"/>
      <c r="BP53" s="578"/>
      <c r="BQ53" s="578"/>
      <c r="BR53" s="578"/>
      <c r="BS53" s="578"/>
      <c r="BT53" s="578"/>
      <c r="BU53" s="578"/>
      <c r="BV53" s="659"/>
      <c r="BW53" s="659"/>
      <c r="BX53" s="578"/>
      <c r="BY53" s="578"/>
      <c r="BZ53" s="578"/>
      <c r="CA53" s="578"/>
      <c r="CB53" s="578"/>
      <c r="CC53" s="578"/>
      <c r="CD53" s="578"/>
      <c r="CE53" s="578"/>
      <c r="CF53" s="578"/>
      <c r="CG53" s="578"/>
      <c r="CH53" s="578"/>
      <c r="CI53" s="578"/>
      <c r="CJ53" s="578"/>
      <c r="CK53" s="578"/>
      <c r="CL53" s="578"/>
      <c r="CM53" s="578"/>
      <c r="CN53" s="578"/>
      <c r="CO53" s="578"/>
      <c r="CP53" s="578"/>
      <c r="CQ53" s="578"/>
      <c r="CR53" s="578"/>
      <c r="CS53" s="578"/>
      <c r="CT53" s="578"/>
      <c r="CU53" s="578"/>
      <c r="CV53" s="578"/>
      <c r="CW53" s="578"/>
      <c r="CX53" s="578"/>
      <c r="CY53" s="578"/>
      <c r="CZ53" s="578"/>
      <c r="DA53" s="578"/>
      <c r="DB53" s="578"/>
      <c r="DC53" s="578"/>
      <c r="DD53" s="578"/>
      <c r="DE53" s="578"/>
      <c r="DF53" s="578"/>
      <c r="DG53" s="578"/>
      <c r="DH53" s="578"/>
      <c r="DI53" s="578"/>
      <c r="DJ53" s="578"/>
      <c r="DK53" s="578"/>
      <c r="DL53" s="578"/>
      <c r="DM53" s="578"/>
      <c r="DN53" s="578"/>
      <c r="DO53" s="578"/>
      <c r="DP53" s="578"/>
      <c r="DQ53" s="578"/>
      <c r="DR53" s="578"/>
      <c r="DS53" s="578"/>
      <c r="DT53" s="578"/>
      <c r="DU53" s="578"/>
      <c r="DV53" s="578"/>
      <c r="DW53" s="578"/>
      <c r="DX53" s="578"/>
      <c r="DY53" s="578"/>
      <c r="DZ53" s="578"/>
      <c r="EA53" s="578"/>
      <c r="EB53" s="578">
        <v>6.5972222222222224E-2</v>
      </c>
      <c r="EC53" s="578"/>
      <c r="ED53" s="578"/>
      <c r="EE53" s="578"/>
      <c r="EF53" s="578"/>
      <c r="EG53" s="578"/>
      <c r="EH53" s="578"/>
      <c r="EI53" s="578"/>
      <c r="EJ53" s="578"/>
      <c r="EK53" s="578"/>
      <c r="EL53" s="578"/>
      <c r="EM53" s="578"/>
      <c r="EN53" s="578"/>
      <c r="EO53" s="578"/>
      <c r="EP53" s="578"/>
      <c r="EQ53" s="578"/>
      <c r="ER53" s="578"/>
      <c r="ES53" s="578"/>
      <c r="ET53" s="578"/>
      <c r="EU53" s="578"/>
      <c r="EV53" s="578"/>
      <c r="EW53" s="578"/>
      <c r="EX53" s="578"/>
    </row>
    <row r="54" spans="1:154" ht="13.5" thickBot="1" x14ac:dyDescent="0.25">
      <c r="A54" s="735"/>
      <c r="B54" s="737"/>
      <c r="C54" s="739"/>
      <c r="D54" s="741"/>
      <c r="E54" s="743"/>
      <c r="F54" s="753"/>
      <c r="G54" s="723"/>
      <c r="H54" s="755"/>
      <c r="I54" s="727"/>
      <c r="J54" s="581"/>
      <c r="K54" s="581"/>
      <c r="L54" s="581"/>
      <c r="M54" s="581"/>
      <c r="N54" s="581"/>
      <c r="O54" s="580"/>
      <c r="P54" s="580"/>
      <c r="Q54" s="581"/>
      <c r="R54" s="581"/>
      <c r="S54" s="580"/>
      <c r="T54" s="580"/>
      <c r="U54" s="581"/>
      <c r="V54" s="580"/>
      <c r="W54" s="580"/>
      <c r="X54" s="580"/>
      <c r="Y54" s="580"/>
      <c r="Z54" s="580"/>
      <c r="AA54" s="580"/>
      <c r="AB54" s="580"/>
      <c r="AC54" s="580"/>
      <c r="AD54" s="580"/>
      <c r="AE54" s="580"/>
      <c r="AF54" s="581"/>
      <c r="AG54" s="581"/>
      <c r="AH54" s="580"/>
      <c r="AI54" s="580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  <c r="BL54" s="581"/>
      <c r="BM54" s="581"/>
      <c r="BN54" s="581"/>
      <c r="BO54" s="581"/>
      <c r="BP54" s="581"/>
      <c r="BQ54" s="581"/>
      <c r="BR54" s="581"/>
      <c r="BS54" s="581"/>
      <c r="BT54" s="581"/>
      <c r="BU54" s="581"/>
      <c r="BV54" s="646"/>
      <c r="BW54" s="646"/>
      <c r="BX54" s="581"/>
      <c r="BY54" s="581"/>
      <c r="BZ54" s="581"/>
      <c r="CA54" s="581"/>
      <c r="CB54" s="581"/>
      <c r="CC54" s="581"/>
      <c r="CD54" s="581"/>
      <c r="CE54" s="581"/>
      <c r="CF54" s="581"/>
      <c r="CG54" s="581"/>
      <c r="CH54" s="581"/>
      <c r="CI54" s="581"/>
      <c r="CJ54" s="581"/>
      <c r="CK54" s="581"/>
      <c r="CL54" s="581"/>
      <c r="CM54" s="581"/>
      <c r="CN54" s="581"/>
      <c r="CO54" s="581"/>
      <c r="CP54" s="581"/>
      <c r="CQ54" s="581"/>
      <c r="CR54" s="581"/>
      <c r="CS54" s="581"/>
      <c r="CT54" s="581"/>
      <c r="CU54" s="581"/>
      <c r="CV54" s="581"/>
      <c r="CW54" s="581"/>
      <c r="CX54" s="581"/>
      <c r="CY54" s="581"/>
      <c r="CZ54" s="581"/>
      <c r="DA54" s="581"/>
      <c r="DB54" s="581"/>
      <c r="DC54" s="581"/>
      <c r="DD54" s="581"/>
      <c r="DE54" s="581"/>
      <c r="DF54" s="581"/>
      <c r="DG54" s="581"/>
      <c r="DH54" s="581"/>
      <c r="DI54" s="581"/>
      <c r="DJ54" s="581"/>
      <c r="DK54" s="581"/>
      <c r="DL54" s="581"/>
      <c r="DM54" s="581"/>
      <c r="DN54" s="581"/>
      <c r="DO54" s="581"/>
      <c r="DP54" s="581"/>
      <c r="DQ54" s="581"/>
      <c r="DR54" s="581"/>
      <c r="DS54" s="581"/>
      <c r="DT54" s="581"/>
      <c r="DU54" s="581"/>
      <c r="DV54" s="581"/>
      <c r="DW54" s="581"/>
      <c r="DX54" s="581"/>
      <c r="DY54" s="581"/>
      <c r="DZ54" s="581"/>
      <c r="EA54" s="581"/>
      <c r="EB54" s="581">
        <f>IF($I53=0,0,IF(ROUNDUP(EB53/$I53,0)&gt;30,30,ROUNDUP(EB53/$I53,0)))</f>
        <v>0</v>
      </c>
      <c r="EC54" s="581"/>
      <c r="ED54" s="581"/>
      <c r="EE54" s="581"/>
      <c r="EF54" s="581"/>
      <c r="EG54" s="581"/>
      <c r="EH54" s="581"/>
      <c r="EI54" s="581"/>
      <c r="EJ54" s="581"/>
      <c r="EK54" s="581"/>
      <c r="EL54" s="581"/>
      <c r="EM54" s="581"/>
      <c r="EN54" s="581"/>
      <c r="EO54" s="581"/>
      <c r="EP54" s="581"/>
      <c r="EQ54" s="581"/>
      <c r="ER54" s="581"/>
      <c r="ES54" s="581"/>
      <c r="ET54" s="581"/>
      <c r="EU54" s="581"/>
      <c r="EV54" s="581"/>
      <c r="EW54" s="581"/>
      <c r="EX54" s="581"/>
    </row>
    <row r="55" spans="1:154" x14ac:dyDescent="0.2">
      <c r="A55" s="734">
        <v>12</v>
      </c>
      <c r="B55" s="736" t="s">
        <v>99</v>
      </c>
      <c r="C55" s="738">
        <f>IF(D55=0,0,RANK(D55,D$33:D$80))</f>
        <v>1</v>
      </c>
      <c r="D55" s="740">
        <f>SUM(J56:GG56)</f>
        <v>237</v>
      </c>
      <c r="E55" s="742" t="str">
        <f>IF(G55="X","X",RANK(G55,G$33:G$79))</f>
        <v>X</v>
      </c>
      <c r="F55" s="752">
        <f>COUNT(J55:GG55)</f>
        <v>22</v>
      </c>
      <c r="G55" s="722" t="str">
        <f>IF(C55=1,"X",IF(C55=2,"X",IF(C55=3,"X",F55)))</f>
        <v>X</v>
      </c>
      <c r="H55" s="754">
        <f>SUM(J55:GG55)</f>
        <v>4.9289004629629618</v>
      </c>
      <c r="I55" s="726">
        <f>MINA(J55,K55,L55,M55,N55,O55,P55,Q55,R55,S55,T55,U55,V55,W55,X55)</f>
        <v>1.5196759259259259E-2</v>
      </c>
      <c r="J55" s="610"/>
      <c r="K55" s="578"/>
      <c r="L55" s="578"/>
      <c r="M55" s="578"/>
      <c r="N55" s="578">
        <v>1.5196759259259259E-2</v>
      </c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>
        <v>0.12163194444444443</v>
      </c>
      <c r="AE55" s="578"/>
      <c r="AF55" s="578">
        <v>9.8287037037037048E-2</v>
      </c>
      <c r="AG55" s="578"/>
      <c r="AH55" s="578"/>
      <c r="AI55" s="578"/>
      <c r="AJ55" s="578"/>
      <c r="AK55" s="578"/>
      <c r="AL55" s="578"/>
      <c r="AM55" s="578"/>
      <c r="AN55" s="578"/>
      <c r="AO55" s="578">
        <v>0.99998842592592585</v>
      </c>
      <c r="AP55" s="578"/>
      <c r="AQ55" s="578"/>
      <c r="AR55" s="578"/>
      <c r="AS55" s="578"/>
      <c r="AT55" s="594">
        <v>3.6550925925925924E-2</v>
      </c>
      <c r="AU55" s="594"/>
      <c r="AV55" s="578"/>
      <c r="AW55" s="578"/>
      <c r="AX55" s="578"/>
      <c r="AY55" s="578"/>
      <c r="AZ55" s="578"/>
      <c r="BA55" s="578">
        <v>1.622685185185185E-2</v>
      </c>
      <c r="BB55" s="578"/>
      <c r="BC55" s="578"/>
      <c r="BD55" s="578"/>
      <c r="BE55" s="578"/>
      <c r="BF55" s="578"/>
      <c r="BG55" s="578"/>
      <c r="BH55" s="578"/>
      <c r="BI55" s="578"/>
      <c r="BJ55" s="578">
        <v>1.8912037037037036E-2</v>
      </c>
      <c r="BK55" s="681">
        <v>1.3967361111111112</v>
      </c>
      <c r="BL55" s="578"/>
      <c r="BM55" s="578"/>
      <c r="BN55" s="578"/>
      <c r="BO55" s="578"/>
      <c r="BP55" s="578"/>
      <c r="BQ55" s="578"/>
      <c r="BR55" s="578"/>
      <c r="BS55" s="578"/>
      <c r="BT55" s="578"/>
      <c r="BU55" s="578"/>
      <c r="BV55" s="659"/>
      <c r="BW55" s="659"/>
      <c r="BX55" s="578"/>
      <c r="BY55" s="578"/>
      <c r="BZ55" s="578"/>
      <c r="CA55" s="578">
        <v>3.5509259259259261E-2</v>
      </c>
      <c r="CB55" s="578"/>
      <c r="CC55" s="578">
        <v>0.38664351851851847</v>
      </c>
      <c r="CD55" s="578"/>
      <c r="CE55" s="578"/>
      <c r="CF55" s="578"/>
      <c r="CG55" s="578"/>
      <c r="CH55" s="578">
        <v>0.31556712962962963</v>
      </c>
      <c r="CI55" s="578"/>
      <c r="CJ55" s="578"/>
      <c r="CK55" s="578"/>
      <c r="CL55" s="578"/>
      <c r="CM55" s="578"/>
      <c r="CN55" s="578"/>
      <c r="CO55" s="578"/>
      <c r="CP55" s="578"/>
      <c r="CQ55" s="578"/>
      <c r="CR55" s="578"/>
      <c r="CS55" s="578"/>
      <c r="CT55" s="578"/>
      <c r="CU55" s="578"/>
      <c r="CV55" s="578"/>
      <c r="CW55" s="578"/>
      <c r="CX55" s="578"/>
      <c r="CY55" s="578"/>
      <c r="CZ55" s="578"/>
      <c r="DA55" s="578"/>
      <c r="DB55" s="578"/>
      <c r="DC55" s="578">
        <v>4.1296296296296296E-2</v>
      </c>
      <c r="DD55" s="578"/>
      <c r="DE55" s="578"/>
      <c r="DF55" s="578">
        <v>4.3819444444444446E-2</v>
      </c>
      <c r="DG55" s="578">
        <v>0.41223379629629631</v>
      </c>
      <c r="DH55" s="578">
        <v>0.27185185185185184</v>
      </c>
      <c r="DI55" s="578"/>
      <c r="DJ55" s="578"/>
      <c r="DK55" s="578"/>
      <c r="DL55" s="578"/>
      <c r="DM55" s="578"/>
      <c r="DN55" s="578"/>
      <c r="DO55" s="578"/>
      <c r="DP55" s="578"/>
      <c r="DQ55" s="578"/>
      <c r="DR55" s="578">
        <v>0.19513888888888889</v>
      </c>
      <c r="DS55" s="578"/>
      <c r="DT55" s="578"/>
      <c r="DU55" s="578"/>
      <c r="DV55" s="578"/>
      <c r="DW55" s="578">
        <v>0.30989583333333331</v>
      </c>
      <c r="DX55" s="578"/>
      <c r="DY55" s="578"/>
      <c r="DZ55" s="578">
        <v>3.6458333333333336E-2</v>
      </c>
      <c r="EA55" s="578"/>
      <c r="EB55" s="578">
        <v>7.5682870370370373E-2</v>
      </c>
      <c r="EC55" s="578"/>
      <c r="ED55" s="578"/>
      <c r="EE55" s="578"/>
      <c r="EF55" s="578"/>
      <c r="EG55" s="578"/>
      <c r="EH55" s="578"/>
      <c r="EI55" s="578">
        <v>4.3749999999999995E-3</v>
      </c>
      <c r="EJ55" s="578"/>
      <c r="EK55" s="578"/>
      <c r="EL55" s="578"/>
      <c r="EM55" s="578"/>
      <c r="EN55" s="578"/>
      <c r="EO55" s="578"/>
      <c r="EP55" s="578"/>
      <c r="EQ55" s="578"/>
      <c r="ER55" s="578">
        <v>7.9583333333333339E-2</v>
      </c>
      <c r="ES55" s="578"/>
      <c r="ET55" s="578">
        <v>1.7314814814814814E-2</v>
      </c>
      <c r="EU55" s="578"/>
      <c r="EV55" s="578"/>
      <c r="EW55" s="578"/>
      <c r="EX55" s="578"/>
    </row>
    <row r="56" spans="1:154" ht="13.5" thickBot="1" x14ac:dyDescent="0.25">
      <c r="A56" s="735"/>
      <c r="B56" s="737"/>
      <c r="C56" s="739"/>
      <c r="D56" s="741"/>
      <c r="E56" s="743"/>
      <c r="F56" s="753"/>
      <c r="G56" s="723"/>
      <c r="H56" s="755"/>
      <c r="I56" s="727"/>
      <c r="J56" s="581"/>
      <c r="K56" s="580"/>
      <c r="L56" s="580"/>
      <c r="M56" s="581"/>
      <c r="N56" s="581">
        <f>IF($I55=0,0,IF(ROUNDUP(N55/$I55,0)&gt;30,30,ROUNDUP(N55/$I55,0)))</f>
        <v>1</v>
      </c>
      <c r="O56" s="581"/>
      <c r="P56" s="579"/>
      <c r="Q56" s="581"/>
      <c r="R56" s="581"/>
      <c r="S56" s="581"/>
      <c r="T56" s="579"/>
      <c r="U56" s="581"/>
      <c r="V56" s="580"/>
      <c r="W56" s="580"/>
      <c r="X56" s="580"/>
      <c r="Y56" s="580"/>
      <c r="Z56" s="580"/>
      <c r="AA56" s="580"/>
      <c r="AB56" s="580"/>
      <c r="AC56" s="580"/>
      <c r="AD56" s="581">
        <f>IF($I55=0,0,IF(ROUNDUP(AD55/$I55,0)&gt;30,30,ROUNDUP(AD55/$I55,0)))</f>
        <v>9</v>
      </c>
      <c r="AE56" s="580"/>
      <c r="AF56" s="581">
        <f>IF($I55=0,0,IF(ROUNDUP(AF55/$I55,0)&gt;30,30,ROUNDUP(AF55/$I55,0)))</f>
        <v>7</v>
      </c>
      <c r="AG56" s="581"/>
      <c r="AH56" s="580"/>
      <c r="AI56" s="580"/>
      <c r="AJ56" s="580"/>
      <c r="AK56" s="580"/>
      <c r="AL56" s="580"/>
      <c r="AM56" s="580"/>
      <c r="AN56" s="580"/>
      <c r="AO56" s="581">
        <f>IF($I55=0,0,IF(ROUNDUP(AO55/$I55,0)&gt;30,30,ROUNDUP(AO55/$I55,0)))</f>
        <v>30</v>
      </c>
      <c r="AP56" s="580"/>
      <c r="AQ56" s="580"/>
      <c r="AR56" s="580"/>
      <c r="AS56" s="580"/>
      <c r="AT56" s="581">
        <f>IF($I55=0,0,IF(ROUNDUP(AT55/$I55,0)&gt;30,30,ROUNDUP(AT55/$I55,0)))</f>
        <v>3</v>
      </c>
      <c r="AU56" s="581"/>
      <c r="AV56" s="580"/>
      <c r="AW56" s="580"/>
      <c r="AX56" s="580"/>
      <c r="AY56" s="580"/>
      <c r="AZ56" s="580"/>
      <c r="BA56" s="581">
        <f>IF($I55=0,0,IF(ROUNDUP(BA55/$I55,0)&gt;30,30,ROUNDUP(BA55/$I55,0)))</f>
        <v>2</v>
      </c>
      <c r="BB56" s="581"/>
      <c r="BC56" s="581"/>
      <c r="BD56" s="581"/>
      <c r="BE56" s="581"/>
      <c r="BF56" s="580"/>
      <c r="BG56" s="580"/>
      <c r="BH56" s="580"/>
      <c r="BI56" s="580"/>
      <c r="BJ56" s="581">
        <f>IF($I55=0,0,IF(ROUNDUP(BJ55/$I55,0)&gt;30,30,ROUNDUP(BJ55/$I55,0)))</f>
        <v>2</v>
      </c>
      <c r="BK56" s="581">
        <f>IF($I55=0,0,IF(ROUNDUP(BK55/$I55,0)&gt;30,30,ROUNDUP(BK55/$I55,0)))</f>
        <v>30</v>
      </c>
      <c r="BL56" s="580"/>
      <c r="BM56" s="580"/>
      <c r="BN56" s="580"/>
      <c r="BO56" s="580"/>
      <c r="BP56" s="580"/>
      <c r="BQ56" s="580"/>
      <c r="BR56" s="580"/>
      <c r="BS56" s="580"/>
      <c r="BT56" s="580"/>
      <c r="BU56" s="580"/>
      <c r="BV56" s="671"/>
      <c r="BW56" s="671"/>
      <c r="BX56" s="580"/>
      <c r="BY56" s="580"/>
      <c r="BZ56" s="580"/>
      <c r="CA56" s="581">
        <f>IF($I55=0,0,IF(ROUNDUP(CA55/$I55,0)&gt;30,30,ROUNDUP(CA55/$I55,0)))</f>
        <v>3</v>
      </c>
      <c r="CB56" s="580"/>
      <c r="CC56" s="581">
        <f>IF($I55=0,0,IF(ROUNDUP(CC55/$I55,0)&gt;30,30,ROUNDUP(CC55/$I55,0)))</f>
        <v>26</v>
      </c>
      <c r="CD56" s="581"/>
      <c r="CE56" s="580"/>
      <c r="CF56" s="580"/>
      <c r="CG56" s="580"/>
      <c r="CH56" s="581">
        <f>IF($I55=0,0,IF(ROUNDUP(CH55/$I55,0)&gt;30,30,ROUNDUP(CH55/$I55,0)))</f>
        <v>21</v>
      </c>
      <c r="CI56" s="580"/>
      <c r="CJ56" s="580"/>
      <c r="CK56" s="580"/>
      <c r="CL56" s="580"/>
      <c r="CM56" s="580"/>
      <c r="CN56" s="580"/>
      <c r="CO56" s="580"/>
      <c r="CP56" s="580"/>
      <c r="CQ56" s="580"/>
      <c r="CR56" s="580"/>
      <c r="CS56" s="580"/>
      <c r="CT56" s="580"/>
      <c r="CU56" s="580"/>
      <c r="CV56" s="580"/>
      <c r="CW56" s="580"/>
      <c r="CX56" s="580"/>
      <c r="CY56" s="580"/>
      <c r="CZ56" s="580"/>
      <c r="DA56" s="580"/>
      <c r="DB56" s="580"/>
      <c r="DC56" s="581">
        <f>IF($I55=0,0,IF(ROUNDUP(DC55/$I55,0)&gt;30,30,ROUNDUP(DC55/$I55,0)))</f>
        <v>3</v>
      </c>
      <c r="DD56" s="580"/>
      <c r="DE56" s="580"/>
      <c r="DF56" s="581">
        <f>IF($I55=0,0,IF(ROUNDUP(DF55/$I55,0)&gt;30,30,ROUNDUP(DF55/$I55,0)))</f>
        <v>3</v>
      </c>
      <c r="DG56" s="581">
        <f>IF($I55=0,0,IF(ROUNDUP(DG55/$I55,0)&gt;30,30,ROUNDUP(DG55/$I55,0)))</f>
        <v>28</v>
      </c>
      <c r="DH56" s="581">
        <f>IF($I55=0,0,IF(ROUNDUP(DH55/$I55,0)&gt;30,30,ROUNDUP(DH55/$I55,0)))</f>
        <v>18</v>
      </c>
      <c r="DI56" s="580"/>
      <c r="DJ56" s="580"/>
      <c r="DK56" s="580"/>
      <c r="DL56" s="580"/>
      <c r="DM56" s="580"/>
      <c r="DN56" s="580"/>
      <c r="DO56" s="580"/>
      <c r="DP56" s="580"/>
      <c r="DQ56" s="580"/>
      <c r="DR56" s="581">
        <f>IF($I55=0,0,IF(ROUNDUP(DR55/$I55,0)&gt;30,30,ROUNDUP(DR55/$I55,0)))</f>
        <v>13</v>
      </c>
      <c r="DS56" s="581"/>
      <c r="DT56" s="580"/>
      <c r="DU56" s="580"/>
      <c r="DV56" s="580"/>
      <c r="DW56" s="581">
        <f>IF($I55=0,0,IF(ROUNDUP(DW55/$I55,0)&gt;30,30,ROUNDUP(DW55/$I55,0)))</f>
        <v>21</v>
      </c>
      <c r="DX56" s="580"/>
      <c r="DY56" s="580"/>
      <c r="DZ56" s="581">
        <f>IF($I55=0,0,IF(ROUNDUP(DZ55/$I55,0)&gt;30,30,ROUNDUP(DZ55/$I55,0)))</f>
        <v>3</v>
      </c>
      <c r="EA56" s="581"/>
      <c r="EB56" s="581">
        <f>IF($I55=0,0,IF(ROUNDUP(EB55/$I55,0)&gt;30,30,ROUNDUP(EB55/$I55,0)))</f>
        <v>5</v>
      </c>
      <c r="EC56" s="580"/>
      <c r="ED56" s="580"/>
      <c r="EE56" s="580"/>
      <c r="EF56" s="580"/>
      <c r="EG56" s="580"/>
      <c r="EH56" s="580"/>
      <c r="EI56" s="581">
        <f>IF($I55=0,0,IF(ROUNDUP(EI55/$I55,0)&gt;30,30,ROUNDUP(EI55/$I55,0)))</f>
        <v>1</v>
      </c>
      <c r="EJ56" s="580"/>
      <c r="EK56" s="580"/>
      <c r="EL56" s="580"/>
      <c r="EM56" s="580"/>
      <c r="EN56" s="580"/>
      <c r="EO56" s="580"/>
      <c r="EP56" s="580"/>
      <c r="EQ56" s="580"/>
      <c r="ER56" s="581">
        <f>IF($I55=0,0,IF(ROUNDUP(ER55/$I55,0)&gt;30,30,ROUNDUP(ER55/$I55,0)))</f>
        <v>6</v>
      </c>
      <c r="ES56" s="580"/>
      <c r="ET56" s="581">
        <f>IF($I55=0,0,IF(ROUNDUP(ET55/$I55,0)&gt;30,30,ROUNDUP(ET55/$I55,0)))</f>
        <v>2</v>
      </c>
      <c r="EU56" s="580"/>
      <c r="EV56" s="580"/>
      <c r="EW56" s="580"/>
      <c r="EX56" s="580"/>
    </row>
    <row r="57" spans="1:154" ht="12.75" customHeight="1" x14ac:dyDescent="0.2">
      <c r="A57" s="734">
        <v>13</v>
      </c>
      <c r="B57" s="736" t="s">
        <v>2</v>
      </c>
      <c r="C57" s="738">
        <f>IF(D57=0,0,RANK(D57,D$33:D$80))</f>
        <v>9</v>
      </c>
      <c r="D57" s="740">
        <f>SUM(J58:GG58)</f>
        <v>60</v>
      </c>
      <c r="E57" s="742">
        <f>IF(G57="X","X",RANK(G57,G$33:G$79))</f>
        <v>6</v>
      </c>
      <c r="F57" s="752">
        <f>COUNT(J57:GG57)</f>
        <v>17</v>
      </c>
      <c r="G57" s="722">
        <f>IF(C57=1,"X",IF(C57=2,"X",IF(C57=3,"X",F57)))</f>
        <v>17</v>
      </c>
      <c r="H57" s="754">
        <f>SUM(J57:GG57)</f>
        <v>0.82437499999999997</v>
      </c>
      <c r="I57" s="726">
        <f>MINA(J57,K57,L57,M57,N57,O57,P57,Q57,R57,S57,T57,U57,V57,W57,X57)</f>
        <v>1.3854166666666666E-2</v>
      </c>
      <c r="J57" s="610"/>
      <c r="K57" s="578"/>
      <c r="L57" s="578">
        <v>1.4224537037037037E-2</v>
      </c>
      <c r="M57" s="578"/>
      <c r="N57" s="578">
        <v>1.4490740740740742E-2</v>
      </c>
      <c r="O57" s="578"/>
      <c r="P57" s="578"/>
      <c r="Q57" s="578"/>
      <c r="R57" s="578"/>
      <c r="S57" s="578"/>
      <c r="T57" s="578">
        <v>1.3854166666666666E-2</v>
      </c>
      <c r="U57" s="578"/>
      <c r="V57" s="578"/>
      <c r="W57" s="578"/>
      <c r="X57" s="578"/>
      <c r="Y57" s="578"/>
      <c r="Z57" s="578"/>
      <c r="AA57" s="578"/>
      <c r="AB57" s="578"/>
      <c r="AC57" s="578"/>
      <c r="AD57" s="578"/>
      <c r="AE57" s="578">
        <v>4.0034722222222222E-2</v>
      </c>
      <c r="AF57" s="578">
        <v>0.10335648148148148</v>
      </c>
      <c r="AG57" s="578"/>
      <c r="AH57" s="578"/>
      <c r="AI57" s="578"/>
      <c r="AJ57" s="578"/>
      <c r="AK57" s="578">
        <v>3.2812500000000001E-2</v>
      </c>
      <c r="AL57" s="578"/>
      <c r="AM57" s="578">
        <v>8.621527777777778E-2</v>
      </c>
      <c r="AN57" s="578"/>
      <c r="AO57" s="578"/>
      <c r="AP57" s="578"/>
      <c r="AQ57" s="578"/>
      <c r="AR57" s="578"/>
      <c r="AS57" s="578"/>
      <c r="AT57" s="578"/>
      <c r="AU57" s="578"/>
      <c r="AV57" s="578"/>
      <c r="AW57" s="578"/>
      <c r="AX57" s="578"/>
      <c r="AY57" s="578"/>
      <c r="AZ57" s="578"/>
      <c r="BA57" s="578"/>
      <c r="BB57" s="578"/>
      <c r="BC57" s="578"/>
      <c r="BD57" s="578"/>
      <c r="BE57" s="578"/>
      <c r="BF57" s="578"/>
      <c r="BG57" s="578"/>
      <c r="BH57" s="578"/>
      <c r="BI57" s="578"/>
      <c r="BJ57" s="578"/>
      <c r="BK57" s="578"/>
      <c r="BL57" s="578"/>
      <c r="BM57" s="578"/>
      <c r="BN57" s="578"/>
      <c r="BO57" s="578">
        <v>1.6249999999999997E-2</v>
      </c>
      <c r="BP57" s="578"/>
      <c r="BQ57" s="578"/>
      <c r="BR57" s="578">
        <v>1.7974537037037035E-2</v>
      </c>
      <c r="BS57" s="578"/>
      <c r="BT57" s="578"/>
      <c r="BU57" s="578">
        <v>0.13958333333333334</v>
      </c>
      <c r="BV57" s="659"/>
      <c r="BW57" s="659"/>
      <c r="BX57" s="578"/>
      <c r="BY57" s="578"/>
      <c r="BZ57" s="578"/>
      <c r="CA57" s="578"/>
      <c r="CB57" s="578"/>
      <c r="CC57" s="578"/>
      <c r="CD57" s="578"/>
      <c r="CE57" s="578"/>
      <c r="CF57" s="670"/>
      <c r="CG57" s="670"/>
      <c r="CH57" s="670"/>
      <c r="CI57" s="670"/>
      <c r="CJ57" s="670"/>
      <c r="CK57" s="670"/>
      <c r="CL57" s="670">
        <v>8.3333333333333332E-3</v>
      </c>
      <c r="CM57" s="578"/>
      <c r="CN57" s="578"/>
      <c r="CO57" s="578"/>
      <c r="CP57" s="578"/>
      <c r="CQ57" s="578"/>
      <c r="CR57" s="578"/>
      <c r="CS57" s="578"/>
      <c r="CT57" s="578"/>
      <c r="CU57" s="578"/>
      <c r="CV57" s="578"/>
      <c r="CW57" s="578"/>
      <c r="CX57" s="578"/>
      <c r="CY57" s="578"/>
      <c r="CZ57" s="578"/>
      <c r="DA57" s="578"/>
      <c r="DB57" s="578"/>
      <c r="DC57" s="578"/>
      <c r="DD57" s="578"/>
      <c r="DE57" s="578"/>
      <c r="DF57" s="578"/>
      <c r="DG57" s="578"/>
      <c r="DH57" s="578"/>
      <c r="DI57" s="578"/>
      <c r="DJ57" s="578"/>
      <c r="DK57" s="578"/>
      <c r="DL57" s="578"/>
      <c r="DM57" s="578"/>
      <c r="DN57" s="578"/>
      <c r="DO57" s="578">
        <v>1.9583333333333331E-2</v>
      </c>
      <c r="DP57" s="578"/>
      <c r="DQ57" s="578"/>
      <c r="DR57" s="578"/>
      <c r="DS57" s="578"/>
      <c r="DT57" s="578"/>
      <c r="DU57" s="578">
        <v>2.9641203703703701E-2</v>
      </c>
      <c r="DV57" s="578"/>
      <c r="DW57" s="578"/>
      <c r="DX57" s="578"/>
      <c r="DY57" s="578"/>
      <c r="DZ57" s="578"/>
      <c r="EA57" s="578"/>
      <c r="EB57" s="578">
        <v>7.1180555555555566E-2</v>
      </c>
      <c r="EC57" s="578"/>
      <c r="ED57" s="578"/>
      <c r="EF57" s="578"/>
      <c r="EG57" s="578">
        <v>2.6770833333333331E-2</v>
      </c>
      <c r="EH57" s="578"/>
      <c r="EI57" s="578"/>
      <c r="EJ57" s="578">
        <v>0.1476736111111111</v>
      </c>
      <c r="EK57" s="578"/>
      <c r="EL57" s="578"/>
      <c r="EM57" s="578"/>
      <c r="EN57" s="578"/>
      <c r="EO57" s="578"/>
      <c r="EP57" s="578"/>
      <c r="EQ57" s="578"/>
      <c r="ER57" s="578"/>
      <c r="ES57" s="578"/>
      <c r="ET57" s="578"/>
      <c r="EU57" s="578">
        <v>4.2395833333333334E-2</v>
      </c>
      <c r="EV57" s="578"/>
      <c r="EW57" s="578"/>
      <c r="EX57" s="578"/>
    </row>
    <row r="58" spans="1:154" ht="13.5" customHeight="1" thickBot="1" x14ac:dyDescent="0.25">
      <c r="A58" s="735"/>
      <c r="B58" s="737"/>
      <c r="C58" s="739"/>
      <c r="D58" s="741"/>
      <c r="E58" s="743"/>
      <c r="F58" s="753"/>
      <c r="G58" s="723"/>
      <c r="H58" s="755"/>
      <c r="I58" s="727"/>
      <c r="J58" s="581" t="s">
        <v>1265</v>
      </c>
      <c r="K58" s="579"/>
      <c r="L58" s="581">
        <f>IF($I57=0,0,IF(ROUNDUP(L57/$I57,0)&gt;30,30,ROUNDUP(L57/$I57,0)))</f>
        <v>2</v>
      </c>
      <c r="M58" s="581"/>
      <c r="N58" s="581">
        <f>IF($I57=0,0,IF(ROUNDUP(N57/$I57,0)&gt;30,30,ROUNDUP(N57/$I57,0)))</f>
        <v>2</v>
      </c>
      <c r="O58" s="600"/>
      <c r="P58" s="600"/>
      <c r="Q58" s="581"/>
      <c r="R58" s="600"/>
      <c r="S58" s="580"/>
      <c r="T58" s="581">
        <f t="shared" ref="T58" si="18">IF($I57=0,0,IF(ROUNDUP(T57/$I57,0)&gt;30,30,ROUNDUP(T57/$I57,0)))</f>
        <v>1</v>
      </c>
      <c r="U58" s="581"/>
      <c r="V58" s="580"/>
      <c r="W58" s="581"/>
      <c r="X58" s="580"/>
      <c r="Y58" s="580"/>
      <c r="Z58" s="580"/>
      <c r="AA58" s="580"/>
      <c r="AB58" s="580"/>
      <c r="AC58" s="580"/>
      <c r="AD58" s="580"/>
      <c r="AE58" s="581">
        <f>IF($I57=0,0,IF(ROUNDUP(AE57/$I57,0)&gt;30,30,ROUNDUP(AE57/$I57,0)))</f>
        <v>3</v>
      </c>
      <c r="AF58" s="581">
        <f>IF($I57=0,0,IF(ROUNDUP(AF57/$I57,0)&gt;30,30,ROUNDUP(AF57/$I57,0)))</f>
        <v>8</v>
      </c>
      <c r="AG58" s="580"/>
      <c r="AH58" s="580"/>
      <c r="AI58" s="580"/>
      <c r="AJ58" s="580"/>
      <c r="AK58" s="580"/>
      <c r="AL58" s="580"/>
      <c r="AM58" s="580"/>
      <c r="AN58" s="580"/>
      <c r="AO58" s="580"/>
      <c r="AP58" s="580"/>
      <c r="AQ58" s="580"/>
      <c r="AR58" s="580"/>
      <c r="AS58" s="580"/>
      <c r="AT58" s="580"/>
      <c r="AU58" s="580"/>
      <c r="AV58" s="580"/>
      <c r="AW58" s="580"/>
      <c r="AX58" s="580"/>
      <c r="AY58" s="580"/>
      <c r="AZ58" s="580"/>
      <c r="BA58" s="580"/>
      <c r="BB58" s="580"/>
      <c r="BC58" s="580"/>
      <c r="BD58" s="580"/>
      <c r="BE58" s="580"/>
      <c r="BF58" s="580"/>
      <c r="BG58" s="580"/>
      <c r="BH58" s="580"/>
      <c r="BI58" s="580"/>
      <c r="BJ58" s="580"/>
      <c r="BK58" s="580"/>
      <c r="BL58" s="580"/>
      <c r="BM58" s="580"/>
      <c r="BN58" s="580"/>
      <c r="BO58" s="581">
        <f>IF($I57=0,0,IF(ROUNDUP(BO57/$I57,0)&gt;30,30,ROUNDUP(BO57/$I57,0)))</f>
        <v>2</v>
      </c>
      <c r="BP58" s="580"/>
      <c r="BQ58" s="580"/>
      <c r="BR58" s="581">
        <f>IF($I57=0,0,IF(ROUNDUP(BR57/$I57,0)&gt;30,30,ROUNDUP(BR57/$I57,0)))</f>
        <v>2</v>
      </c>
      <c r="BS58" s="581"/>
      <c r="BT58" s="580"/>
      <c r="BU58" s="581">
        <f>IF($I57=0,0,IF(ROUNDUP(BU57/$I57,0)&gt;30,30,ROUNDUP(BU57/$I57,0)))</f>
        <v>11</v>
      </c>
      <c r="BV58" s="646"/>
      <c r="BW58" s="646"/>
      <c r="BX58" s="580"/>
      <c r="BY58" s="580"/>
      <c r="BZ58" s="580"/>
      <c r="CA58" s="580"/>
      <c r="CB58" s="580"/>
      <c r="CC58" s="580"/>
      <c r="CD58" s="580"/>
      <c r="CE58" s="580"/>
      <c r="CF58" s="580"/>
      <c r="CG58" s="580"/>
      <c r="CH58" s="580"/>
      <c r="CI58" s="580"/>
      <c r="CJ58" s="580"/>
      <c r="CK58" s="580"/>
      <c r="CL58" s="581">
        <f>IF($I57=0,0,IF(ROUNDUP(CL57/$I57,0)&gt;30,30,ROUNDUP(CL57/$I57,0)))</f>
        <v>1</v>
      </c>
      <c r="CM58" s="580"/>
      <c r="CN58" s="580"/>
      <c r="CO58" s="580"/>
      <c r="CP58" s="580"/>
      <c r="CQ58" s="580"/>
      <c r="CR58" s="580"/>
      <c r="CS58" s="580"/>
      <c r="CT58" s="580"/>
      <c r="CU58" s="580"/>
      <c r="CV58" s="580"/>
      <c r="CW58" s="580"/>
      <c r="CX58" s="580"/>
      <c r="CY58" s="580"/>
      <c r="CZ58" s="580"/>
      <c r="DA58" s="580"/>
      <c r="DB58" s="580"/>
      <c r="DC58" s="580"/>
      <c r="DD58" s="580"/>
      <c r="DE58" s="580"/>
      <c r="DF58" s="580"/>
      <c r="DG58" s="580"/>
      <c r="DH58" s="580"/>
      <c r="DI58" s="580"/>
      <c r="DJ58" s="580"/>
      <c r="DK58" s="580"/>
      <c r="DL58" s="580"/>
      <c r="DM58" s="580"/>
      <c r="DN58" s="580"/>
      <c r="DO58" s="581">
        <f>IF($I57=0,0,IF(ROUNDUP(DO57/$I57,0)&gt;30,30,ROUNDUP(DO57/$I57,0)))</f>
        <v>2</v>
      </c>
      <c r="DP58" s="580"/>
      <c r="DQ58" s="580"/>
      <c r="DR58" s="580"/>
      <c r="DS58" s="580"/>
      <c r="DT58" s="580"/>
      <c r="DU58" s="581">
        <f>IF($I57=0,0,IF(ROUNDUP(DU57/$I57,0)&gt;30,30,ROUNDUP(DU57/$I57,0)))</f>
        <v>3</v>
      </c>
      <c r="DV58" s="580"/>
      <c r="DW58" s="580"/>
      <c r="DX58" s="580"/>
      <c r="DY58" s="580"/>
      <c r="DZ58" s="580"/>
      <c r="EA58" s="580"/>
      <c r="EB58" s="581">
        <f>IF($I57=0,0,IF(ROUNDUP(EB57/$I57,0)&gt;30,30,ROUNDUP(EB57/$I57,0)))</f>
        <v>6</v>
      </c>
      <c r="EC58" s="580"/>
      <c r="ED58" s="580"/>
      <c r="EF58" s="581"/>
      <c r="EG58" s="581">
        <f>IF($I57=0,0,IF(ROUNDUP(EG57/$I57,0)&gt;30,30,ROUNDUP(EG57/$I57,0)))</f>
        <v>2</v>
      </c>
      <c r="EH58" s="580"/>
      <c r="EI58" s="580"/>
      <c r="EJ58" s="581">
        <f>IF($I57=0,0,IF(ROUNDUP(EJ57/$I57,0)&gt;30,30,ROUNDUP(EJ57/$I57,0)))</f>
        <v>11</v>
      </c>
      <c r="EK58" s="581"/>
      <c r="EL58" s="581"/>
      <c r="EM58" s="580"/>
      <c r="EN58" s="580"/>
      <c r="EO58" s="580"/>
      <c r="EP58" s="580"/>
      <c r="EQ58" s="580"/>
      <c r="ER58" s="580"/>
      <c r="ES58" s="580"/>
      <c r="ET58" s="580"/>
      <c r="EU58" s="581">
        <f>IF($I57=0,0,IF(ROUNDUP(EU57/$I57,0)&gt;30,30,ROUNDUP(EU57/$I57,0)))</f>
        <v>4</v>
      </c>
      <c r="EV58" s="580"/>
      <c r="EW58" s="580"/>
      <c r="EX58" s="580"/>
    </row>
    <row r="59" spans="1:154" x14ac:dyDescent="0.2">
      <c r="A59" s="734">
        <v>14</v>
      </c>
      <c r="B59" s="736" t="s">
        <v>161</v>
      </c>
      <c r="C59" s="738">
        <f>IF(D59=0,0,RANK(D59,D$33:D$80))</f>
        <v>2</v>
      </c>
      <c r="D59" s="740">
        <f>SUM(J60:GG60)</f>
        <v>204</v>
      </c>
      <c r="E59" s="742" t="str">
        <f>IF(G59="X","X",RANK(G59,G$33:G$79))</f>
        <v>X</v>
      </c>
      <c r="F59" s="752">
        <f>COUNT(J59:GG59)</f>
        <v>34</v>
      </c>
      <c r="G59" s="722" t="str">
        <f>IF(C59=1,"X",IF(C59=2,"X",IF(C59=3,"X",F59)))</f>
        <v>X</v>
      </c>
      <c r="H59" s="754">
        <f>SUM(J59:GG59)</f>
        <v>3.1248032407407398</v>
      </c>
      <c r="I59" s="726">
        <f>MINA(J59,K59,L59,M59,N59,O59,P59,Q59,R59,S59,T59,U59,V59,W59,X59)</f>
        <v>1.383101851851852E-2</v>
      </c>
      <c r="J59" s="610">
        <v>1.4965277777777779E-2</v>
      </c>
      <c r="K59" s="578">
        <v>1.383101851851852E-2</v>
      </c>
      <c r="L59" s="578"/>
      <c r="M59" s="578"/>
      <c r="N59" s="578"/>
      <c r="O59" s="578"/>
      <c r="P59" s="578"/>
      <c r="Q59" s="578"/>
      <c r="R59" s="578"/>
      <c r="S59" s="578"/>
      <c r="T59" s="578"/>
      <c r="U59" s="578">
        <v>1.4444444444444446E-2</v>
      </c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>
        <v>0.10396990740740741</v>
      </c>
      <c r="AG59" s="578"/>
      <c r="AH59" s="578">
        <v>1.8784722222222223E-2</v>
      </c>
      <c r="AI59" s="578"/>
      <c r="AJ59" s="578">
        <v>3.3402777777777774E-2</v>
      </c>
      <c r="AK59" s="578"/>
      <c r="AL59" s="578"/>
      <c r="AM59" s="578"/>
      <c r="AN59" s="578">
        <v>0.95159722222222232</v>
      </c>
      <c r="AO59" s="578"/>
      <c r="AP59" s="578"/>
      <c r="AQ59" s="578">
        <v>3.664351851851852E-2</v>
      </c>
      <c r="AR59" s="578"/>
      <c r="AS59" s="578">
        <v>4.0219907407407406E-2</v>
      </c>
      <c r="AT59" s="578"/>
      <c r="AU59" s="578"/>
      <c r="AV59" s="578">
        <v>3.1064814814814812E-2</v>
      </c>
      <c r="AW59" s="578"/>
      <c r="AX59" s="578">
        <v>4.927083333333334E-2</v>
      </c>
      <c r="AY59" s="578"/>
      <c r="AZ59" s="578"/>
      <c r="BA59" s="578"/>
      <c r="BB59" s="578"/>
      <c r="BC59" s="578"/>
      <c r="BD59" s="578"/>
      <c r="BE59" s="578"/>
      <c r="BF59" s="578"/>
      <c r="BG59" s="578"/>
      <c r="BH59" s="578"/>
      <c r="BI59" s="578"/>
      <c r="BJ59" s="578"/>
      <c r="BK59" s="578"/>
      <c r="BL59" s="578">
        <v>7.6342592592592587E-2</v>
      </c>
      <c r="BM59" s="578">
        <v>3.1712962962962964E-2</v>
      </c>
      <c r="BN59" s="578"/>
      <c r="BO59" s="578">
        <v>1.5416666666666667E-2</v>
      </c>
      <c r="BP59" s="578"/>
      <c r="BQ59" s="578"/>
      <c r="BR59" s="578"/>
      <c r="BS59" s="578"/>
      <c r="BT59" s="578">
        <v>0.2357060185185185</v>
      </c>
      <c r="BU59" s="578"/>
      <c r="BV59" s="659"/>
      <c r="BW59" s="659"/>
      <c r="BX59" s="578"/>
      <c r="BY59" s="578"/>
      <c r="BZ59" s="578"/>
      <c r="CA59" s="578"/>
      <c r="CB59" s="578">
        <v>2.5289351851851851E-2</v>
      </c>
      <c r="CC59" s="578"/>
      <c r="CD59" s="578"/>
      <c r="CE59" s="578"/>
      <c r="CF59" s="670">
        <v>3.4351851851851849E-2</v>
      </c>
      <c r="CG59" s="670"/>
      <c r="CH59" s="670"/>
      <c r="CI59" s="670"/>
      <c r="CJ59" s="670"/>
      <c r="CK59" s="670"/>
      <c r="CL59" s="670">
        <v>8.3333333333333332E-3</v>
      </c>
      <c r="CM59" s="578"/>
      <c r="CN59" s="578"/>
      <c r="CO59" s="578"/>
      <c r="CP59" s="578">
        <v>8.1909722222222217E-2</v>
      </c>
      <c r="CQ59" s="578"/>
      <c r="CR59" s="578"/>
      <c r="CS59" s="578">
        <v>1.8541666666666668E-2</v>
      </c>
      <c r="CT59" s="578"/>
      <c r="CU59" s="578"/>
      <c r="CV59" s="578">
        <v>5.151620370370371E-2</v>
      </c>
      <c r="CW59" s="578"/>
      <c r="CX59" s="578"/>
      <c r="CY59" s="594">
        <v>5.1863425925925931E-2</v>
      </c>
      <c r="CZ59" s="578">
        <v>7.8807870370370361E-2</v>
      </c>
      <c r="DA59" s="578"/>
      <c r="DB59" s="578">
        <v>5.6377314814814818E-2</v>
      </c>
      <c r="DC59" s="578"/>
      <c r="DD59" s="578"/>
      <c r="DE59" s="578"/>
      <c r="DF59" s="578"/>
      <c r="DG59" s="578"/>
      <c r="DH59" s="578"/>
      <c r="DI59" s="578">
        <v>0.1776736111111111</v>
      </c>
      <c r="DJ59" s="578"/>
      <c r="DK59" s="578"/>
      <c r="DL59" s="578"/>
      <c r="DM59" s="578"/>
      <c r="DN59" s="578"/>
      <c r="DO59" s="578">
        <v>7.6134259259259263E-2</v>
      </c>
      <c r="DP59" s="578"/>
      <c r="DQ59" s="578"/>
      <c r="DR59" s="578"/>
      <c r="DS59" s="578"/>
      <c r="DT59" s="592">
        <v>1.8101851851851852E-2</v>
      </c>
      <c r="DU59" s="578"/>
      <c r="DV59" s="578">
        <v>0.17302083333333332</v>
      </c>
      <c r="DW59" s="578"/>
      <c r="DX59" s="578">
        <v>7.3159722222222223E-2</v>
      </c>
      <c r="DY59" s="578"/>
      <c r="DZ59" s="578"/>
      <c r="EA59" s="578">
        <v>7.6736111111111116E-2</v>
      </c>
      <c r="EB59" s="578"/>
      <c r="EC59" s="578">
        <v>0.16666666666666666</v>
      </c>
      <c r="ED59" s="578"/>
      <c r="EE59" s="578">
        <v>0.12462962962962963</v>
      </c>
      <c r="EF59" s="578"/>
      <c r="EG59" s="578"/>
      <c r="EH59" s="578"/>
      <c r="EI59" s="578"/>
      <c r="EJ59" s="578"/>
      <c r="EK59" s="578"/>
      <c r="EL59" s="578"/>
      <c r="EM59" s="578">
        <v>7.7407407407407411E-2</v>
      </c>
      <c r="EN59" s="578"/>
      <c r="EO59" s="578"/>
      <c r="EP59" s="578"/>
      <c r="EQ59" s="578"/>
      <c r="ER59" s="578"/>
      <c r="ES59" s="578">
        <v>8.6909722222222222E-2</v>
      </c>
      <c r="ET59" s="578"/>
      <c r="EU59" s="578"/>
      <c r="EV59" s="578"/>
      <c r="EW59" s="578"/>
      <c r="EX59" s="578"/>
    </row>
    <row r="60" spans="1:154" ht="13.5" thickBot="1" x14ac:dyDescent="0.25">
      <c r="A60" s="735"/>
      <c r="B60" s="737"/>
      <c r="C60" s="739"/>
      <c r="D60" s="741"/>
      <c r="E60" s="743"/>
      <c r="F60" s="753"/>
      <c r="G60" s="723"/>
      <c r="H60" s="755"/>
      <c r="I60" s="758"/>
      <c r="J60" s="581">
        <f>IF($I59=0,0,IF(ROUNDUP(J59/$I59,0)&gt;30,30,ROUNDUP(J59/$I59,0)))</f>
        <v>2</v>
      </c>
      <c r="K60" s="581">
        <f>IF($I59=0,0,IF(ROUNDUP(K59/$I59,0)&gt;30,30,ROUNDUP(K59/$I59,0)))</f>
        <v>1</v>
      </c>
      <c r="L60" s="580"/>
      <c r="M60" s="580"/>
      <c r="N60" s="580"/>
      <c r="O60" s="581"/>
      <c r="P60" s="581"/>
      <c r="Q60" s="580"/>
      <c r="R60" s="580"/>
      <c r="S60" s="581"/>
      <c r="T60" s="580"/>
      <c r="U60" s="581">
        <f>IF($I59=0,0,IF(ROUNDUP(U59/$I59,0)&gt;30,30,ROUNDUP(U59/$I59,0)))</f>
        <v>2</v>
      </c>
      <c r="V60" s="581"/>
      <c r="W60" s="580"/>
      <c r="X60" s="580"/>
      <c r="Y60" s="580"/>
      <c r="Z60" s="580"/>
      <c r="AA60" s="580"/>
      <c r="AB60" s="580"/>
      <c r="AC60" s="580"/>
      <c r="AD60" s="580"/>
      <c r="AE60" s="581"/>
      <c r="AF60" s="581">
        <f>IF($I59=0,0,IF(ROUNDUP(AF59/$I59,0)&gt;30,30,ROUNDUP(AF59/$I59,0)))</f>
        <v>8</v>
      </c>
      <c r="AG60" s="581"/>
      <c r="AH60" s="581">
        <f>IF($I59=0,0,IF(ROUNDUP(AH59/$I59,0)&gt;30,30,ROUNDUP(AH59/$I59,0)))</f>
        <v>2</v>
      </c>
      <c r="AI60" s="580"/>
      <c r="AJ60" s="581">
        <f>IF($I59=0,0,IF(ROUNDUP(AJ59/$I59,0)&gt;30,30,ROUNDUP(AJ59/$I59,0)))</f>
        <v>3</v>
      </c>
      <c r="AK60" s="580"/>
      <c r="AL60" s="580"/>
      <c r="AM60" s="580"/>
      <c r="AN60" s="581">
        <f>IF($I59=0,0,IF(ROUNDUP(AN59/$I59,0)&gt;30,30,ROUNDUP(AN59/$I59,0)))</f>
        <v>30</v>
      </c>
      <c r="AO60" s="581"/>
      <c r="AP60" s="581"/>
      <c r="AQ60" s="581">
        <f>IF($I59=0,0,IF(ROUNDUP(AQ59/$I59,0)&gt;30,30,ROUNDUP(AQ59/$I59,0)))</f>
        <v>3</v>
      </c>
      <c r="AR60" s="581"/>
      <c r="AS60" s="581">
        <f>IF($I59=0,0,IF(ROUNDUP(AS59/$I59,0)&gt;30,30,ROUNDUP(AS59/$I59,0)))</f>
        <v>3</v>
      </c>
      <c r="AT60" s="581"/>
      <c r="AU60" s="581"/>
      <c r="AV60" s="581">
        <f>IF($I59=0,0,IF(ROUNDUP(AV59/$I59,0)&gt;30,30,ROUNDUP(AV59/$I59,0)))</f>
        <v>3</v>
      </c>
      <c r="AW60" s="581"/>
      <c r="AX60" s="581">
        <f>IF($I59=0,0,IF(ROUNDUP(AX59/$I59,0)&gt;30,30,ROUNDUP(AX59/$I59,0)))</f>
        <v>4</v>
      </c>
      <c r="AY60" s="581"/>
      <c r="AZ60" s="581"/>
      <c r="BA60" s="581"/>
      <c r="BB60" s="581"/>
      <c r="BC60" s="581"/>
      <c r="BD60" s="581"/>
      <c r="BE60" s="581"/>
      <c r="BF60" s="581"/>
      <c r="BG60" s="581"/>
      <c r="BH60" s="581"/>
      <c r="BI60" s="581"/>
      <c r="BJ60" s="581"/>
      <c r="BK60" s="581"/>
      <c r="BL60" s="581">
        <f>IF($I59=0,0,IF(ROUNDUP(BL59/$I59,0)&gt;30,30,ROUNDUP(BL59/$I59,0)))</f>
        <v>6</v>
      </c>
      <c r="BM60" s="581">
        <f>IF($I59=0,0,IF(ROUNDUP(BM59/$I59,0)&gt;30,30,ROUNDUP(BM59/$I59,0)))</f>
        <v>3</v>
      </c>
      <c r="BN60" s="581"/>
      <c r="BO60" s="581">
        <f>IF($I59=0,0,IF(ROUNDUP(BO59/$I59,0)&gt;30,30,ROUNDUP(BO59/$I59,0)))</f>
        <v>2</v>
      </c>
      <c r="BP60" s="581"/>
      <c r="BQ60" s="581"/>
      <c r="BR60" s="581"/>
      <c r="BS60" s="581"/>
      <c r="BT60" s="581">
        <f>IF($I59=0,0,IF(ROUNDUP(BT59/$I59,0)&gt;30,30,ROUNDUP(BT59/$I59,0)))</f>
        <v>18</v>
      </c>
      <c r="BU60" s="581"/>
      <c r="BV60" s="646"/>
      <c r="BW60" s="646"/>
      <c r="BX60" s="581"/>
      <c r="BY60" s="581"/>
      <c r="BZ60" s="581"/>
      <c r="CA60" s="581"/>
      <c r="CB60" s="581">
        <f>IF($I59=0,0,IF(ROUNDUP(CB59/$I59,0)&gt;30,30,ROUNDUP(CB59/$I59,0)))</f>
        <v>2</v>
      </c>
      <c r="CC60" s="581"/>
      <c r="CD60" s="581"/>
      <c r="CE60" s="581"/>
      <c r="CF60" s="581">
        <f>IF($I59=0,0,IF(ROUNDUP(CF59/$I59,0)&gt;30,30,ROUNDUP(CF59/$I59,0)))</f>
        <v>3</v>
      </c>
      <c r="CG60" s="581"/>
      <c r="CH60" s="581"/>
      <c r="CI60" s="581"/>
      <c r="CJ60" s="581"/>
      <c r="CK60" s="581"/>
      <c r="CL60" s="581">
        <f>IF($I59=0,0,IF(ROUNDUP(CL59/$I59,0)&gt;30,30,ROUNDUP(CL59/$I59,0)))</f>
        <v>1</v>
      </c>
      <c r="CM60" s="581"/>
      <c r="CN60" s="581"/>
      <c r="CO60" s="581"/>
      <c r="CP60" s="581">
        <f>IF($I59=0,0,IF(ROUNDUP(CP59/$I59,0)&gt;30,30,ROUNDUP(CP59/$I59,0)))</f>
        <v>6</v>
      </c>
      <c r="CQ60" s="581"/>
      <c r="CR60" s="581"/>
      <c r="CS60" s="581">
        <f>IF($I59=0,0,IF(ROUNDUP(CS59/$I59,0)&gt;30,30,ROUNDUP(CS59/$I59,0)))</f>
        <v>2</v>
      </c>
      <c r="CT60" s="581"/>
      <c r="CU60" s="581"/>
      <c r="CV60" s="581">
        <f>IF($I59=0,0,IF(ROUNDUP(CV59/$I59,0)&gt;30,30,ROUNDUP(CV59/$I59,0)))</f>
        <v>4</v>
      </c>
      <c r="CW60" s="581"/>
      <c r="CX60" s="581"/>
      <c r="CY60" s="581">
        <f>IF($I59=0,0,IF(ROUNDUP(CY59/$I59,0)&gt;30,30,ROUNDUP(CY59/$I59,0)))</f>
        <v>4</v>
      </c>
      <c r="CZ60" s="581">
        <f>IF($I59=0,0,IF(ROUNDUP(CZ59/$I59,0)&gt;30,30,ROUNDUP(CZ59/$I59,0)))</f>
        <v>6</v>
      </c>
      <c r="DA60" s="581"/>
      <c r="DB60" s="581">
        <f>IF($I59=0,0,IF(ROUNDUP(DB59/$I59,0)&gt;30,30,ROUNDUP(DB59/$I59,0)))</f>
        <v>5</v>
      </c>
      <c r="DC60" s="581"/>
      <c r="DD60" s="581"/>
      <c r="DE60" s="581"/>
      <c r="DF60" s="581"/>
      <c r="DG60" s="581"/>
      <c r="DH60" s="581"/>
      <c r="DI60" s="581">
        <f>IF($I59=0,0,IF(ROUNDUP(DI59/$I59,0)&gt;30,30,ROUNDUP(DI59/$I59,0)))</f>
        <v>13</v>
      </c>
      <c r="DJ60" s="581"/>
      <c r="DK60" s="581"/>
      <c r="DL60" s="581"/>
      <c r="DM60" s="581"/>
      <c r="DN60" s="581"/>
      <c r="DO60" s="581">
        <f>IF($I59=0,0,IF(ROUNDUP(DO59/$I59,0)&gt;30,30,ROUNDUP(DO59/$I59,0)))</f>
        <v>6</v>
      </c>
      <c r="DP60" s="581"/>
      <c r="DQ60" s="581"/>
      <c r="DR60" s="581"/>
      <c r="DS60" s="581"/>
      <c r="DT60" s="581">
        <f>IF($I59=0,0,IF(ROUNDUP(DT59/$I59,0)&gt;30,30,ROUNDUP(DT59/$I59,0)))</f>
        <v>2</v>
      </c>
      <c r="DU60" s="581"/>
      <c r="DV60" s="581">
        <f>IF($I59=0,0,IF(ROUNDUP(DV59/$I59,0)&gt;30,30,ROUNDUP(DV59/$I59,0)))</f>
        <v>13</v>
      </c>
      <c r="DW60" s="581"/>
      <c r="DX60" s="581">
        <f>IF($I59=0,0,IF(ROUNDUP(DX59/$I59,0)&gt;30,30,ROUNDUP(DX59/$I59,0)))</f>
        <v>6</v>
      </c>
      <c r="DY60" s="581"/>
      <c r="DZ60" s="581"/>
      <c r="EA60" s="581">
        <f>IF($I59=0,0,IF(ROUNDUP(EA59/$I59,0)&gt;30,30,ROUNDUP(EA59/$I59,0)))</f>
        <v>6</v>
      </c>
      <c r="EB60" s="581"/>
      <c r="EC60" s="581">
        <f>IF($I59=0,0,IF(ROUNDUP(EC59/$I59,0)&gt;30,30,ROUNDUP(EC59/$I59,0)))</f>
        <v>13</v>
      </c>
      <c r="ED60" s="581"/>
      <c r="EE60" s="581">
        <f>IF($I57=0,0,IF(ROUNDUP(EE59/$I57,0)&gt;30,30,ROUNDUP(EE59/$I57,0)))</f>
        <v>9</v>
      </c>
      <c r="EF60" s="581"/>
      <c r="EG60" s="581"/>
      <c r="EH60" s="581"/>
      <c r="EI60" s="581"/>
      <c r="EJ60" s="581"/>
      <c r="EK60" s="581"/>
      <c r="EL60" s="581"/>
      <c r="EM60" s="581">
        <f>IF($I59=0,0,IF(ROUNDUP(EM59/$I59,0)&gt;30,30,ROUNDUP(EM59/$I59,0)))</f>
        <v>6</v>
      </c>
      <c r="EN60" s="581"/>
      <c r="EO60" s="581"/>
      <c r="EP60" s="581"/>
      <c r="EQ60" s="581"/>
      <c r="ER60" s="581"/>
      <c r="ES60" s="581">
        <f>IF($I59=0,0,IF(ROUNDUP(ES59/$I59,0)&gt;30,30,ROUNDUP(ES59/$I59,0)))</f>
        <v>7</v>
      </c>
      <c r="ET60" s="581"/>
      <c r="EU60" s="581"/>
      <c r="EV60" s="581"/>
      <c r="EW60" s="581"/>
      <c r="EX60" s="581"/>
    </row>
    <row r="61" spans="1:154" ht="12.75" customHeight="1" x14ac:dyDescent="0.2">
      <c r="A61" s="734">
        <v>15</v>
      </c>
      <c r="B61" s="736" t="s">
        <v>1250</v>
      </c>
      <c r="C61" s="738">
        <f>IF(D61=0,0,RANK(D61,D$33:D$80))</f>
        <v>0</v>
      </c>
      <c r="D61" s="740">
        <f>SUM(J62:GG62)</f>
        <v>0</v>
      </c>
      <c r="E61" s="742">
        <f>IF(G61="X","X",RANK(G61,G$33:G$79))</f>
        <v>21</v>
      </c>
      <c r="F61" s="752">
        <f>COUNT(J61:GG61)</f>
        <v>0</v>
      </c>
      <c r="G61" s="722">
        <f>IF(C61=1,"X",IF(C61=2,"X",IF(C61=3,"X",F61)))</f>
        <v>0</v>
      </c>
      <c r="H61" s="754">
        <f>SUM(J61:GG61)</f>
        <v>0</v>
      </c>
      <c r="I61" s="726">
        <f>MINA(J61,K61,L61,M61,N61,O61,P61,Q61,R61,S61,T61,U61,V61,W61,X61)</f>
        <v>0</v>
      </c>
      <c r="J61" s="610"/>
      <c r="K61" s="578"/>
      <c r="L61" s="578"/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78"/>
      <c r="AW61" s="578"/>
      <c r="AX61" s="578"/>
      <c r="AY61" s="578"/>
      <c r="AZ61" s="578"/>
      <c r="BA61" s="578"/>
      <c r="BB61" s="578"/>
      <c r="BC61" s="578"/>
      <c r="BD61" s="578"/>
      <c r="BE61" s="578"/>
      <c r="BF61" s="578"/>
      <c r="BG61" s="578"/>
      <c r="BH61" s="578"/>
      <c r="BI61" s="578"/>
      <c r="BJ61" s="578"/>
      <c r="BK61" s="578"/>
      <c r="BL61" s="578"/>
      <c r="BM61" s="578"/>
      <c r="BN61" s="578"/>
      <c r="BO61" s="578"/>
      <c r="BP61" s="578"/>
      <c r="BQ61" s="578"/>
      <c r="BR61" s="578"/>
      <c r="BS61" s="578"/>
      <c r="BT61" s="578"/>
      <c r="BU61" s="578"/>
      <c r="BV61" s="659"/>
      <c r="BW61" s="659"/>
      <c r="BX61" s="578"/>
      <c r="BY61" s="578"/>
      <c r="BZ61" s="578"/>
      <c r="CA61" s="578"/>
      <c r="CB61" s="578"/>
      <c r="CC61" s="578"/>
      <c r="CD61" s="578"/>
      <c r="CE61" s="578"/>
      <c r="CF61" s="578"/>
      <c r="CG61" s="578"/>
      <c r="CH61" s="578"/>
      <c r="CI61" s="578"/>
      <c r="CJ61" s="578"/>
      <c r="CK61" s="578"/>
      <c r="CL61" s="578"/>
      <c r="CM61" s="578"/>
      <c r="CN61" s="578"/>
      <c r="CO61" s="578"/>
      <c r="CP61" s="578"/>
      <c r="CQ61" s="578"/>
      <c r="CR61" s="578"/>
      <c r="CS61" s="578"/>
      <c r="CT61" s="578"/>
      <c r="CU61" s="578"/>
      <c r="CV61" s="578"/>
      <c r="CW61" s="578"/>
      <c r="CX61" s="578"/>
      <c r="CY61" s="578"/>
      <c r="CZ61" s="578"/>
      <c r="DA61" s="578"/>
      <c r="DB61" s="578"/>
      <c r="DC61" s="578"/>
      <c r="DD61" s="578"/>
      <c r="DE61" s="578"/>
      <c r="DF61" s="578"/>
      <c r="DG61" s="578"/>
      <c r="DH61" s="578"/>
      <c r="DI61" s="578"/>
      <c r="DJ61" s="578"/>
      <c r="DK61" s="578"/>
      <c r="DL61" s="578"/>
      <c r="DM61" s="578"/>
      <c r="DN61" s="578"/>
      <c r="DO61" s="578"/>
      <c r="DP61" s="578"/>
      <c r="DQ61" s="578"/>
      <c r="DR61" s="578"/>
      <c r="DS61" s="578"/>
      <c r="DT61" s="578"/>
      <c r="DU61" s="578"/>
      <c r="DV61" s="578"/>
      <c r="DW61" s="578"/>
      <c r="DX61" s="578"/>
      <c r="DY61" s="578"/>
      <c r="DZ61" s="578"/>
      <c r="EA61" s="578"/>
      <c r="EB61" s="578"/>
      <c r="EC61" s="578"/>
      <c r="ED61" s="578"/>
      <c r="EE61" s="578"/>
      <c r="EF61" s="578"/>
      <c r="EG61" s="578"/>
      <c r="EH61" s="578"/>
      <c r="EI61" s="578"/>
      <c r="EJ61" s="578"/>
      <c r="EK61" s="578"/>
      <c r="EL61" s="578"/>
      <c r="EM61" s="578"/>
      <c r="EN61" s="578"/>
      <c r="EO61" s="578"/>
      <c r="EP61" s="578"/>
      <c r="EQ61" s="578"/>
      <c r="ER61" s="578"/>
      <c r="ES61" s="578"/>
      <c r="ET61" s="578"/>
      <c r="EU61" s="578"/>
      <c r="EV61" s="578"/>
      <c r="EW61" s="578"/>
      <c r="EX61" s="578"/>
    </row>
    <row r="62" spans="1:154" ht="13.5" customHeight="1" thickBot="1" x14ac:dyDescent="0.25">
      <c r="A62" s="735"/>
      <c r="B62" s="737"/>
      <c r="C62" s="739"/>
      <c r="D62" s="741"/>
      <c r="E62" s="743"/>
      <c r="F62" s="753"/>
      <c r="G62" s="723"/>
      <c r="H62" s="755"/>
      <c r="I62" s="727"/>
      <c r="J62" s="581"/>
      <c r="K62" s="581"/>
      <c r="L62" s="579"/>
      <c r="M62" s="581"/>
      <c r="N62" s="580"/>
      <c r="O62" s="600"/>
      <c r="P62" s="581"/>
      <c r="Q62" s="581"/>
      <c r="R62" s="600"/>
      <c r="S62" s="580"/>
      <c r="T62" s="600"/>
      <c r="U62" s="581"/>
      <c r="V62" s="581"/>
      <c r="W62" s="579"/>
      <c r="X62" s="580"/>
      <c r="Y62" s="580"/>
      <c r="Z62" s="580"/>
      <c r="AA62" s="580"/>
      <c r="AB62" s="580"/>
      <c r="AC62" s="580"/>
      <c r="AD62" s="580"/>
      <c r="AE62" s="580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  <c r="AT62" s="581"/>
      <c r="AU62" s="581"/>
      <c r="AV62" s="581"/>
      <c r="AW62" s="581"/>
      <c r="AX62" s="581"/>
      <c r="AY62" s="581"/>
      <c r="AZ62" s="581"/>
      <c r="BA62" s="581"/>
      <c r="BB62" s="581"/>
      <c r="BC62" s="581"/>
      <c r="BD62" s="581"/>
      <c r="BE62" s="581"/>
      <c r="BF62" s="581"/>
      <c r="BG62" s="581"/>
      <c r="BH62" s="581"/>
      <c r="BI62" s="581"/>
      <c r="BJ62" s="581"/>
      <c r="BK62" s="581"/>
      <c r="BL62" s="581"/>
      <c r="BM62" s="581"/>
      <c r="BN62" s="581"/>
      <c r="BO62" s="581"/>
      <c r="BP62" s="581"/>
      <c r="BQ62" s="581"/>
      <c r="BR62" s="581"/>
      <c r="BS62" s="581"/>
      <c r="BT62" s="581"/>
      <c r="BU62" s="581"/>
      <c r="BV62" s="646"/>
      <c r="BW62" s="646"/>
      <c r="BX62" s="581"/>
      <c r="BY62" s="581"/>
      <c r="BZ62" s="581"/>
      <c r="CA62" s="581"/>
      <c r="CB62" s="581"/>
      <c r="CC62" s="581"/>
      <c r="CD62" s="581"/>
      <c r="CE62" s="581"/>
      <c r="CF62" s="581"/>
      <c r="CG62" s="581"/>
      <c r="CH62" s="581"/>
      <c r="CI62" s="581"/>
      <c r="CJ62" s="581"/>
      <c r="CK62" s="581"/>
      <c r="CL62" s="581"/>
      <c r="CM62" s="581"/>
      <c r="CN62" s="581"/>
      <c r="CO62" s="581"/>
      <c r="CP62" s="581"/>
      <c r="CQ62" s="581"/>
      <c r="CR62" s="581"/>
      <c r="CS62" s="581"/>
      <c r="CT62" s="581"/>
      <c r="CU62" s="581"/>
      <c r="CV62" s="581"/>
      <c r="CW62" s="581"/>
      <c r="CX62" s="581"/>
      <c r="CY62" s="581"/>
      <c r="CZ62" s="581"/>
      <c r="DA62" s="581"/>
      <c r="DB62" s="581"/>
      <c r="DC62" s="581"/>
      <c r="DD62" s="581"/>
      <c r="DE62" s="581"/>
      <c r="DF62" s="581"/>
      <c r="DG62" s="581"/>
      <c r="DH62" s="581"/>
      <c r="DI62" s="581"/>
      <c r="DJ62" s="581"/>
      <c r="DK62" s="581"/>
      <c r="DL62" s="581"/>
      <c r="DM62" s="581"/>
      <c r="DN62" s="581"/>
      <c r="DO62" s="581"/>
      <c r="DP62" s="581"/>
      <c r="DQ62" s="581"/>
      <c r="DR62" s="581"/>
      <c r="DS62" s="581"/>
      <c r="DT62" s="581"/>
      <c r="DU62" s="581"/>
      <c r="DV62" s="581"/>
      <c r="DW62" s="581"/>
      <c r="DX62" s="581"/>
      <c r="DY62" s="581"/>
      <c r="DZ62" s="581"/>
      <c r="EA62" s="581"/>
      <c r="EB62" s="581"/>
      <c r="EC62" s="581"/>
      <c r="ED62" s="581"/>
      <c r="EE62" s="581"/>
      <c r="EF62" s="581"/>
      <c r="EG62" s="581"/>
      <c r="EH62" s="581"/>
      <c r="EI62" s="581"/>
      <c r="EJ62" s="581"/>
      <c r="EK62" s="581"/>
      <c r="EL62" s="581"/>
      <c r="EM62" s="581"/>
      <c r="EN62" s="581"/>
      <c r="EO62" s="581"/>
      <c r="EP62" s="581"/>
      <c r="EQ62" s="581"/>
      <c r="ER62" s="581"/>
      <c r="ES62" s="581"/>
      <c r="ET62" s="581"/>
      <c r="EU62" s="581"/>
      <c r="EV62" s="581"/>
      <c r="EW62" s="581"/>
      <c r="EX62" s="581"/>
    </row>
    <row r="63" spans="1:154" ht="12.75" customHeight="1" x14ac:dyDescent="0.2">
      <c r="A63" s="734">
        <v>16</v>
      </c>
      <c r="B63" s="736" t="s">
        <v>853</v>
      </c>
      <c r="C63" s="738">
        <f>IF(D63=0,0,RANK(D63,D$33:D$80))</f>
        <v>3</v>
      </c>
      <c r="D63" s="740">
        <f>SUM(J64:GG64)</f>
        <v>167</v>
      </c>
      <c r="E63" s="742" t="str">
        <f>IF(G63="X","X",RANK(G63,G$33:G$79))</f>
        <v>X</v>
      </c>
      <c r="F63" s="752">
        <f>COUNT(J63:GG63)</f>
        <v>24</v>
      </c>
      <c r="G63" s="722" t="str">
        <f>IF(C63=1,"X",IF(C63=2,"X",IF(C63=3,"X",F63)))</f>
        <v>X</v>
      </c>
      <c r="H63" s="754">
        <f>SUM(J63:GG63)</f>
        <v>2.4025578703703707</v>
      </c>
      <c r="I63" s="726">
        <f>MINA(J63,K63,L63,M63,N63,O63,P63,Q63,R63,S63,T63,U63,V63,W63,X63)</f>
        <v>1.1712962962962965E-2</v>
      </c>
      <c r="J63" s="610">
        <v>1.2094907407407408E-2</v>
      </c>
      <c r="K63" s="578"/>
      <c r="L63" s="578"/>
      <c r="M63" s="578">
        <v>1.1724537037037035E-2</v>
      </c>
      <c r="N63" s="578"/>
      <c r="O63" s="578"/>
      <c r="P63" s="578">
        <v>1.207175925925926E-2</v>
      </c>
      <c r="Q63" s="578"/>
      <c r="R63" s="578">
        <v>1.1921296296296298E-2</v>
      </c>
      <c r="S63" s="578">
        <v>1.1712962962962965E-2</v>
      </c>
      <c r="T63" s="578"/>
      <c r="U63" s="594"/>
      <c r="V63" s="578"/>
      <c r="W63" s="578">
        <v>1.2812499999999999E-2</v>
      </c>
      <c r="X63" s="578">
        <v>1.2395833333333335E-2</v>
      </c>
      <c r="Y63" s="578"/>
      <c r="Z63" s="578"/>
      <c r="AA63" s="578"/>
      <c r="AB63" s="578"/>
      <c r="AC63" s="578"/>
      <c r="AD63" s="578"/>
      <c r="AE63" s="578"/>
      <c r="AF63" s="594">
        <v>8.0486111111111105E-2</v>
      </c>
      <c r="AG63" s="594"/>
      <c r="AH63" s="578"/>
      <c r="AI63" s="594">
        <v>1.3460648148148147E-2</v>
      </c>
      <c r="AJ63" s="594">
        <v>2.6215277777777778E-2</v>
      </c>
      <c r="AK63" s="594"/>
      <c r="AL63" s="594"/>
      <c r="AM63" s="594"/>
      <c r="AN63" s="594">
        <v>0.97516203703703708</v>
      </c>
      <c r="AO63" s="594"/>
      <c r="AP63" s="594"/>
      <c r="AQ63" s="594"/>
      <c r="AR63" s="594"/>
      <c r="AS63" s="594"/>
      <c r="AT63" s="594"/>
      <c r="AU63" s="594"/>
      <c r="AV63" s="594"/>
      <c r="AW63" s="594"/>
      <c r="AX63" s="594"/>
      <c r="AY63" s="594"/>
      <c r="AZ63" s="594"/>
      <c r="BA63" s="594"/>
      <c r="BB63" s="594"/>
      <c r="BC63" s="594"/>
      <c r="BD63" s="594"/>
      <c r="BE63" s="594"/>
      <c r="BF63" s="662">
        <v>6.0520833333333329E-2</v>
      </c>
      <c r="BG63" s="594"/>
      <c r="BH63" s="594"/>
      <c r="BI63" s="594"/>
      <c r="BJ63" s="594"/>
      <c r="BK63" s="594"/>
      <c r="BL63" s="594"/>
      <c r="BM63" s="594"/>
      <c r="BN63" s="594"/>
      <c r="BO63" s="661">
        <v>1.3599537037037037E-2</v>
      </c>
      <c r="BP63" s="594"/>
      <c r="BQ63" s="594"/>
      <c r="BR63" s="594"/>
      <c r="BS63" s="594"/>
      <c r="BT63" s="594"/>
      <c r="BU63" s="594"/>
      <c r="BV63" s="675"/>
      <c r="BW63" s="675"/>
      <c r="BX63" s="594"/>
      <c r="BY63" s="594">
        <v>0.24421296296296294</v>
      </c>
      <c r="BZ63" s="594"/>
      <c r="CA63" s="594"/>
      <c r="CB63" s="661">
        <v>2.1805555555555554E-2</v>
      </c>
      <c r="CC63" s="661"/>
      <c r="CD63" s="661"/>
      <c r="CE63" s="594"/>
      <c r="CF63" s="594"/>
      <c r="CG63" s="594"/>
      <c r="CH63" s="662">
        <v>0.23597222222222222</v>
      </c>
      <c r="CI63" s="662"/>
      <c r="CJ63" s="662"/>
      <c r="CK63" s="662"/>
      <c r="CL63" s="594"/>
      <c r="CM63" s="594"/>
      <c r="CN63" s="594"/>
      <c r="CO63" s="594"/>
      <c r="CP63" s="594"/>
      <c r="CQ63" s="594"/>
      <c r="CR63" s="594"/>
      <c r="CS63" s="594"/>
      <c r="CT63" s="594"/>
      <c r="CU63" s="594"/>
      <c r="CV63" s="594"/>
      <c r="CW63" s="594"/>
      <c r="CX63" s="594"/>
      <c r="CY63" s="594"/>
      <c r="CZ63" s="594"/>
      <c r="DA63" s="594"/>
      <c r="DB63" s="594"/>
      <c r="DC63" s="594"/>
      <c r="DD63" s="594"/>
      <c r="DE63" s="594"/>
      <c r="DF63" s="594"/>
      <c r="DG63" s="594"/>
      <c r="DH63" s="594"/>
      <c r="DI63" s="594"/>
      <c r="DJ63" s="594"/>
      <c r="DK63" s="594"/>
      <c r="DL63" s="594"/>
      <c r="DM63" s="594"/>
      <c r="DN63" s="594">
        <v>0.27049768518518519</v>
      </c>
      <c r="DO63" s="594"/>
      <c r="DP63" s="594"/>
      <c r="DQ63" s="594"/>
      <c r="DR63" s="594"/>
      <c r="DS63" s="594"/>
      <c r="DT63" s="661">
        <v>1.4884259259259259E-2</v>
      </c>
      <c r="DU63" s="594"/>
      <c r="DV63" s="594"/>
      <c r="DW63" s="594"/>
      <c r="DX63" s="594">
        <v>5.7939814814814812E-2</v>
      </c>
      <c r="DY63" s="594"/>
      <c r="DZ63" s="594"/>
      <c r="EA63" s="594"/>
      <c r="EB63" s="594">
        <v>6.2685185185185191E-2</v>
      </c>
      <c r="EC63" s="594"/>
      <c r="ED63" s="594"/>
      <c r="EE63" s="594"/>
      <c r="EF63" s="594"/>
      <c r="EG63" s="594"/>
      <c r="EH63" s="661">
        <v>0.13243055555555555</v>
      </c>
      <c r="EI63" s="661"/>
      <c r="EJ63" s="594"/>
      <c r="EK63" s="594"/>
      <c r="EL63" s="594"/>
      <c r="EM63" s="594"/>
      <c r="EN63" s="594"/>
      <c r="EO63" s="594">
        <v>2.9236111111111112E-2</v>
      </c>
      <c r="EP63" s="594">
        <v>1.1840277777777778E-2</v>
      </c>
      <c r="EQ63" s="594"/>
      <c r="ER63" s="594"/>
      <c r="ES63" s="594">
        <v>6.6875000000000004E-2</v>
      </c>
      <c r="ET63" s="594"/>
      <c r="EU63" s="594"/>
      <c r="EV63" s="594"/>
      <c r="EW63" s="594"/>
      <c r="EX63" s="594"/>
    </row>
    <row r="64" spans="1:154" ht="13.5" customHeight="1" thickBot="1" x14ac:dyDescent="0.25">
      <c r="A64" s="735"/>
      <c r="B64" s="737"/>
      <c r="C64" s="739"/>
      <c r="D64" s="741"/>
      <c r="E64" s="743"/>
      <c r="F64" s="753"/>
      <c r="G64" s="723"/>
      <c r="H64" s="755"/>
      <c r="I64" s="727"/>
      <c r="J64" s="581">
        <f>IF($I63=0,0,IF(ROUNDUP(J63/$I63,0)&gt;30,30,ROUNDUP(J63/$I63,0)))</f>
        <v>2</v>
      </c>
      <c r="K64" s="581"/>
      <c r="L64" s="581"/>
      <c r="M64" s="581">
        <f>IF($I63=0,0,IF(ROUNDUP(M63/$I63,0)&gt;30,30,ROUNDUP(M63/$I63,0)))</f>
        <v>2</v>
      </c>
      <c r="N64" s="581"/>
      <c r="O64" s="581"/>
      <c r="P64" s="581">
        <f t="shared" ref="P64" si="19">IF($I63=0,0,IF(ROUNDUP(P63/$I63,0)&gt;30,30,ROUNDUP(P63/$I63,0)))</f>
        <v>2</v>
      </c>
      <c r="Q64" s="579"/>
      <c r="R64" s="581">
        <f t="shared" ref="R64:S64" si="20">IF($I63=0,0,IF(ROUNDUP(R63/$I63,0)&gt;30,30,ROUNDUP(R63/$I63,0)))</f>
        <v>2</v>
      </c>
      <c r="S64" s="581">
        <f t="shared" si="20"/>
        <v>1</v>
      </c>
      <c r="T64" s="581"/>
      <c r="U64" s="581"/>
      <c r="V64" s="581"/>
      <c r="W64" s="581">
        <f>IF($I63=0,0,IF(ROUNDUP(W63/$I63,0)&gt;30,30,ROUNDUP(W63/$I63,0)))</f>
        <v>2</v>
      </c>
      <c r="X64" s="581">
        <f>IF($I63=0,0,IF(ROUNDUP(X63/$I63,0)&gt;30,30,ROUNDUP(X63/$I63,0)))</f>
        <v>2</v>
      </c>
      <c r="Y64" s="579"/>
      <c r="Z64" s="579"/>
      <c r="AA64" s="579"/>
      <c r="AB64" s="579"/>
      <c r="AC64" s="579"/>
      <c r="AD64" s="579"/>
      <c r="AE64" s="581"/>
      <c r="AF64" s="581">
        <f>IF($I63=0,0,IF(ROUNDUP(AF63/$I63,0)&gt;30,30,ROUNDUP(AF63/$I63,0)))</f>
        <v>7</v>
      </c>
      <c r="AG64" s="581"/>
      <c r="AH64" s="580"/>
      <c r="AI64" s="581">
        <f>IF($I63=0,0,IF(ROUNDUP(AI63/$I63,0)&gt;30,30,ROUNDUP(AI63/$I63,0)))</f>
        <v>2</v>
      </c>
      <c r="AJ64" s="581">
        <f>IF($I63=0,0,IF(ROUNDUP(AJ63/$I63,0)&gt;30,30,ROUNDUP(AJ63/$I63,0)))</f>
        <v>3</v>
      </c>
      <c r="AK64" s="581"/>
      <c r="AL64" s="581"/>
      <c r="AM64" s="581"/>
      <c r="AN64" s="581">
        <f>IF($I63=0,0,IF(ROUNDUP(AN63/$I63,0)&gt;30,30,ROUNDUP(AN63/$I63,0)))</f>
        <v>30</v>
      </c>
      <c r="AO64" s="581"/>
      <c r="AP64" s="581"/>
      <c r="AQ64" s="581"/>
      <c r="AR64" s="581"/>
      <c r="AS64" s="581"/>
      <c r="AT64" s="581"/>
      <c r="AU64" s="581"/>
      <c r="AV64" s="581"/>
      <c r="AW64" s="581"/>
      <c r="AX64" s="581"/>
      <c r="AY64" s="581"/>
      <c r="AZ64" s="581"/>
      <c r="BA64" s="581"/>
      <c r="BB64" s="581"/>
      <c r="BC64" s="581"/>
      <c r="BD64" s="581"/>
      <c r="BE64" s="581"/>
      <c r="BF64" s="581">
        <f>IF($I63=0,0,IF(ROUNDUP(BF63/$I63,0)&gt;30,30,ROUNDUP(BF63/$I63,0)))</f>
        <v>6</v>
      </c>
      <c r="BG64" s="581"/>
      <c r="BH64" s="581"/>
      <c r="BI64" s="581"/>
      <c r="BJ64" s="581"/>
      <c r="BK64" s="581"/>
      <c r="BL64" s="581"/>
      <c r="BM64" s="581"/>
      <c r="BN64" s="581"/>
      <c r="BO64" s="581">
        <f>IF($I63=0,0,IF(ROUNDUP(BO63/$I63,0)&gt;30,30,ROUNDUP(BO63/$I63,0)))</f>
        <v>2</v>
      </c>
      <c r="BP64" s="581"/>
      <c r="BQ64" s="581"/>
      <c r="BR64" s="581"/>
      <c r="BS64" s="581"/>
      <c r="BT64" s="581"/>
      <c r="BU64" s="581"/>
      <c r="BV64" s="646"/>
      <c r="BW64" s="646"/>
      <c r="BX64" s="581"/>
      <c r="BY64" s="581">
        <f>IF($I63=0,0,IF(ROUNDUP(BY63/$I63,0)&gt;30,30,ROUNDUP(BY63/$I63,0)))</f>
        <v>21</v>
      </c>
      <c r="BZ64" s="581"/>
      <c r="CA64" s="581"/>
      <c r="CB64" s="581">
        <f>IF($I63=0,0,IF(ROUNDUP(CB63/$I63,0)&gt;30,30,ROUNDUP(CB63/$I63,0)))</f>
        <v>2</v>
      </c>
      <c r="CC64" s="581"/>
      <c r="CD64" s="581"/>
      <c r="CE64" s="581"/>
      <c r="CF64" s="581"/>
      <c r="CG64" s="581"/>
      <c r="CH64" s="581">
        <f>IF($I63=0,0,IF(ROUNDUP(CH63/$I63,0)&gt;30,30,ROUNDUP(CH63/$I63,0)))</f>
        <v>21</v>
      </c>
      <c r="CI64" s="581"/>
      <c r="CJ64" s="581"/>
      <c r="CK64" s="581"/>
      <c r="CL64" s="581"/>
      <c r="CM64" s="581"/>
      <c r="CN64" s="581"/>
      <c r="CO64" s="581"/>
      <c r="CP64" s="581"/>
      <c r="CQ64" s="581"/>
      <c r="CR64" s="581"/>
      <c r="CS64" s="581"/>
      <c r="CT64" s="581"/>
      <c r="CU64" s="581"/>
      <c r="CV64" s="581"/>
      <c r="CW64" s="581"/>
      <c r="CX64" s="581"/>
      <c r="CY64" s="581"/>
      <c r="CZ64" s="581"/>
      <c r="DA64" s="581"/>
      <c r="DB64" s="581"/>
      <c r="DC64" s="581"/>
      <c r="DD64" s="581"/>
      <c r="DE64" s="581"/>
      <c r="DF64" s="581"/>
      <c r="DG64" s="581"/>
      <c r="DH64" s="581"/>
      <c r="DI64" s="581"/>
      <c r="DJ64" s="581"/>
      <c r="DK64" s="581"/>
      <c r="DL64" s="581"/>
      <c r="DM64" s="581"/>
      <c r="DN64" s="581">
        <f>IF($I63=0,0,IF(ROUNDUP(DN63/$I63,0)&gt;30,30,ROUNDUP(DN63/$I63,0)))</f>
        <v>24</v>
      </c>
      <c r="DO64" s="581"/>
      <c r="DP64" s="581"/>
      <c r="DQ64" s="581"/>
      <c r="DR64" s="581"/>
      <c r="DS64" s="581"/>
      <c r="DT64" s="581">
        <f>IF($I63=0,0,IF(ROUNDUP(DT63/$I63,0)&gt;30,30,ROUNDUP(DT63/$I63,0)))</f>
        <v>2</v>
      </c>
      <c r="DU64" s="581"/>
      <c r="DV64" s="581"/>
      <c r="DW64" s="581"/>
      <c r="DX64" s="581">
        <f>IF($I63=0,0,IF(ROUNDUP(DX63/$I63,0)&gt;30,30,ROUNDUP(DX63/$I63,0)))</f>
        <v>5</v>
      </c>
      <c r="DY64" s="581"/>
      <c r="DZ64" s="581"/>
      <c r="EA64" s="581"/>
      <c r="EB64" s="581">
        <f>IF($I63=0,0,IF(ROUNDUP(EB63/$I63,0)&gt;30,30,ROUNDUP(EB63/$I63,0)))</f>
        <v>6</v>
      </c>
      <c r="EC64" s="581"/>
      <c r="ED64" s="581"/>
      <c r="EE64" s="581"/>
      <c r="EF64" s="581"/>
      <c r="EG64" s="581"/>
      <c r="EH64" s="599">
        <f>IF($I63=0,0,IF(ROUNDUP(EH63/$I63,0)&gt;30,30,ROUNDUP(EH63/$I63,0)))</f>
        <v>12</v>
      </c>
      <c r="EI64" s="599"/>
      <c r="EJ64" s="581"/>
      <c r="EK64" s="581"/>
      <c r="EL64" s="581"/>
      <c r="EM64" s="581"/>
      <c r="EN64" s="581"/>
      <c r="EO64" s="581">
        <f>IF($I63=0,0,IF(ROUNDUP(EO63/$I63,0)&gt;30,30,ROUNDUP(EO63/$I63,0)))</f>
        <v>3</v>
      </c>
      <c r="EP64" s="581">
        <f>IF($I63=0,0,IF(ROUNDUP(EP63/$I63,0)&gt;30,30,ROUNDUP(EP63/$I63,0)))</f>
        <v>2</v>
      </c>
      <c r="EQ64" s="581"/>
      <c r="ER64" s="581"/>
      <c r="ES64" s="581">
        <f>IF($I63=0,0,IF(ROUNDUP(ES63/$I63,0)&gt;30,30,ROUNDUP(ES63/$I63,0)))</f>
        <v>6</v>
      </c>
      <c r="ET64" s="581"/>
      <c r="EU64" s="581"/>
      <c r="EV64" s="581"/>
      <c r="EW64" s="581"/>
      <c r="EX64" s="581"/>
    </row>
    <row r="65" spans="1:154" ht="12.75" customHeight="1" x14ac:dyDescent="0.2">
      <c r="A65" s="734">
        <v>17</v>
      </c>
      <c r="B65" s="736" t="s">
        <v>1143</v>
      </c>
      <c r="C65" s="738">
        <f>IF(D65=0,0,RANK(D65,D$33:D$80))</f>
        <v>13</v>
      </c>
      <c r="D65" s="740">
        <f>SUM(J66:GG66)</f>
        <v>38</v>
      </c>
      <c r="E65" s="742">
        <f>IF(G65="X","X",RANK(G65,G$33:G$79))</f>
        <v>7</v>
      </c>
      <c r="F65" s="752">
        <f>COUNT(J65:GG65)</f>
        <v>16</v>
      </c>
      <c r="G65" s="722">
        <f>IF(C65=1,"X",IF(C65=2,"X",IF(C65=3,"X",F65)))</f>
        <v>16</v>
      </c>
      <c r="H65" s="754">
        <f>SUM(J65:GG65)</f>
        <v>0.47939814814814813</v>
      </c>
      <c r="I65" s="726">
        <f>MINA(J65,K65,L65,M65,N65,O65,P65,Q65,R65,S65,T65,U65,V65,W65,X65)</f>
        <v>1.8194444444444444E-2</v>
      </c>
      <c r="J65" s="610">
        <v>2.0324074074074074E-2</v>
      </c>
      <c r="K65" s="578"/>
      <c r="L65" s="578">
        <v>1.9108796296296294E-2</v>
      </c>
      <c r="M65" s="578"/>
      <c r="N65" s="578">
        <v>1.9282407407407408E-2</v>
      </c>
      <c r="O65" s="578">
        <v>1.8252314814814815E-2</v>
      </c>
      <c r="P65" s="578"/>
      <c r="Q65" s="578">
        <v>1.8622685185185183E-2</v>
      </c>
      <c r="R65" s="578">
        <v>1.9027777777777779E-2</v>
      </c>
      <c r="S65" s="578">
        <v>1.9050925925925926E-2</v>
      </c>
      <c r="T65" s="578">
        <v>1.9583333333333331E-2</v>
      </c>
      <c r="U65" s="578"/>
      <c r="V65" s="578"/>
      <c r="W65" s="578">
        <v>1.8263888888888889E-2</v>
      </c>
      <c r="X65" s="578">
        <v>1.8194444444444444E-2</v>
      </c>
      <c r="Y65" s="578"/>
      <c r="Z65" s="578"/>
      <c r="AA65" s="578"/>
      <c r="AB65" s="578"/>
      <c r="AC65" s="578"/>
      <c r="AD65" s="578"/>
      <c r="AE65" s="578"/>
      <c r="AF65" s="578"/>
      <c r="AG65" s="578">
        <v>6.3541666666666668E-3</v>
      </c>
      <c r="AH65" s="578">
        <v>2.148148148148148E-2</v>
      </c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  <c r="BB65" s="578"/>
      <c r="BC65" s="578"/>
      <c r="BD65" s="578"/>
      <c r="BE65" s="578"/>
      <c r="BF65" s="578"/>
      <c r="BG65" s="578"/>
      <c r="BH65" s="578"/>
      <c r="BI65" s="578"/>
      <c r="BJ65" s="578"/>
      <c r="BK65" s="578"/>
      <c r="BL65" s="578"/>
      <c r="BM65" s="578"/>
      <c r="BN65" s="578"/>
      <c r="BO65" s="578"/>
      <c r="BP65" s="578"/>
      <c r="BQ65" s="578"/>
      <c r="BR65" s="578"/>
      <c r="BS65" s="578"/>
      <c r="BT65" s="578"/>
      <c r="BU65" s="578"/>
      <c r="BV65" s="659"/>
      <c r="BW65" s="659"/>
      <c r="BX65" s="578"/>
      <c r="BY65" s="578"/>
      <c r="BZ65" s="578"/>
      <c r="CA65" s="578"/>
      <c r="CB65" s="578">
        <v>3.4502314814814812E-2</v>
      </c>
      <c r="CC65" s="578"/>
      <c r="CD65" s="578"/>
      <c r="CE65" s="578"/>
      <c r="CF65" s="578"/>
      <c r="CG65" s="578"/>
      <c r="CH65" s="578"/>
      <c r="CI65" s="578"/>
      <c r="CJ65" s="578"/>
      <c r="CK65" s="578"/>
      <c r="CL65" s="578"/>
      <c r="CM65" s="578"/>
      <c r="CN65" s="578"/>
      <c r="CO65" s="578"/>
      <c r="CP65" s="578"/>
      <c r="CQ65" s="578"/>
      <c r="CR65" s="578"/>
      <c r="CS65" s="578"/>
      <c r="CT65" s="578"/>
      <c r="CU65" s="578"/>
      <c r="CV65" s="578"/>
      <c r="CW65" s="578"/>
      <c r="CX65" s="578"/>
      <c r="CY65" s="578"/>
      <c r="CZ65" s="578"/>
      <c r="DA65" s="578"/>
      <c r="DB65" s="578"/>
      <c r="DC65" s="578"/>
      <c r="DD65" s="578"/>
      <c r="DE65" s="578"/>
      <c r="DF65" s="578"/>
      <c r="DG65" s="578"/>
      <c r="DH65" s="578"/>
      <c r="DI65" s="578"/>
      <c r="DJ65" s="578"/>
      <c r="DK65" s="578"/>
      <c r="DL65" s="578"/>
      <c r="DM65" s="578"/>
      <c r="DN65" s="578"/>
      <c r="DO65" s="578"/>
      <c r="DP65" s="578"/>
      <c r="DQ65" s="578"/>
      <c r="DR65" s="578"/>
      <c r="DS65" s="578"/>
      <c r="DT65" s="578"/>
      <c r="DU65" s="578"/>
      <c r="DV65" s="578"/>
      <c r="DW65" s="578"/>
      <c r="DX65" s="578"/>
      <c r="DY65" s="578">
        <v>0.11265046296296295</v>
      </c>
      <c r="DZ65" s="578"/>
      <c r="EA65" s="578"/>
      <c r="EB65" s="578">
        <v>9.8182870370370365E-2</v>
      </c>
      <c r="EC65" s="578"/>
      <c r="ED65" s="578"/>
      <c r="EE65" s="578"/>
      <c r="EF65" s="578"/>
      <c r="EG65" s="578"/>
      <c r="EH65" s="578"/>
      <c r="EI65" s="578"/>
      <c r="EJ65" s="578"/>
      <c r="EK65" s="578"/>
      <c r="EL65" s="578"/>
      <c r="EM65" s="578"/>
      <c r="EN65" s="578"/>
      <c r="EO65" s="578"/>
      <c r="EP65" s="578">
        <v>1.6516203703703703E-2</v>
      </c>
      <c r="EQ65" s="578"/>
      <c r="ER65" s="578"/>
      <c r="ES65" s="578"/>
      <c r="ET65" s="578"/>
      <c r="EU65" s="578"/>
      <c r="EV65" s="578"/>
      <c r="EW65" s="578"/>
      <c r="EX65" s="578"/>
    </row>
    <row r="66" spans="1:154" ht="13.5" customHeight="1" thickBot="1" x14ac:dyDescent="0.25">
      <c r="A66" s="735"/>
      <c r="B66" s="737"/>
      <c r="C66" s="739"/>
      <c r="D66" s="741"/>
      <c r="E66" s="743"/>
      <c r="F66" s="753"/>
      <c r="G66" s="723"/>
      <c r="H66" s="755"/>
      <c r="I66" s="727"/>
      <c r="J66" s="581">
        <f>IF($I65=0,0,IF(ROUNDUP(J65/$I65,0)&gt;30,30,ROUNDUP(J65/$I65,0)))</f>
        <v>2</v>
      </c>
      <c r="K66" s="579"/>
      <c r="L66" s="581">
        <f>IF($I65=0,0,IF(ROUNDUP(L65/$I65,0)&gt;30,30,ROUNDUP(L65/$I65,0)))</f>
        <v>2</v>
      </c>
      <c r="M66" s="579"/>
      <c r="N66" s="581">
        <f>IF($I65=0,0,IF(ROUNDUP(N65/$I65,0)&gt;30,30,ROUNDUP(N65/$I65,0)))</f>
        <v>2</v>
      </c>
      <c r="O66" s="581">
        <f>IF($I65=0,0,IF(ROUNDUP(O65/$I65,0)&gt;30,30,ROUNDUP(O65/$I65,0)))</f>
        <v>2</v>
      </c>
      <c r="P66" s="581"/>
      <c r="Q66" s="581">
        <f>IF($I65=0,0,IF(ROUNDUP(Q65/$I65,0)&gt;30,30,ROUNDUP(Q65/$I65,0)))</f>
        <v>2</v>
      </c>
      <c r="R66" s="581">
        <f t="shared" ref="R66:S66" si="21">IF($I65=0,0,IF(ROUNDUP(R65/$I65,0)&gt;30,30,ROUNDUP(R65/$I65,0)))</f>
        <v>2</v>
      </c>
      <c r="S66" s="581">
        <f t="shared" si="21"/>
        <v>2</v>
      </c>
      <c r="T66" s="581">
        <f t="shared" ref="T66" si="22">IF($I65=0,0,IF(ROUNDUP(T65/$I65,0)&gt;30,30,ROUNDUP(T65/$I65,0)))</f>
        <v>2</v>
      </c>
      <c r="U66" s="581"/>
      <c r="V66" s="581"/>
      <c r="W66" s="581">
        <f>IF($I65=0,0,IF(ROUNDUP(W65/$I65,0)&gt;30,30,ROUNDUP(W65/$I65,0)))</f>
        <v>2</v>
      </c>
      <c r="X66" s="581">
        <f>IF($I65=0,0,IF(ROUNDUP(X65/$I65,0)&gt;30,30,ROUNDUP(X65/$I65,0)))</f>
        <v>1</v>
      </c>
      <c r="Y66" s="581"/>
      <c r="Z66" s="581"/>
      <c r="AA66" s="581"/>
      <c r="AB66" s="581"/>
      <c r="AC66" s="581"/>
      <c r="AD66" s="581"/>
      <c r="AE66" s="581"/>
      <c r="AF66" s="581"/>
      <c r="AG66" s="581">
        <f>IF($I65=0,0,IF(ROUNDUP(AG65/$I65,0)&gt;30,30,ROUNDUP(AG65/$I65,0)))</f>
        <v>1</v>
      </c>
      <c r="AH66" s="581">
        <f>IF($I65=0,0,IF(ROUNDUP(AH65/$I65,0)&gt;30,30,ROUNDUP(AH65/$I65,0)))</f>
        <v>2</v>
      </c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  <c r="AT66" s="581"/>
      <c r="AU66" s="581"/>
      <c r="AV66" s="581"/>
      <c r="AW66" s="581"/>
      <c r="AX66" s="581"/>
      <c r="AY66" s="581"/>
      <c r="AZ66" s="581"/>
      <c r="BA66" s="581"/>
      <c r="BB66" s="581"/>
      <c r="BC66" s="581"/>
      <c r="BD66" s="581"/>
      <c r="BE66" s="581"/>
      <c r="BF66" s="581"/>
      <c r="BG66" s="581"/>
      <c r="BH66" s="581"/>
      <c r="BI66" s="581"/>
      <c r="BJ66" s="581"/>
      <c r="BK66" s="581"/>
      <c r="BL66" s="581"/>
      <c r="BM66" s="581"/>
      <c r="BN66" s="581"/>
      <c r="BO66" s="581"/>
      <c r="BP66" s="581"/>
      <c r="BQ66" s="581"/>
      <c r="BR66" s="581"/>
      <c r="BS66" s="581"/>
      <c r="BT66" s="581"/>
      <c r="BU66" s="581"/>
      <c r="BV66" s="646"/>
      <c r="BW66" s="646"/>
      <c r="BX66" s="581"/>
      <c r="BY66" s="581"/>
      <c r="BZ66" s="581"/>
      <c r="CA66" s="581"/>
      <c r="CB66" s="581">
        <f>IF($I65=0,0,IF(ROUNDUP(CB65/$I65,0)&gt;30,30,ROUNDUP(CB65/$I65,0)))</f>
        <v>2</v>
      </c>
      <c r="CC66" s="581"/>
      <c r="CD66" s="581"/>
      <c r="CE66" s="581"/>
      <c r="CF66" s="581"/>
      <c r="CG66" s="581"/>
      <c r="CH66" s="581"/>
      <c r="CI66" s="581"/>
      <c r="CJ66" s="581"/>
      <c r="CK66" s="581"/>
      <c r="CL66" s="581"/>
      <c r="CM66" s="581"/>
      <c r="CN66" s="581"/>
      <c r="CO66" s="581"/>
      <c r="CP66" s="581"/>
      <c r="CQ66" s="581"/>
      <c r="CR66" s="581"/>
      <c r="CS66" s="581"/>
      <c r="CT66" s="581"/>
      <c r="CU66" s="581"/>
      <c r="CV66" s="581"/>
      <c r="CW66" s="581"/>
      <c r="CX66" s="581"/>
      <c r="CY66" s="581"/>
      <c r="CZ66" s="581"/>
      <c r="DA66" s="581"/>
      <c r="DB66" s="581"/>
      <c r="DC66" s="581"/>
      <c r="DD66" s="581"/>
      <c r="DE66" s="581"/>
      <c r="DF66" s="581"/>
      <c r="DG66" s="581"/>
      <c r="DH66" s="581"/>
      <c r="DI66" s="581"/>
      <c r="DJ66" s="581"/>
      <c r="DK66" s="581"/>
      <c r="DL66" s="581"/>
      <c r="DM66" s="581"/>
      <c r="DN66" s="581"/>
      <c r="DO66" s="581"/>
      <c r="DP66" s="581"/>
      <c r="DQ66" s="581"/>
      <c r="DR66" s="581"/>
      <c r="DS66" s="581"/>
      <c r="DT66" s="581"/>
      <c r="DU66" s="581"/>
      <c r="DV66" s="581"/>
      <c r="DW66" s="581"/>
      <c r="DX66" s="581"/>
      <c r="DY66" s="581">
        <f>IF($I65=0,0,IF(ROUNDUP(DY65/$I65,0)&gt;30,30,ROUNDUP(DY65/$I65,0)))</f>
        <v>7</v>
      </c>
      <c r="DZ66" s="581"/>
      <c r="EA66" s="581"/>
      <c r="EB66" s="581">
        <f>IF($I65=0,0,IF(ROUNDUP(EB65/$I65,0)&gt;30,30,ROUNDUP(EB65/$I65,0)))</f>
        <v>6</v>
      </c>
      <c r="EC66" s="581"/>
      <c r="ED66" s="581"/>
      <c r="EE66" s="581"/>
      <c r="EF66" s="581"/>
      <c r="EG66" s="581"/>
      <c r="EH66" s="581"/>
      <c r="EI66" s="581"/>
      <c r="EJ66" s="581"/>
      <c r="EK66" s="581"/>
      <c r="EL66" s="581"/>
      <c r="EM66" s="581"/>
      <c r="EN66" s="581"/>
      <c r="EO66" s="581"/>
      <c r="EP66" s="581">
        <f>IF($I65=0,0,IF(ROUNDUP(EP65/$I65,0)&gt;30,30,ROUNDUP(EP65/$I65,0)))</f>
        <v>1</v>
      </c>
      <c r="EQ66" s="581"/>
      <c r="ER66" s="581"/>
      <c r="ES66" s="581"/>
      <c r="ET66" s="581"/>
      <c r="EU66" s="581"/>
      <c r="EV66" s="581"/>
      <c r="EW66" s="581"/>
      <c r="EX66" s="581"/>
    </row>
    <row r="67" spans="1:154" ht="12.75" customHeight="1" x14ac:dyDescent="0.2">
      <c r="A67" s="734">
        <v>18</v>
      </c>
      <c r="B67" s="736" t="s">
        <v>1251</v>
      </c>
      <c r="C67" s="738">
        <f>IF(D67=0,0,RANK(D67,D$33:D$80))</f>
        <v>0</v>
      </c>
      <c r="D67" s="740">
        <f>SUM(J68:GG68)</f>
        <v>0</v>
      </c>
      <c r="E67" s="742">
        <f>IF(G67="X","X",RANK(G67,G$33:G$79))</f>
        <v>11</v>
      </c>
      <c r="F67" s="752">
        <f>COUNT(J67:GG67)</f>
        <v>9</v>
      </c>
      <c r="G67" s="722">
        <f>IF(C67=1,"X",IF(C67=2,"X",IF(C67=3,"X",F67)))</f>
        <v>9</v>
      </c>
      <c r="H67" s="754">
        <f>SUM(J67:GG67)</f>
        <v>0.16780092592592591</v>
      </c>
      <c r="I67" s="726">
        <f>MINA(J67,K67,L67,M67,N67,O67,P67,Q67,R67,S67,T67,U67,V67,W67,X67)</f>
        <v>0</v>
      </c>
      <c r="J67" s="610"/>
      <c r="K67" s="610"/>
      <c r="L67" s="610"/>
      <c r="M67" s="610"/>
      <c r="N67" s="610"/>
      <c r="O67" s="610"/>
      <c r="P67" s="610"/>
      <c r="Q67" s="610"/>
      <c r="R67" s="610"/>
      <c r="S67" s="610"/>
      <c r="T67" s="610"/>
      <c r="U67" s="610"/>
      <c r="V67" s="610"/>
      <c r="W67" s="610"/>
      <c r="X67" s="610"/>
      <c r="Y67" s="610">
        <v>3.9236111111111112E-3</v>
      </c>
      <c r="Z67" s="610">
        <v>4.155092592592593E-3</v>
      </c>
      <c r="AA67" s="610">
        <v>3.9699074074074072E-3</v>
      </c>
      <c r="AB67" s="610">
        <v>4.0393518518518521E-3</v>
      </c>
      <c r="AC67" s="610">
        <v>4.8032407407407407E-3</v>
      </c>
      <c r="AD67" s="610"/>
      <c r="AE67" s="642"/>
      <c r="AF67" s="641"/>
      <c r="AG67" s="641"/>
      <c r="AH67" s="578">
        <v>2.148148148148148E-2</v>
      </c>
      <c r="AI67" s="641"/>
      <c r="AJ67" s="641"/>
      <c r="AK67" s="578"/>
      <c r="AL67" s="578"/>
      <c r="AM67" s="578"/>
      <c r="AN67" s="578"/>
      <c r="AO67" s="578"/>
      <c r="AP67" s="578"/>
      <c r="AQ67" s="578"/>
      <c r="AR67" s="578"/>
      <c r="AS67" s="578"/>
      <c r="AT67" s="578"/>
      <c r="AU67" s="578"/>
      <c r="AV67" s="578"/>
      <c r="AW67" s="578"/>
      <c r="AX67" s="578"/>
      <c r="AY67" s="578"/>
      <c r="AZ67" s="578"/>
      <c r="BA67" s="578"/>
      <c r="BB67" s="578"/>
      <c r="BC67" s="578"/>
      <c r="BD67" s="578"/>
      <c r="BE67" s="578"/>
      <c r="BF67" s="578"/>
      <c r="BG67" s="578"/>
      <c r="BH67" s="578"/>
      <c r="BI67" s="578"/>
      <c r="BJ67" s="578"/>
      <c r="BK67" s="578"/>
      <c r="BL67" s="578"/>
      <c r="BM67" s="578"/>
      <c r="BN67" s="578"/>
      <c r="BO67" s="578">
        <v>1.6562500000000001E-2</v>
      </c>
      <c r="BP67" s="578"/>
      <c r="BQ67" s="578"/>
      <c r="BR67" s="578">
        <v>1.2337962962962962E-2</v>
      </c>
      <c r="BS67" s="578"/>
      <c r="BT67" s="578"/>
      <c r="BU67" s="578"/>
      <c r="BV67" s="659"/>
      <c r="BW67" s="659"/>
      <c r="BX67" s="578"/>
      <c r="BY67" s="578"/>
      <c r="BZ67" s="578"/>
      <c r="CA67" s="578"/>
      <c r="CB67" s="578"/>
      <c r="CC67" s="578"/>
      <c r="CD67" s="578"/>
      <c r="CE67" s="578"/>
      <c r="CF67" s="578"/>
      <c r="CG67" s="578"/>
      <c r="CH67" s="578"/>
      <c r="CI67" s="578"/>
      <c r="CJ67" s="578"/>
      <c r="CK67" s="578"/>
      <c r="CL67" s="578"/>
      <c r="CM67" s="578"/>
      <c r="CN67" s="578"/>
      <c r="CO67" s="578"/>
      <c r="CP67" s="578"/>
      <c r="CQ67" s="578"/>
      <c r="CR67" s="578"/>
      <c r="CS67" s="578"/>
      <c r="CT67" s="578"/>
      <c r="CU67" s="578"/>
      <c r="CV67" s="578"/>
      <c r="CW67" s="578"/>
      <c r="CX67" s="578"/>
      <c r="CY67" s="578"/>
      <c r="CZ67" s="578"/>
      <c r="DA67" s="578"/>
      <c r="DB67" s="578"/>
      <c r="DC67" s="578"/>
      <c r="DD67" s="578"/>
      <c r="DE67" s="578"/>
      <c r="DF67" s="578"/>
      <c r="DG67" s="578"/>
      <c r="DH67" s="578"/>
      <c r="DI67" s="578"/>
      <c r="DJ67" s="578"/>
      <c r="DK67" s="578"/>
      <c r="DL67" s="578"/>
      <c r="DM67" s="578"/>
      <c r="DN67" s="578"/>
      <c r="DO67" s="578"/>
      <c r="DP67" s="578"/>
      <c r="DQ67" s="578"/>
      <c r="DR67" s="578"/>
      <c r="DS67" s="578"/>
      <c r="DT67" s="578"/>
      <c r="DU67" s="578"/>
      <c r="DV67" s="578"/>
      <c r="DW67" s="578"/>
      <c r="DX67" s="578"/>
      <c r="DY67" s="578">
        <v>9.6527777777777768E-2</v>
      </c>
      <c r="DZ67" s="578"/>
      <c r="EA67" s="578"/>
      <c r="EB67" s="578"/>
      <c r="EC67" s="578"/>
      <c r="ED67" s="578"/>
      <c r="EE67" s="578"/>
      <c r="EF67" s="578"/>
      <c r="EG67" s="578"/>
      <c r="EH67" s="578"/>
      <c r="EI67" s="578"/>
      <c r="EJ67" s="578"/>
      <c r="EK67" s="578"/>
      <c r="EL67" s="578"/>
      <c r="EM67" s="578"/>
      <c r="EN67" s="578"/>
      <c r="EO67" s="578"/>
      <c r="EP67" s="578"/>
      <c r="EQ67" s="578"/>
      <c r="ER67" s="578"/>
      <c r="ES67" s="578"/>
      <c r="ET67" s="578"/>
      <c r="EU67" s="578"/>
      <c r="EV67" s="578"/>
      <c r="EW67" s="578"/>
      <c r="EX67" s="578"/>
    </row>
    <row r="68" spans="1:154" ht="13.5" customHeight="1" thickBot="1" x14ac:dyDescent="0.25">
      <c r="A68" s="735"/>
      <c r="B68" s="737"/>
      <c r="C68" s="739"/>
      <c r="D68" s="741"/>
      <c r="E68" s="743"/>
      <c r="F68" s="753"/>
      <c r="G68" s="723"/>
      <c r="H68" s="755"/>
      <c r="I68" s="727"/>
      <c r="J68" s="581"/>
      <c r="K68" s="581"/>
      <c r="L68" s="581"/>
      <c r="M68" s="579"/>
      <c r="N68" s="581"/>
      <c r="O68" s="579"/>
      <c r="P68" s="581"/>
      <c r="Q68" s="581"/>
      <c r="R68" s="581"/>
      <c r="S68" s="579"/>
      <c r="T68" s="579"/>
      <c r="U68" s="581"/>
      <c r="V68" s="581"/>
      <c r="W68" s="581"/>
      <c r="X68" s="579"/>
      <c r="Y68" s="581">
        <f>IF($I67=0,0,IF(ROUNDUP(Y67/$I67,0)&gt;30,30,ROUNDUP(Y67/$I67,0)))</f>
        <v>0</v>
      </c>
      <c r="Z68" s="581">
        <f>IF($I67=0,0,IF(ROUNDUP(Z67/$I67,0)&gt;30,30,ROUNDUP(Z67/$I67,0)))</f>
        <v>0</v>
      </c>
      <c r="AA68" s="581">
        <f>IF($I67=0,0,IF(ROUNDUP(AA67/$I67,0)&gt;30,30,ROUNDUP(AA67/$I67,0)))</f>
        <v>0</v>
      </c>
      <c r="AB68" s="581">
        <f>IF($I67=0,0,IF(ROUNDUP(AB67/$I67,0)&gt;30,30,ROUNDUP(AB67/$I67,0)))</f>
        <v>0</v>
      </c>
      <c r="AC68" s="581">
        <f>IF($I67=0,0,IF(ROUNDUP(AC67/$I67,0)&gt;30,30,ROUNDUP(AC67/$I67,0)))</f>
        <v>0</v>
      </c>
      <c r="AD68" s="579"/>
      <c r="AE68" s="600"/>
      <c r="AF68" s="581"/>
      <c r="AG68" s="581"/>
      <c r="AH68" s="581">
        <f>IF($I67=0,0,IF(ROUNDUP(AH67/$I67,0)&gt;30,30,ROUNDUP(AH67/$I67,0)))</f>
        <v>0</v>
      </c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  <c r="AT68" s="581"/>
      <c r="AU68" s="581"/>
      <c r="AV68" s="581"/>
      <c r="AW68" s="581"/>
      <c r="AX68" s="581"/>
      <c r="AY68" s="581"/>
      <c r="AZ68" s="581"/>
      <c r="BA68" s="581"/>
      <c r="BB68" s="581"/>
      <c r="BC68" s="581"/>
      <c r="BD68" s="581"/>
      <c r="BE68" s="581"/>
      <c r="BF68" s="581"/>
      <c r="BG68" s="581"/>
      <c r="BH68" s="581"/>
      <c r="BI68" s="581"/>
      <c r="BJ68" s="581"/>
      <c r="BK68" s="581"/>
      <c r="BL68" s="581"/>
      <c r="BM68" s="581"/>
      <c r="BN68" s="581"/>
      <c r="BO68" s="581">
        <f>IF($I67=0,0,IF(ROUNDUP(BO67/$I67,0)&gt;30,30,ROUNDUP(BO67/$I67,0)))</f>
        <v>0</v>
      </c>
      <c r="BP68" s="581"/>
      <c r="BQ68" s="581"/>
      <c r="BR68" s="581"/>
      <c r="BS68" s="581"/>
      <c r="BT68" s="581"/>
      <c r="BU68" s="581"/>
      <c r="BV68" s="646"/>
      <c r="BW68" s="646"/>
      <c r="BX68" s="581"/>
      <c r="BY68" s="581"/>
      <c r="BZ68" s="581"/>
      <c r="CA68" s="581"/>
      <c r="CB68" s="581"/>
      <c r="CC68" s="581"/>
      <c r="CD68" s="581"/>
      <c r="CE68" s="581"/>
      <c r="CF68" s="581"/>
      <c r="CG68" s="581"/>
      <c r="CH68" s="581"/>
      <c r="CI68" s="581"/>
      <c r="CJ68" s="581"/>
      <c r="CK68" s="581"/>
      <c r="CL68" s="581"/>
      <c r="CM68" s="581"/>
      <c r="CN68" s="581"/>
      <c r="CO68" s="581"/>
      <c r="CP68" s="581"/>
      <c r="CQ68" s="581"/>
      <c r="CR68" s="581"/>
      <c r="CS68" s="581"/>
      <c r="CT68" s="581"/>
      <c r="CU68" s="581"/>
      <c r="CV68" s="581"/>
      <c r="CW68" s="581"/>
      <c r="CX68" s="581"/>
      <c r="CY68" s="581"/>
      <c r="CZ68" s="581"/>
      <c r="DA68" s="581"/>
      <c r="DB68" s="581"/>
      <c r="DC68" s="581"/>
      <c r="DD68" s="581"/>
      <c r="DE68" s="581"/>
      <c r="DF68" s="581"/>
      <c r="DG68" s="581"/>
      <c r="DH68" s="581"/>
      <c r="DI68" s="581"/>
      <c r="DJ68" s="581"/>
      <c r="DK68" s="581"/>
      <c r="DL68" s="581"/>
      <c r="DM68" s="581"/>
      <c r="DN68" s="581"/>
      <c r="DO68" s="581"/>
      <c r="DP68" s="581"/>
      <c r="DQ68" s="581"/>
      <c r="DR68" s="581"/>
      <c r="DS68" s="581"/>
      <c r="DT68" s="581"/>
      <c r="DU68" s="581"/>
      <c r="DV68" s="581"/>
      <c r="DW68" s="581"/>
      <c r="DX68" s="581"/>
      <c r="DY68" s="581">
        <f>IF($I67=0,0,IF(ROUNDUP(DY67/$I67,0)&gt;30,30,ROUNDUP(DY67/$I67,0)))</f>
        <v>0</v>
      </c>
      <c r="DZ68" s="581"/>
      <c r="EA68" s="581"/>
      <c r="EB68" s="581"/>
      <c r="EC68" s="581"/>
      <c r="ED68" s="581"/>
      <c r="EE68" s="581"/>
      <c r="EF68" s="581"/>
      <c r="EG68" s="581"/>
      <c r="EH68" s="581"/>
      <c r="EI68" s="581"/>
      <c r="EJ68" s="581"/>
      <c r="EK68" s="581"/>
      <c r="EL68" s="581"/>
      <c r="EM68" s="581"/>
      <c r="EN68" s="581"/>
      <c r="EO68" s="581"/>
      <c r="EP68" s="581"/>
      <c r="EQ68" s="581"/>
      <c r="ER68" s="581"/>
      <c r="ES68" s="581"/>
      <c r="ET68" s="581"/>
      <c r="EU68" s="581"/>
      <c r="EV68" s="581"/>
      <c r="EW68" s="581"/>
      <c r="EX68" s="581"/>
    </row>
    <row r="69" spans="1:154" x14ac:dyDescent="0.2">
      <c r="A69" s="734">
        <v>19</v>
      </c>
      <c r="B69" s="736" t="s">
        <v>1065</v>
      </c>
      <c r="C69" s="738">
        <f>IF(D69=0,0,RANK(D69,D$33:D$80))</f>
        <v>7</v>
      </c>
      <c r="D69" s="740">
        <f>SUM(J70:GG70)</f>
        <v>82</v>
      </c>
      <c r="E69" s="742">
        <f>IF(G69="X","X",RANK(G69,G$33:G$79))</f>
        <v>7</v>
      </c>
      <c r="F69" s="752">
        <f>COUNT(J69:GG69)</f>
        <v>16</v>
      </c>
      <c r="G69" s="722">
        <f>IF(C69=1,"X",IF(C69=2,"X",IF(C69=3,"X",F69)))</f>
        <v>16</v>
      </c>
      <c r="H69" s="754">
        <f>SUM(J69:GG69)</f>
        <v>1.6015972222222221</v>
      </c>
      <c r="I69" s="726">
        <f>MINA(J69,K69,L69,M69,N69,O69,P69,Q69,R69,S69,T69,U69,V69,W69,X69)</f>
        <v>1.3877314814814815E-2</v>
      </c>
      <c r="J69" s="610"/>
      <c r="K69" s="578"/>
      <c r="L69" s="578">
        <v>1.4363425925925925E-2</v>
      </c>
      <c r="M69" s="578">
        <v>1.5150462962962963E-2</v>
      </c>
      <c r="N69" s="578">
        <v>1.4976851851851852E-2</v>
      </c>
      <c r="O69" s="578"/>
      <c r="P69" s="578"/>
      <c r="Q69" s="578"/>
      <c r="R69" s="578">
        <v>1.3877314814814815E-2</v>
      </c>
      <c r="S69" s="578"/>
      <c r="T69" s="578"/>
      <c r="U69" s="578"/>
      <c r="V69" s="578"/>
      <c r="W69" s="578">
        <v>1.4548611111111111E-2</v>
      </c>
      <c r="X69" s="578">
        <v>1.4282407407407409E-2</v>
      </c>
      <c r="Y69" s="578"/>
      <c r="Z69" s="578"/>
      <c r="AA69" s="578"/>
      <c r="AB69" s="578"/>
      <c r="AC69" s="578"/>
      <c r="AD69" s="578"/>
      <c r="AE69" s="578"/>
      <c r="AF69" s="578"/>
      <c r="AG69" s="578"/>
      <c r="AH69" s="578"/>
      <c r="AI69" s="578"/>
      <c r="AJ69" s="578"/>
      <c r="AK69" s="578"/>
      <c r="AL69" s="578">
        <v>1.9895833333333331E-2</v>
      </c>
      <c r="AM69" s="578"/>
      <c r="AN69" s="578">
        <v>0.9520601851851852</v>
      </c>
      <c r="AO69" s="578"/>
      <c r="AP69" s="578"/>
      <c r="AQ69" s="578"/>
      <c r="AR69" s="578"/>
      <c r="AS69" s="578"/>
      <c r="AT69" s="578"/>
      <c r="AU69" s="578"/>
      <c r="AV69" s="578"/>
      <c r="AW69" s="578">
        <v>2.1851851851851848E-2</v>
      </c>
      <c r="AX69" s="578"/>
      <c r="AY69" s="578"/>
      <c r="AZ69" s="578"/>
      <c r="BA69" s="578"/>
      <c r="BB69" s="578"/>
      <c r="BC69" s="578"/>
      <c r="BD69" s="578"/>
      <c r="BE69" s="578"/>
      <c r="BF69" s="578"/>
      <c r="BG69" s="578"/>
      <c r="BH69" s="578"/>
      <c r="BI69" s="578"/>
      <c r="BJ69" s="578"/>
      <c r="BK69" s="578"/>
      <c r="BL69" s="578"/>
      <c r="BM69" s="578"/>
      <c r="BN69" s="578"/>
      <c r="BO69" s="578">
        <v>1.6724537037037034E-2</v>
      </c>
      <c r="BP69" s="578"/>
      <c r="BQ69" s="578"/>
      <c r="BR69" s="578"/>
      <c r="BS69" s="578"/>
      <c r="BT69" s="578"/>
      <c r="BU69" s="578"/>
      <c r="BV69" s="659"/>
      <c r="BW69" s="659"/>
      <c r="BX69" s="578"/>
      <c r="BY69" s="578">
        <v>0.22517361111111112</v>
      </c>
      <c r="BZ69" s="578"/>
      <c r="CA69" s="578"/>
      <c r="CB69" s="578"/>
      <c r="CC69" s="578"/>
      <c r="CD69" s="578"/>
      <c r="CE69" s="578"/>
      <c r="CF69" s="578"/>
      <c r="CG69" s="578"/>
      <c r="CH69" s="578"/>
      <c r="CI69" s="578"/>
      <c r="CJ69" s="578"/>
      <c r="CK69" s="578"/>
      <c r="CL69" s="578"/>
      <c r="CM69" s="578"/>
      <c r="CN69" s="578"/>
      <c r="CO69" s="578"/>
      <c r="CP69" s="578"/>
      <c r="CQ69" s="578"/>
      <c r="CR69" s="578">
        <v>6.0787037037037035E-2</v>
      </c>
      <c r="CS69" s="578"/>
      <c r="CT69" s="578"/>
      <c r="CU69" s="578"/>
      <c r="CV69" s="578"/>
      <c r="CW69" s="578"/>
      <c r="CX69" s="578"/>
      <c r="CY69" s="578"/>
      <c r="CZ69" s="578"/>
      <c r="DA69" s="578"/>
      <c r="DB69" s="578"/>
      <c r="DC69" s="578"/>
      <c r="DD69" s="578"/>
      <c r="DE69" s="578">
        <v>5.6435185185185179E-2</v>
      </c>
      <c r="DF69" s="578"/>
      <c r="DG69" s="578"/>
      <c r="DH69" s="578"/>
      <c r="DI69" s="578"/>
      <c r="DJ69" s="578"/>
      <c r="DK69" s="578"/>
      <c r="DL69" s="578"/>
      <c r="DM69" s="578"/>
      <c r="DN69" s="578"/>
      <c r="DO69" s="578"/>
      <c r="DP69" s="578"/>
      <c r="DQ69" s="578">
        <v>6.5092592592592591E-2</v>
      </c>
      <c r="DR69" s="578"/>
      <c r="DS69" s="578"/>
      <c r="DT69" s="578"/>
      <c r="DU69" s="578"/>
      <c r="DV69" s="578"/>
      <c r="DW69" s="578"/>
      <c r="DX69" s="578"/>
      <c r="DY69" s="578"/>
      <c r="DZ69" s="578"/>
      <c r="EA69" s="578"/>
      <c r="EB69" s="578">
        <v>7.3136574074074076E-2</v>
      </c>
      <c r="EC69" s="578"/>
      <c r="ED69" s="578">
        <v>2.3240740740740742E-2</v>
      </c>
      <c r="EE69" s="578"/>
      <c r="EF69" s="578"/>
      <c r="EG69" s="578"/>
      <c r="EH69" s="578"/>
      <c r="EI69" s="578"/>
      <c r="EJ69" s="578"/>
      <c r="EK69" s="578"/>
      <c r="EL69" s="578"/>
      <c r="EM69" s="578"/>
      <c r="EN69" s="578"/>
      <c r="EO69" s="578"/>
      <c r="EP69" s="578"/>
      <c r="EQ69" s="578"/>
      <c r="ER69" s="578"/>
      <c r="ES69" s="578"/>
      <c r="ET69" s="578"/>
      <c r="EU69" s="578"/>
      <c r="EV69" s="578"/>
      <c r="EW69" s="578"/>
      <c r="EX69" s="578"/>
    </row>
    <row r="70" spans="1:154" ht="13.5" thickBot="1" x14ac:dyDescent="0.25">
      <c r="A70" s="735"/>
      <c r="B70" s="737"/>
      <c r="C70" s="739"/>
      <c r="D70" s="741"/>
      <c r="E70" s="743"/>
      <c r="F70" s="753"/>
      <c r="G70" s="723"/>
      <c r="H70" s="755"/>
      <c r="I70" s="727"/>
      <c r="J70" s="581"/>
      <c r="K70" s="581"/>
      <c r="L70" s="581">
        <f>IF($I69=0,0,IF(ROUNDUP(L69/$I69,0)&gt;30,30,ROUNDUP(L69/$I69,0)))</f>
        <v>2</v>
      </c>
      <c r="M70" s="581">
        <f>IF($I69=0,0,IF(ROUNDUP(M69/$I69,0)&gt;30,30,ROUNDUP(M69/$I69,0)))</f>
        <v>2</v>
      </c>
      <c r="N70" s="581">
        <f>IF($I69=0,0,IF(ROUNDUP(N69/$I69,0)&gt;30,30,ROUNDUP(N69/$I69,0)))</f>
        <v>2</v>
      </c>
      <c r="O70" s="580"/>
      <c r="P70" s="580"/>
      <c r="Q70" s="581"/>
      <c r="R70" s="581">
        <f t="shared" ref="R70" si="23">IF($I69=0,0,IF(ROUNDUP(R69/$I69,0)&gt;30,30,ROUNDUP(R69/$I69,0)))</f>
        <v>1</v>
      </c>
      <c r="S70" s="580"/>
      <c r="T70" s="579"/>
      <c r="U70" s="581"/>
      <c r="V70" s="581"/>
      <c r="W70" s="581">
        <f>IF($I69=0,0,IF(ROUNDUP(W69/$I69,0)&gt;30,30,ROUNDUP(W69/$I69,0)))</f>
        <v>2</v>
      </c>
      <c r="X70" s="581">
        <f>IF($I69=0,0,IF(ROUNDUP(X69/$I69,0)&gt;30,30,ROUNDUP(X69/$I69,0)))</f>
        <v>2</v>
      </c>
      <c r="Y70" s="581"/>
      <c r="Z70" s="581"/>
      <c r="AA70" s="581"/>
      <c r="AB70" s="581"/>
      <c r="AC70" s="581"/>
      <c r="AD70" s="580"/>
      <c r="AE70" s="580"/>
      <c r="AF70" s="580"/>
      <c r="AG70" s="580"/>
      <c r="AH70" s="580"/>
      <c r="AI70" s="580"/>
      <c r="AJ70" s="580"/>
      <c r="AK70" s="580"/>
      <c r="AL70" s="581">
        <f>IF($I69=0,0,IF(ROUNDUP(AL69/$I69,0)&gt;30,30,ROUNDUP(AL69/$I69,0)))</f>
        <v>2</v>
      </c>
      <c r="AM70" s="580"/>
      <c r="AN70" s="581">
        <f>IF($I69=0,0,IF(ROUNDUP(AN69/$I69,0)&gt;30,30,ROUNDUP(AN69/$I69,0)))</f>
        <v>30</v>
      </c>
      <c r="AO70" s="581"/>
      <c r="AP70" s="581"/>
      <c r="AQ70" s="580"/>
      <c r="AR70" s="580"/>
      <c r="AS70" s="580"/>
      <c r="AT70" s="580"/>
      <c r="AU70" s="580"/>
      <c r="AV70" s="580"/>
      <c r="AW70" s="581">
        <f>IF($I69=0,0,IF(ROUNDUP(AW69/$I69,0)&gt;30,30,ROUNDUP(AW69/$I69,0)))</f>
        <v>2</v>
      </c>
      <c r="AX70" s="580"/>
      <c r="AY70" s="580"/>
      <c r="AZ70" s="580"/>
      <c r="BA70" s="580"/>
      <c r="BB70" s="580"/>
      <c r="BC70" s="580"/>
      <c r="BD70" s="580"/>
      <c r="BE70" s="580"/>
      <c r="BF70" s="580"/>
      <c r="BG70" s="580"/>
      <c r="BH70" s="580"/>
      <c r="BI70" s="580"/>
      <c r="BJ70" s="580"/>
      <c r="BK70" s="580"/>
      <c r="BL70" s="580"/>
      <c r="BM70" s="580"/>
      <c r="BN70" s="580"/>
      <c r="BO70" s="581">
        <f>IF($I69=0,0,IF(ROUNDUP(BO69/$I69,0)&gt;30,30,ROUNDUP(BO69/$I69,0)))</f>
        <v>2</v>
      </c>
      <c r="BP70" s="580"/>
      <c r="BQ70" s="580"/>
      <c r="BR70" s="580"/>
      <c r="BS70" s="580"/>
      <c r="BT70" s="580"/>
      <c r="BU70" s="580"/>
      <c r="BV70" s="671"/>
      <c r="BW70" s="671"/>
      <c r="BX70" s="580"/>
      <c r="BY70" s="581">
        <f>IF($I69=0,0,IF(ROUNDUP(BY69/$I69,0)&gt;30,30,ROUNDUP(BY69/$I69,0)))</f>
        <v>17</v>
      </c>
      <c r="BZ70" s="581"/>
      <c r="CA70" s="581"/>
      <c r="CB70" s="580"/>
      <c r="CC70" s="580"/>
      <c r="CD70" s="580"/>
      <c r="CE70" s="580"/>
      <c r="CF70" s="580"/>
      <c r="CG70" s="580"/>
      <c r="CH70" s="580"/>
      <c r="CI70" s="580"/>
      <c r="CJ70" s="580"/>
      <c r="CK70" s="580"/>
      <c r="CL70" s="580"/>
      <c r="CM70" s="580"/>
      <c r="CN70" s="580"/>
      <c r="CO70" s="580"/>
      <c r="CP70" s="580"/>
      <c r="CQ70" s="580"/>
      <c r="CR70" s="580"/>
      <c r="CS70" s="580"/>
      <c r="CT70" s="580"/>
      <c r="CU70" s="580"/>
      <c r="CV70" s="580"/>
      <c r="CW70" s="580"/>
      <c r="CX70" s="580"/>
      <c r="CY70" s="580"/>
      <c r="CZ70" s="580"/>
      <c r="DA70" s="580"/>
      <c r="DB70" s="580"/>
      <c r="DC70" s="580"/>
      <c r="DD70" s="580"/>
      <c r="DE70" s="581">
        <f>IF($I69=0,0,IF(ROUNDUP(DE69/$I69,0)&gt;30,30,ROUNDUP(DE69/$I69,0)))</f>
        <v>5</v>
      </c>
      <c r="DF70" s="580"/>
      <c r="DG70" s="580"/>
      <c r="DH70" s="580"/>
      <c r="DI70" s="580"/>
      <c r="DJ70" s="580"/>
      <c r="DK70" s="580"/>
      <c r="DL70" s="580"/>
      <c r="DM70" s="580"/>
      <c r="DN70" s="580"/>
      <c r="DO70" s="580"/>
      <c r="DP70" s="580"/>
      <c r="DQ70" s="581">
        <f>IF($I69=0,0,IF(ROUNDUP(DQ69/$I69,0)&gt;30,30,ROUNDUP(DQ69/$I69,0)))</f>
        <v>5</v>
      </c>
      <c r="DR70" s="581"/>
      <c r="DS70" s="581"/>
      <c r="DT70" s="580"/>
      <c r="DU70" s="580"/>
      <c r="DV70" s="580"/>
      <c r="DW70" s="580"/>
      <c r="DX70" s="580"/>
      <c r="DY70" s="580"/>
      <c r="DZ70" s="580"/>
      <c r="EA70" s="580"/>
      <c r="EB70" s="581">
        <f>IF($I69=0,0,IF(ROUNDUP(EB69/$I69,0)&gt;30,30,ROUNDUP(EB69/$I69,0)))</f>
        <v>6</v>
      </c>
      <c r="EC70" s="580"/>
      <c r="ED70" s="581">
        <f>IF($I69=0,0,IF(ROUNDUP(ED69/$I69,0)&gt;30,30,ROUNDUP(ED69/$I69,0)))</f>
        <v>2</v>
      </c>
      <c r="EE70" s="581"/>
      <c r="EF70" s="581"/>
      <c r="EG70" s="580"/>
      <c r="EH70" s="580"/>
      <c r="EI70" s="580"/>
      <c r="EJ70" s="580"/>
      <c r="EK70" s="580"/>
      <c r="EL70" s="580"/>
      <c r="EM70" s="580"/>
      <c r="EN70" s="580"/>
      <c r="EO70" s="580"/>
      <c r="EP70" s="580"/>
      <c r="EQ70" s="580"/>
      <c r="ER70" s="580"/>
      <c r="ES70" s="580"/>
      <c r="ET70" s="580"/>
      <c r="EU70" s="580"/>
      <c r="EV70" s="580"/>
      <c r="EW70" s="580"/>
      <c r="EX70" s="580"/>
    </row>
    <row r="71" spans="1:154" ht="12.75" customHeight="1" x14ac:dyDescent="0.2">
      <c r="A71" s="734">
        <v>20</v>
      </c>
      <c r="B71" s="736" t="s">
        <v>68</v>
      </c>
      <c r="C71" s="738">
        <f>IF(D71=0,0,RANK(D71,D$33:D$80))</f>
        <v>0</v>
      </c>
      <c r="D71" s="740">
        <f>SUM(J72:GG72)</f>
        <v>0</v>
      </c>
      <c r="E71" s="742">
        <f>IF(G71="X","X",RANK(G71,G$33:G$79))</f>
        <v>19</v>
      </c>
      <c r="F71" s="752">
        <f>COUNT(J71:GG71)</f>
        <v>1</v>
      </c>
      <c r="G71" s="722">
        <f>IF(C71=1,"X",IF(C71=2,"X",IF(C71=3,"X",F71)))</f>
        <v>1</v>
      </c>
      <c r="H71" s="754">
        <f>SUM(J71:GG71)</f>
        <v>9.8842592592592593E-2</v>
      </c>
      <c r="I71" s="726">
        <f>MINA(J71,K71,L71,M71,N71,O71,P71,Q71,R71,S71,T71,U71,V71,W71,X71)</f>
        <v>0</v>
      </c>
      <c r="J71" s="610"/>
      <c r="K71" s="578"/>
      <c r="L71" s="578"/>
      <c r="M71" s="578"/>
      <c r="N71" s="578"/>
      <c r="O71" s="578"/>
      <c r="P71" s="578"/>
      <c r="Q71" s="578"/>
      <c r="R71" s="578"/>
      <c r="S71" s="578"/>
      <c r="T71" s="578"/>
      <c r="U71" s="578"/>
      <c r="V71" s="578"/>
      <c r="W71" s="578"/>
      <c r="X71" s="578"/>
      <c r="Y71" s="578"/>
      <c r="Z71" s="578"/>
      <c r="AA71" s="578"/>
      <c r="AB71" s="578"/>
      <c r="AC71" s="578"/>
      <c r="AD71" s="578"/>
      <c r="AE71" s="578"/>
      <c r="AF71" s="578"/>
      <c r="AG71" s="578"/>
      <c r="AH71" s="578"/>
      <c r="AI71" s="578"/>
      <c r="AJ71" s="578"/>
      <c r="AK71" s="578"/>
      <c r="AL71" s="578"/>
      <c r="AM71" s="578"/>
      <c r="AN71" s="578"/>
      <c r="AO71" s="578"/>
      <c r="AP71" s="578"/>
      <c r="AQ71" s="578"/>
      <c r="AR71" s="578"/>
      <c r="AS71" s="578"/>
      <c r="AT71" s="578"/>
      <c r="AU71" s="578"/>
      <c r="AV71" s="578"/>
      <c r="AW71" s="578"/>
      <c r="AX71" s="578"/>
      <c r="AY71" s="578"/>
      <c r="AZ71" s="578"/>
      <c r="BA71" s="578"/>
      <c r="BB71" s="578"/>
      <c r="BC71" s="578"/>
      <c r="BD71" s="578"/>
      <c r="BE71" s="578"/>
      <c r="BF71" s="578"/>
      <c r="BG71" s="578"/>
      <c r="BH71" s="578"/>
      <c r="BI71" s="578"/>
      <c r="BJ71" s="578"/>
      <c r="BK71" s="578"/>
      <c r="BL71" s="578"/>
      <c r="BM71" s="578"/>
      <c r="BN71" s="578"/>
      <c r="BO71" s="578"/>
      <c r="BP71" s="578"/>
      <c r="BQ71" s="578"/>
      <c r="BR71" s="578"/>
      <c r="BS71" s="578"/>
      <c r="BT71" s="578"/>
      <c r="BU71" s="578"/>
      <c r="BV71" s="659"/>
      <c r="BW71" s="659"/>
      <c r="BX71" s="578"/>
      <c r="BY71" s="578"/>
      <c r="BZ71" s="578"/>
      <c r="CA71" s="578"/>
      <c r="CB71" s="578"/>
      <c r="CC71" s="578"/>
      <c r="CD71" s="578"/>
      <c r="CE71" s="578"/>
      <c r="CF71" s="578"/>
      <c r="CG71" s="578"/>
      <c r="CH71" s="578"/>
      <c r="CI71" s="578"/>
      <c r="CJ71" s="578"/>
      <c r="CK71" s="578"/>
      <c r="CL71" s="578"/>
      <c r="CM71" s="578"/>
      <c r="CN71" s="578"/>
      <c r="CO71" s="578"/>
      <c r="CP71" s="578"/>
      <c r="CQ71" s="578"/>
      <c r="CR71" s="578"/>
      <c r="CS71" s="578"/>
      <c r="CT71" s="578"/>
      <c r="CU71" s="578"/>
      <c r="CV71" s="578"/>
      <c r="CW71" s="578"/>
      <c r="CX71" s="578"/>
      <c r="CY71" s="578"/>
      <c r="CZ71" s="578"/>
      <c r="DA71" s="578"/>
      <c r="DB71" s="578"/>
      <c r="DC71" s="578"/>
      <c r="DD71" s="578"/>
      <c r="DE71" s="578"/>
      <c r="DF71" s="578"/>
      <c r="DG71" s="578"/>
      <c r="DH71" s="578"/>
      <c r="DI71" s="578"/>
      <c r="DJ71" s="578"/>
      <c r="DK71" s="578"/>
      <c r="DL71" s="578"/>
      <c r="DM71" s="578"/>
      <c r="DN71" s="578"/>
      <c r="DO71" s="578"/>
      <c r="DP71" s="578"/>
      <c r="DQ71" s="578"/>
      <c r="DR71" s="578"/>
      <c r="DS71" s="578"/>
      <c r="DT71" s="578"/>
      <c r="DU71" s="578"/>
      <c r="DV71" s="578"/>
      <c r="DW71" s="578"/>
      <c r="DX71" s="578">
        <v>9.8842592592592593E-2</v>
      </c>
      <c r="DY71" s="578"/>
      <c r="DZ71" s="578"/>
      <c r="EA71" s="578"/>
      <c r="EB71" s="578"/>
      <c r="EC71" s="578"/>
      <c r="ED71" s="578"/>
      <c r="EE71" s="578"/>
      <c r="EF71" s="578"/>
      <c r="EG71" s="578"/>
      <c r="EH71" s="578"/>
      <c r="EI71" s="578"/>
      <c r="EJ71" s="578"/>
      <c r="EK71" s="578"/>
      <c r="EL71" s="578"/>
      <c r="EM71" s="578"/>
      <c r="EN71" s="578"/>
      <c r="EO71" s="578"/>
      <c r="EP71" s="578"/>
      <c r="EQ71" s="578"/>
      <c r="ER71" s="578"/>
      <c r="ES71" s="578"/>
      <c r="ET71" s="578"/>
      <c r="EU71" s="578"/>
      <c r="EV71" s="578"/>
      <c r="EW71" s="578"/>
      <c r="EX71" s="578"/>
    </row>
    <row r="72" spans="1:154" ht="13.5" customHeight="1" thickBot="1" x14ac:dyDescent="0.25">
      <c r="A72" s="735"/>
      <c r="B72" s="737"/>
      <c r="C72" s="739"/>
      <c r="D72" s="741"/>
      <c r="E72" s="743"/>
      <c r="F72" s="753"/>
      <c r="G72" s="723"/>
      <c r="H72" s="755"/>
      <c r="I72" s="727"/>
      <c r="J72" s="579"/>
      <c r="K72" s="579"/>
      <c r="L72" s="579"/>
      <c r="M72" s="581"/>
      <c r="N72" s="580"/>
      <c r="O72" s="580"/>
      <c r="P72" s="580"/>
      <c r="Q72" s="581"/>
      <c r="R72" s="581"/>
      <c r="S72" s="580"/>
      <c r="T72" s="580"/>
      <c r="U72" s="581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0"/>
      <c r="AL72" s="580"/>
      <c r="AM72" s="580"/>
      <c r="AN72" s="580"/>
      <c r="AO72" s="580"/>
      <c r="AP72" s="580"/>
      <c r="AQ72" s="580"/>
      <c r="AR72" s="580"/>
      <c r="AS72" s="580"/>
      <c r="AT72" s="580"/>
      <c r="AU72" s="580"/>
      <c r="AV72" s="580"/>
      <c r="AW72" s="580"/>
      <c r="AX72" s="580"/>
      <c r="AY72" s="580"/>
      <c r="AZ72" s="580"/>
      <c r="BA72" s="580"/>
      <c r="BB72" s="580"/>
      <c r="BC72" s="580"/>
      <c r="BD72" s="580"/>
      <c r="BE72" s="580"/>
      <c r="BF72" s="580"/>
      <c r="BG72" s="580"/>
      <c r="BH72" s="580"/>
      <c r="BI72" s="580"/>
      <c r="BJ72" s="580"/>
      <c r="BK72" s="580"/>
      <c r="BL72" s="580"/>
      <c r="BM72" s="580"/>
      <c r="BN72" s="580"/>
      <c r="BO72" s="580"/>
      <c r="BP72" s="580"/>
      <c r="BQ72" s="580"/>
      <c r="BR72" s="580"/>
      <c r="BS72" s="580"/>
      <c r="BT72" s="580"/>
      <c r="BU72" s="580"/>
      <c r="BV72" s="671"/>
      <c r="BW72" s="671"/>
      <c r="BX72" s="580"/>
      <c r="BY72" s="580"/>
      <c r="BZ72" s="580"/>
      <c r="CA72" s="580"/>
      <c r="CB72" s="580"/>
      <c r="CC72" s="580"/>
      <c r="CD72" s="580"/>
      <c r="CE72" s="580"/>
      <c r="CF72" s="580"/>
      <c r="CG72" s="580"/>
      <c r="CH72" s="580"/>
      <c r="CI72" s="580"/>
      <c r="CJ72" s="580"/>
      <c r="CK72" s="580"/>
      <c r="CL72" s="580"/>
      <c r="CM72" s="580"/>
      <c r="CN72" s="580"/>
      <c r="CO72" s="580"/>
      <c r="CP72" s="580"/>
      <c r="CQ72" s="580"/>
      <c r="CR72" s="580"/>
      <c r="CS72" s="580"/>
      <c r="CT72" s="580"/>
      <c r="CU72" s="580"/>
      <c r="CV72" s="580"/>
      <c r="CW72" s="580"/>
      <c r="CX72" s="580"/>
      <c r="CY72" s="580"/>
      <c r="CZ72" s="580"/>
      <c r="DA72" s="580"/>
      <c r="DB72" s="580"/>
      <c r="DC72" s="580"/>
      <c r="DD72" s="580"/>
      <c r="DE72" s="580"/>
      <c r="DF72" s="580"/>
      <c r="DG72" s="580"/>
      <c r="DH72" s="580"/>
      <c r="DI72" s="580"/>
      <c r="DJ72" s="580"/>
      <c r="DK72" s="580"/>
      <c r="DL72" s="580"/>
      <c r="DM72" s="580"/>
      <c r="DN72" s="580"/>
      <c r="DO72" s="580"/>
      <c r="DP72" s="580"/>
      <c r="DQ72" s="580"/>
      <c r="DR72" s="580"/>
      <c r="DS72" s="580"/>
      <c r="DT72" s="580"/>
      <c r="DU72" s="580"/>
      <c r="DV72" s="580"/>
      <c r="DW72" s="580"/>
      <c r="DX72" s="581">
        <f>IF($I71=0,0,IF(ROUNDUP(DX71/$I71,0)&gt;30,30,ROUNDUP(DX71/$I71,0)))</f>
        <v>0</v>
      </c>
      <c r="DY72" s="580"/>
      <c r="DZ72" s="580"/>
      <c r="EA72" s="580"/>
      <c r="EB72" s="580"/>
      <c r="EC72" s="580"/>
      <c r="ED72" s="580"/>
      <c r="EE72" s="580"/>
      <c r="EF72" s="580"/>
      <c r="EG72" s="580"/>
      <c r="EH72" s="580"/>
      <c r="EI72" s="580"/>
      <c r="EJ72" s="580"/>
      <c r="EK72" s="580"/>
      <c r="EL72" s="580"/>
      <c r="EM72" s="580"/>
      <c r="EN72" s="580"/>
      <c r="EO72" s="580"/>
      <c r="EP72" s="580"/>
      <c r="EQ72" s="580"/>
      <c r="ER72" s="580"/>
      <c r="ES72" s="580"/>
      <c r="ET72" s="580"/>
      <c r="EU72" s="580"/>
      <c r="EV72" s="580"/>
      <c r="EW72" s="580"/>
      <c r="EX72" s="580"/>
    </row>
    <row r="73" spans="1:154" ht="13.5" customHeight="1" x14ac:dyDescent="0.2">
      <c r="A73" s="734">
        <v>21</v>
      </c>
      <c r="B73" s="736" t="s">
        <v>1286</v>
      </c>
      <c r="C73" s="738">
        <f>IF(D73=0,0,RANK(D73,D$33:D$80))</f>
        <v>11</v>
      </c>
      <c r="D73" s="740">
        <f>SUM(J74:GG74)</f>
        <v>45</v>
      </c>
      <c r="E73" s="742">
        <f>IF(G73="X","X",RANK(G73,G$33:G$79))</f>
        <v>7</v>
      </c>
      <c r="F73" s="752">
        <f>COUNT(J73:GG73)</f>
        <v>16</v>
      </c>
      <c r="G73" s="722">
        <f>IF(C73=1,"X",IF(C73=2,"X",IF(C73=3,"X",F73)))</f>
        <v>16</v>
      </c>
      <c r="H73" s="754">
        <f>SUM(J73:GG73)</f>
        <v>0.39717592592592588</v>
      </c>
      <c r="I73" s="726">
        <f>MINA(J73,K73,L73,M73,N73,O73,P73,Q73,R73,S73,T73,U73,V73,W73,X73)</f>
        <v>1.207175925925926E-2</v>
      </c>
      <c r="J73" s="187"/>
      <c r="K73" s="187"/>
      <c r="L73" s="187"/>
      <c r="M73" s="187"/>
      <c r="N73" s="670"/>
      <c r="O73" s="670"/>
      <c r="P73" s="670">
        <v>1.2222222222222223E-2</v>
      </c>
      <c r="Q73" s="578">
        <v>1.2129629629629629E-2</v>
      </c>
      <c r="R73" s="578">
        <v>1.207175925925926E-2</v>
      </c>
      <c r="S73" s="670">
        <v>1.2129629629629629E-2</v>
      </c>
      <c r="T73" s="670"/>
      <c r="U73" s="610">
        <v>1.3136574074074077E-2</v>
      </c>
      <c r="V73" s="596">
        <v>1.238425925925926E-2</v>
      </c>
      <c r="W73" s="670">
        <v>1.2337962962962962E-2</v>
      </c>
      <c r="X73" s="670">
        <v>1.2280092592592592E-2</v>
      </c>
      <c r="Y73" s="670"/>
      <c r="Z73" s="670"/>
      <c r="AA73" s="670"/>
      <c r="AB73" s="670"/>
      <c r="AC73" s="670"/>
      <c r="AD73" s="670"/>
      <c r="AE73" s="670"/>
      <c r="AF73" s="670"/>
      <c r="AG73" s="670"/>
      <c r="AH73" s="670"/>
      <c r="AI73" s="670"/>
      <c r="AJ73" s="670"/>
      <c r="AK73" s="670"/>
      <c r="AL73" s="670"/>
      <c r="AM73" s="670"/>
      <c r="AN73" s="596"/>
      <c r="AO73" s="670"/>
      <c r="AP73" s="670"/>
      <c r="AQ73" s="670"/>
      <c r="AR73" s="670"/>
      <c r="AS73" s="670"/>
      <c r="AT73" s="670"/>
      <c r="AU73" s="670"/>
      <c r="AV73" s="670"/>
      <c r="AW73" s="670"/>
      <c r="AX73" s="670"/>
      <c r="AY73" s="670"/>
      <c r="AZ73" s="670"/>
      <c r="BA73" s="670"/>
      <c r="BB73" s="670"/>
      <c r="BC73" s="670"/>
      <c r="BD73" s="670"/>
      <c r="BE73" s="670"/>
      <c r="BF73" s="670"/>
      <c r="BG73" s="670"/>
      <c r="BH73" s="670"/>
      <c r="BI73" s="670"/>
      <c r="BJ73" s="670"/>
      <c r="BK73" s="670"/>
      <c r="BL73" s="670"/>
      <c r="BM73" s="670"/>
      <c r="BN73" s="670"/>
      <c r="BO73" s="670"/>
      <c r="BP73" s="670"/>
      <c r="BQ73" s="670"/>
      <c r="BR73" s="670"/>
      <c r="BS73" s="670"/>
      <c r="BT73" s="670"/>
      <c r="BU73" s="670"/>
      <c r="BV73" s="679"/>
      <c r="BW73" s="679"/>
      <c r="BX73" s="670"/>
      <c r="BY73" s="670"/>
      <c r="BZ73" s="670">
        <v>6.3946759259259259E-2</v>
      </c>
      <c r="CA73" s="670"/>
      <c r="CB73" s="670"/>
      <c r="CC73" s="670"/>
      <c r="CD73" s="670"/>
      <c r="CE73" s="670"/>
      <c r="CF73" s="578"/>
      <c r="CG73" s="670"/>
      <c r="CH73" s="670"/>
      <c r="CI73" s="670"/>
      <c r="CJ73" s="670"/>
      <c r="CK73" s="670"/>
      <c r="CL73" s="670">
        <v>8.3333333333333332E-3</v>
      </c>
      <c r="CM73" s="670">
        <v>1.736111111111111E-3</v>
      </c>
      <c r="CN73" s="670">
        <v>3.0787037037037037E-3</v>
      </c>
      <c r="CO73" s="670"/>
      <c r="CP73" s="670"/>
      <c r="CQ73" s="670"/>
      <c r="CR73" s="670"/>
      <c r="CS73" s="670"/>
      <c r="CT73" s="670"/>
      <c r="CU73" s="670"/>
      <c r="CV73" s="670"/>
      <c r="CW73" s="670"/>
      <c r="CX73" s="670"/>
      <c r="CY73" s="670"/>
      <c r="CZ73" s="670"/>
      <c r="DA73" s="670"/>
      <c r="DB73" s="670"/>
      <c r="DC73" s="670"/>
      <c r="DD73" s="670"/>
      <c r="DE73" s="670"/>
      <c r="DF73" s="670"/>
      <c r="DG73" s="670"/>
      <c r="DH73" s="670"/>
      <c r="DI73" s="670"/>
      <c r="DJ73" s="670"/>
      <c r="DK73" s="670"/>
      <c r="DL73" s="670"/>
      <c r="DM73" s="670"/>
      <c r="DN73" s="670"/>
      <c r="DO73" s="670"/>
      <c r="DP73" s="670"/>
      <c r="DQ73" s="670"/>
      <c r="DR73" s="670"/>
      <c r="DS73" s="670"/>
      <c r="DT73" s="670"/>
      <c r="DU73" s="670"/>
      <c r="DV73" s="670"/>
      <c r="DW73" s="670"/>
      <c r="DX73" s="670">
        <v>6.1944444444444441E-2</v>
      </c>
      <c r="DY73" s="670"/>
      <c r="DZ73" s="670"/>
      <c r="EA73" s="670"/>
      <c r="EB73" s="670">
        <v>6.400462962962962E-2</v>
      </c>
      <c r="EC73" s="670"/>
      <c r="ED73" s="670"/>
      <c r="EE73" s="670"/>
      <c r="EF73" s="670"/>
      <c r="EG73" s="670"/>
      <c r="EH73" s="670"/>
      <c r="EI73" s="670"/>
      <c r="EJ73" s="670"/>
      <c r="EK73" s="670"/>
      <c r="EL73" s="670"/>
      <c r="EM73" s="670"/>
      <c r="EN73" s="670"/>
      <c r="EO73" s="670">
        <v>2.9699074074074072E-2</v>
      </c>
      <c r="EP73" s="670"/>
      <c r="EQ73" s="670"/>
      <c r="ER73" s="670"/>
      <c r="ES73" s="670">
        <v>6.5740740740740738E-2</v>
      </c>
      <c r="ET73" s="670"/>
      <c r="EU73" s="670"/>
      <c r="EV73" s="670"/>
      <c r="EW73" s="670"/>
      <c r="EX73" s="670"/>
    </row>
    <row r="74" spans="1:154" ht="13.5" customHeight="1" thickBot="1" x14ac:dyDescent="0.25">
      <c r="A74" s="735"/>
      <c r="B74" s="737"/>
      <c r="C74" s="739"/>
      <c r="D74" s="741"/>
      <c r="E74" s="743"/>
      <c r="F74" s="753"/>
      <c r="G74" s="723"/>
      <c r="H74" s="755"/>
      <c r="I74" s="727"/>
      <c r="J74" s="187"/>
      <c r="K74" s="187"/>
      <c r="L74" s="187"/>
      <c r="M74" s="187"/>
      <c r="N74" s="670"/>
      <c r="O74" s="670"/>
      <c r="P74" s="581">
        <f t="shared" ref="P74" si="24">IF($I73=0,0,IF(ROUNDUP(P73/$I73,0)&gt;30,30,ROUNDUP(P73/$I73,0)))</f>
        <v>2</v>
      </c>
      <c r="Q74" s="581">
        <f>IF($I73=0,0,IF(ROUNDUP(Q73/$I73,0)&gt;30,30,ROUNDUP(Q73/$I73,0)))</f>
        <v>2</v>
      </c>
      <c r="R74" s="581">
        <f t="shared" ref="R74:S74" si="25">IF($I73=0,0,IF(ROUNDUP(R73/$I73,0)&gt;30,30,ROUNDUP(R73/$I73,0)))</f>
        <v>1</v>
      </c>
      <c r="S74" s="581">
        <f t="shared" si="25"/>
        <v>2</v>
      </c>
      <c r="T74" s="670"/>
      <c r="U74" s="581">
        <f>IF($I73=0,0,IF(ROUNDUP(U73/$I73,0)&gt;30,30,ROUNDUP(U73/$I73,0)))</f>
        <v>2</v>
      </c>
      <c r="V74" s="581">
        <f>IF($I73=0,0,IF(ROUNDUP(V73/$I73,0)&gt;30,30,ROUNDUP(V73/$I73,0)))</f>
        <v>2</v>
      </c>
      <c r="W74" s="581">
        <f>IF($I73=0,0,IF(ROUNDUP(W73/$I73,0)&gt;30,30,ROUNDUP(W73/$I73,0)))</f>
        <v>2</v>
      </c>
      <c r="X74" s="581">
        <f>IF($I73=0,0,IF(ROUNDUP(X73/$I73,0)&gt;30,30,ROUNDUP(X73/$I73,0)))</f>
        <v>2</v>
      </c>
      <c r="Y74" s="187"/>
      <c r="Z74" s="187"/>
      <c r="AA74" s="187"/>
      <c r="AB74" s="187"/>
      <c r="AC74" s="187"/>
      <c r="AD74" s="670"/>
      <c r="AE74" s="670"/>
      <c r="AF74" s="670"/>
      <c r="AG74" s="670"/>
      <c r="AH74" s="670"/>
      <c r="AI74" s="670"/>
      <c r="AJ74" s="670"/>
      <c r="AK74" s="670"/>
      <c r="AL74" s="670"/>
      <c r="AM74" s="670"/>
      <c r="AN74" s="596"/>
      <c r="AO74" s="670"/>
      <c r="AP74" s="670"/>
      <c r="AQ74" s="670"/>
      <c r="AR74" s="670"/>
      <c r="AS74" s="670"/>
      <c r="AT74" s="670"/>
      <c r="AU74" s="670"/>
      <c r="AV74" s="670"/>
      <c r="AW74" s="670"/>
      <c r="AX74" s="670"/>
      <c r="AY74" s="670"/>
      <c r="AZ74" s="670"/>
      <c r="BA74" s="670"/>
      <c r="BB74" s="670"/>
      <c r="BC74" s="670"/>
      <c r="BD74" s="670"/>
      <c r="BE74" s="670"/>
      <c r="BF74" s="670"/>
      <c r="BG74" s="670"/>
      <c r="BH74" s="670"/>
      <c r="BI74" s="670"/>
      <c r="BJ74" s="670"/>
      <c r="BK74" s="670"/>
      <c r="BL74" s="670"/>
      <c r="BM74" s="670"/>
      <c r="BN74" s="670"/>
      <c r="BO74" s="670"/>
      <c r="BP74" s="670"/>
      <c r="BQ74" s="670"/>
      <c r="BR74" s="670"/>
      <c r="BS74" s="670"/>
      <c r="BT74" s="670"/>
      <c r="BU74" s="670"/>
      <c r="BV74" s="679"/>
      <c r="BW74" s="679"/>
      <c r="BX74" s="670"/>
      <c r="BY74" s="670"/>
      <c r="BZ74" s="581">
        <f>IF($I73=0,0,IF(ROUNDUP(BZ73/$I73,0)&gt;30,30,ROUNDUP(BZ73/$I73,0)))</f>
        <v>6</v>
      </c>
      <c r="CA74" s="187"/>
      <c r="CB74" s="670"/>
      <c r="CC74" s="670"/>
      <c r="CD74" s="670"/>
      <c r="CE74" s="670"/>
      <c r="CF74" s="580"/>
      <c r="CG74" s="580"/>
      <c r="CH74" s="580"/>
      <c r="CI74" s="580"/>
      <c r="CJ74" s="580"/>
      <c r="CK74" s="580"/>
      <c r="CL74" s="581">
        <f>IF($I73=0,0,IF(ROUNDUP(CL73/$I73,0)&gt;30,30,ROUNDUP(CL73/$I73,0)))</f>
        <v>1</v>
      </c>
      <c r="CM74" s="581">
        <f t="shared" ref="CM74:CN74" si="26">IF($I73=0,0,IF(ROUNDUP(CM73/$I73,0)&gt;30,30,ROUNDUP(CM73/$I73,0)))</f>
        <v>1</v>
      </c>
      <c r="CN74" s="581">
        <f t="shared" si="26"/>
        <v>1</v>
      </c>
      <c r="CO74" s="187"/>
      <c r="CP74" s="187"/>
      <c r="CQ74" s="187"/>
      <c r="CR74" s="187"/>
      <c r="CS74" s="187"/>
      <c r="CT74" s="187"/>
      <c r="CU74" s="670"/>
      <c r="CV74" s="670"/>
      <c r="CW74" s="670"/>
      <c r="CX74" s="670"/>
      <c r="CY74" s="670"/>
      <c r="CZ74" s="670"/>
      <c r="DA74" s="670"/>
      <c r="DB74" s="670"/>
      <c r="DC74" s="670"/>
      <c r="DD74" s="670"/>
      <c r="DE74" s="670"/>
      <c r="DF74" s="670"/>
      <c r="DG74" s="670"/>
      <c r="DH74" s="670"/>
      <c r="DI74" s="670"/>
      <c r="DJ74" s="670"/>
      <c r="DK74" s="670"/>
      <c r="DL74" s="670"/>
      <c r="DM74" s="670"/>
      <c r="DN74" s="670"/>
      <c r="DO74" s="670"/>
      <c r="DP74" s="670"/>
      <c r="DQ74" s="670"/>
      <c r="DR74" s="670"/>
      <c r="DS74" s="670"/>
      <c r="DT74" s="670"/>
      <c r="DU74" s="670"/>
      <c r="DV74" s="670"/>
      <c r="DW74" s="670"/>
      <c r="DX74" s="581">
        <f>IF($I73=0,0,IF(ROUNDUP(DX73/$I73,0)&gt;30,30,ROUNDUP(DX73/$I73,0)))</f>
        <v>6</v>
      </c>
      <c r="DY74" s="670"/>
      <c r="DZ74" s="670"/>
      <c r="EA74" s="670"/>
      <c r="EB74" s="581">
        <f>IF($I73=0,0,IF(ROUNDUP(EB73/$I73,0)&gt;30,30,ROUNDUP(EB73/$I73,0)))</f>
        <v>6</v>
      </c>
      <c r="EC74" s="670"/>
      <c r="ED74" s="670"/>
      <c r="EE74" s="670"/>
      <c r="EF74" s="670"/>
      <c r="EG74" s="670"/>
      <c r="EH74" s="670"/>
      <c r="EI74" s="670"/>
      <c r="EJ74" s="670"/>
      <c r="EK74" s="670"/>
      <c r="EL74" s="670"/>
      <c r="EM74" s="670"/>
      <c r="EN74" s="670"/>
      <c r="EO74" s="581">
        <f>IF($I73=0,0,IF(ROUNDUP(EO73/$I73,0)&gt;30,30,ROUNDUP(EO73/$I73,0)))</f>
        <v>3</v>
      </c>
      <c r="EP74" s="670"/>
      <c r="EQ74" s="670"/>
      <c r="ER74" s="670"/>
      <c r="ES74" s="581">
        <f>IF($I73=0,0,IF(ROUNDUP(ES73/$I73,0)&gt;30,30,ROUNDUP(ES73/$I73,0)))</f>
        <v>6</v>
      </c>
      <c r="ET74" s="670"/>
      <c r="EU74" s="670"/>
      <c r="EV74" s="670"/>
      <c r="EW74" s="670"/>
      <c r="EX74" s="670"/>
    </row>
    <row r="75" spans="1:154" x14ac:dyDescent="0.2">
      <c r="A75" s="734">
        <v>22</v>
      </c>
      <c r="B75" s="736" t="s">
        <v>1158</v>
      </c>
      <c r="C75" s="738">
        <f>IF(D75=0,0,RANK(D75,D$33:D$80))</f>
        <v>6</v>
      </c>
      <c r="D75" s="740">
        <f>SUM(J76:GG76)</f>
        <v>113</v>
      </c>
      <c r="E75" s="742">
        <f>IF(G75="X","X",RANK(G75,G$33:G$79))</f>
        <v>3</v>
      </c>
      <c r="F75" s="752">
        <f>COUNT(J75:GG75)</f>
        <v>21</v>
      </c>
      <c r="G75" s="722">
        <f>IF(C75=1,"X",IF(C75=2,"X",IF(C75=3,"X",F75)))</f>
        <v>21</v>
      </c>
      <c r="H75" s="754">
        <f>SUM(J75:GG75)</f>
        <v>1.9157291666666667</v>
      </c>
      <c r="I75" s="757">
        <f>MINA(J75,K75,L75,M75,N75,O75,P75,Q75,R75,S75,T75,U75,V75,W75,X75)</f>
        <v>1.3726851851851851E-2</v>
      </c>
      <c r="J75" s="578">
        <v>1.3842592592592594E-2</v>
      </c>
      <c r="K75" s="610"/>
      <c r="L75" s="610">
        <v>1.4583333333333332E-2</v>
      </c>
      <c r="M75" s="610">
        <v>1.3726851851851851E-2</v>
      </c>
      <c r="N75" s="610">
        <v>1.4143518518518519E-2</v>
      </c>
      <c r="O75" s="610">
        <v>1.3888888888888888E-2</v>
      </c>
      <c r="P75" s="610"/>
      <c r="Q75" s="610">
        <v>1.3946759259259258E-2</v>
      </c>
      <c r="R75" s="610">
        <v>1.4016203703703704E-2</v>
      </c>
      <c r="S75" s="610"/>
      <c r="T75" s="610"/>
      <c r="U75" s="610"/>
      <c r="V75" s="578"/>
      <c r="W75" s="610"/>
      <c r="X75" s="610"/>
      <c r="Y75" s="610"/>
      <c r="Z75" s="610"/>
      <c r="AA75" s="610"/>
      <c r="AB75" s="610"/>
      <c r="AC75" s="610"/>
      <c r="AD75" s="610"/>
      <c r="AE75" s="610"/>
      <c r="AF75" s="610"/>
      <c r="AG75" s="610"/>
      <c r="AH75" s="610"/>
      <c r="AI75" s="610"/>
      <c r="AJ75" s="610">
        <v>3.2557870370370369E-2</v>
      </c>
      <c r="AK75" s="610"/>
      <c r="AL75" s="610"/>
      <c r="AM75" s="610"/>
      <c r="AN75" s="578">
        <v>0.9520601851851852</v>
      </c>
      <c r="AO75" s="610"/>
      <c r="AP75" s="610"/>
      <c r="AQ75" s="610"/>
      <c r="AR75" s="610"/>
      <c r="AS75" s="610"/>
      <c r="AT75" s="610"/>
      <c r="AU75" s="610"/>
      <c r="AV75" s="610"/>
      <c r="AW75" s="610"/>
      <c r="AX75" s="610"/>
      <c r="AY75" s="610"/>
      <c r="AZ75" s="610"/>
      <c r="BA75" s="610"/>
      <c r="BB75" s="610"/>
      <c r="BC75" s="610"/>
      <c r="BD75" s="610"/>
      <c r="BE75" s="610"/>
      <c r="BF75" s="610"/>
      <c r="BG75" s="610"/>
      <c r="BH75" s="610"/>
      <c r="BI75" s="610"/>
      <c r="BJ75" s="610"/>
      <c r="BK75" s="610"/>
      <c r="BL75" s="610"/>
      <c r="BM75" s="610"/>
      <c r="BN75" s="610"/>
      <c r="BO75" s="610"/>
      <c r="BP75" s="610"/>
      <c r="BQ75" s="610"/>
      <c r="BR75" s="610"/>
      <c r="BS75" s="610"/>
      <c r="BT75" s="610"/>
      <c r="BU75" s="610"/>
      <c r="BV75" s="676"/>
      <c r="BW75" s="676"/>
      <c r="BX75" s="610"/>
      <c r="BY75" s="610">
        <v>0.22517361111111112</v>
      </c>
      <c r="BZ75" s="610"/>
      <c r="CA75" s="610"/>
      <c r="CB75" s="610"/>
      <c r="CC75" s="610"/>
      <c r="CD75" s="610"/>
      <c r="CE75" s="610"/>
      <c r="CF75" s="578"/>
      <c r="CG75" s="670">
        <v>2.2546296296296297E-2</v>
      </c>
      <c r="CH75" s="670"/>
      <c r="CI75" s="670"/>
      <c r="CJ75" s="670"/>
      <c r="CK75" s="670"/>
      <c r="CL75" s="670">
        <v>8.3333333333333332E-3</v>
      </c>
      <c r="CM75" s="610"/>
      <c r="CN75" s="610"/>
      <c r="CO75" s="610"/>
      <c r="CP75" s="610"/>
      <c r="CQ75" s="610"/>
      <c r="CR75" s="610"/>
      <c r="CS75" s="610"/>
      <c r="CT75" s="610"/>
      <c r="CU75" s="610">
        <v>3.7592592592592594E-2</v>
      </c>
      <c r="CV75" s="610"/>
      <c r="CW75" s="610">
        <v>1.9270833333333334E-2</v>
      </c>
      <c r="CX75" s="610"/>
      <c r="CY75" s="610"/>
      <c r="CZ75" s="610"/>
      <c r="DA75" s="610"/>
      <c r="DB75" s="610"/>
      <c r="DC75" s="610"/>
      <c r="DD75" s="610"/>
      <c r="DE75" s="610"/>
      <c r="DF75" s="610"/>
      <c r="DG75" s="610"/>
      <c r="DH75" s="610"/>
      <c r="DI75" s="610">
        <v>0.18216435185185187</v>
      </c>
      <c r="DJ75" s="610"/>
      <c r="DK75" s="610"/>
      <c r="DL75" s="610"/>
      <c r="DM75" s="610">
        <v>1.1574074074074073E-5</v>
      </c>
      <c r="DN75" s="610"/>
      <c r="DO75" s="610">
        <v>4.0543981481481479E-2</v>
      </c>
      <c r="DP75" s="610"/>
      <c r="DQ75" s="610"/>
      <c r="DR75" s="610"/>
      <c r="DS75" s="610">
        <v>2.1354166666666664E-2</v>
      </c>
      <c r="DT75" s="610"/>
      <c r="DU75" s="610">
        <v>3.170138888888889E-2</v>
      </c>
      <c r="DV75" s="610"/>
      <c r="DW75" s="610"/>
      <c r="DX75" s="610"/>
      <c r="DY75" s="610"/>
      <c r="DZ75" s="610"/>
      <c r="EA75" s="610"/>
      <c r="EB75" s="610">
        <v>7.7604166666666669E-2</v>
      </c>
      <c r="EC75" s="578">
        <v>0.16666666666666666</v>
      </c>
      <c r="ED75" s="610"/>
      <c r="EE75" s="610"/>
      <c r="EF75" s="610"/>
      <c r="EG75" s="610"/>
      <c r="EH75" s="610"/>
      <c r="EI75" s="610"/>
      <c r="EJ75" s="610"/>
      <c r="EK75" s="610"/>
      <c r="EL75" s="610"/>
      <c r="EM75" s="610"/>
      <c r="EN75" s="610"/>
      <c r="EO75" s="610"/>
      <c r="EP75" s="610"/>
      <c r="EQ75" s="610"/>
      <c r="ER75" s="610"/>
      <c r="ES75" s="610"/>
      <c r="ET75" s="610"/>
      <c r="EU75" s="610"/>
      <c r="EV75" s="610"/>
      <c r="EW75" s="610"/>
      <c r="EX75" s="610"/>
    </row>
    <row r="76" spans="1:154" ht="13.5" thickBot="1" x14ac:dyDescent="0.25">
      <c r="A76" s="735"/>
      <c r="B76" s="737"/>
      <c r="C76" s="739"/>
      <c r="D76" s="741"/>
      <c r="E76" s="743"/>
      <c r="F76" s="753"/>
      <c r="G76" s="723"/>
      <c r="H76" s="755"/>
      <c r="I76" s="758"/>
      <c r="J76" s="581">
        <f>IF($I75=0,0,IF(ROUNDUP(J75/$I75,0)&gt;30,30,ROUNDUP(J75/$I75,0)))</f>
        <v>2</v>
      </c>
      <c r="K76" s="667"/>
      <c r="L76" s="581">
        <f>IF($I75=0,0,IF(ROUNDUP(L75/$I75,0)&gt;30,30,ROUNDUP(L75/$I75,0)))</f>
        <v>2</v>
      </c>
      <c r="M76" s="581">
        <f>IF($I75=0,0,IF(ROUNDUP(M75/$I75,0)&gt;30,30,ROUNDUP(M75/$I75,0)))</f>
        <v>1</v>
      </c>
      <c r="N76" s="581">
        <f>IF($I75=0,0,IF(ROUNDUP(N75/$I75,0)&gt;30,30,ROUNDUP(N75/$I75,0)))</f>
        <v>2</v>
      </c>
      <c r="O76" s="581">
        <f>IF($I75=0,0,IF(ROUNDUP(O75/$I75,0)&gt;30,30,ROUNDUP(O75/$I75,0)))</f>
        <v>2</v>
      </c>
      <c r="P76" s="581"/>
      <c r="Q76" s="581">
        <f>IF($I75=0,0,IF(ROUNDUP(Q75/$I75,0)&gt;30,30,ROUNDUP(Q75/$I75,0)))</f>
        <v>2</v>
      </c>
      <c r="R76" s="581">
        <f t="shared" ref="R76" si="27">IF($I75=0,0,IF(ROUNDUP(R75/$I75,0)&gt;30,30,ROUNDUP(R75/$I75,0)))</f>
        <v>2</v>
      </c>
      <c r="S76" s="581"/>
      <c r="T76" s="665"/>
      <c r="U76" s="581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581">
        <f>IF($I75=0,0,IF(ROUNDUP(AJ75/$I75,0)&gt;30,30,ROUNDUP(AJ75/$I75,0)))</f>
        <v>3</v>
      </c>
      <c r="AK76" s="665"/>
      <c r="AL76" s="665"/>
      <c r="AM76" s="665"/>
      <c r="AN76" s="581">
        <f>IF($I75=0,0,IF(ROUNDUP(AN75/$I75,0)&gt;30,30,ROUNDUP(AN75/$I75,0)))</f>
        <v>30</v>
      </c>
      <c r="AO76" s="666"/>
      <c r="AP76" s="666"/>
      <c r="AQ76" s="665"/>
      <c r="AR76" s="665"/>
      <c r="AS76" s="665"/>
      <c r="AT76" s="665"/>
      <c r="AU76" s="665"/>
      <c r="AV76" s="665"/>
      <c r="AW76" s="665"/>
      <c r="AX76" s="665"/>
      <c r="AY76" s="665"/>
      <c r="AZ76" s="665"/>
      <c r="BA76" s="665"/>
      <c r="BB76" s="665"/>
      <c r="BC76" s="665"/>
      <c r="BD76" s="665"/>
      <c r="BE76" s="665"/>
      <c r="BF76" s="665"/>
      <c r="BG76" s="665"/>
      <c r="BH76" s="665"/>
      <c r="BI76" s="665"/>
      <c r="BJ76" s="665"/>
      <c r="BK76" s="665"/>
      <c r="BL76" s="665"/>
      <c r="BM76" s="665"/>
      <c r="BN76" s="665"/>
      <c r="BO76" s="665"/>
      <c r="BP76" s="665"/>
      <c r="BQ76" s="665"/>
      <c r="BR76" s="665"/>
      <c r="BS76" s="665"/>
      <c r="BT76" s="665"/>
      <c r="BU76" s="665"/>
      <c r="BV76" s="677"/>
      <c r="BW76" s="677"/>
      <c r="BX76" s="665"/>
      <c r="BY76" s="581">
        <f>IF($I75=0,0,IF(ROUNDUP(BY75/$I75,0)&gt;30,30,ROUNDUP(BY75/$I75,0)))</f>
        <v>17</v>
      </c>
      <c r="BZ76" s="666"/>
      <c r="CA76" s="666"/>
      <c r="CB76" s="665"/>
      <c r="CC76" s="665"/>
      <c r="CD76" s="665"/>
      <c r="CE76" s="665"/>
      <c r="CF76" s="580"/>
      <c r="CG76" s="581">
        <f>IF($I75=0,0,IF(ROUNDUP(CG75/$I75,0)&gt;30,30,ROUNDUP(CG75/$I75,0)))</f>
        <v>2</v>
      </c>
      <c r="CH76" s="581"/>
      <c r="CI76" s="581"/>
      <c r="CJ76" s="581"/>
      <c r="CK76" s="581"/>
      <c r="CL76" s="581">
        <f>IF($I75=0,0,IF(ROUNDUP(CL75/$I75,0)&gt;30,30,ROUNDUP(CL75/$I75,0)))</f>
        <v>1</v>
      </c>
      <c r="CM76" s="665"/>
      <c r="CN76" s="665"/>
      <c r="CO76" s="665"/>
      <c r="CP76" s="665"/>
      <c r="CQ76" s="665"/>
      <c r="CR76" s="665"/>
      <c r="CS76" s="665"/>
      <c r="CT76" s="665"/>
      <c r="CU76" s="581">
        <f>IF($I75=0,0,IF(ROUNDUP(CU75/$I75,0)&gt;30,30,ROUNDUP(CU75/$I75,0)))</f>
        <v>3</v>
      </c>
      <c r="CV76" s="581"/>
      <c r="CW76" s="581">
        <f>IF($I75=0,0,IF(ROUNDUP(CW75/$I75,0)&gt;30,30,ROUNDUP(CW75/$I75,0)))</f>
        <v>2</v>
      </c>
      <c r="CX76" s="665"/>
      <c r="CY76" s="665"/>
      <c r="CZ76" s="665"/>
      <c r="DA76" s="665"/>
      <c r="DB76" s="665"/>
      <c r="DC76" s="665"/>
      <c r="DD76" s="665"/>
      <c r="DE76" s="665"/>
      <c r="DF76" s="665"/>
      <c r="DG76" s="665"/>
      <c r="DH76" s="665"/>
      <c r="DI76" s="581">
        <f>IF($I75=0,0,IF(ROUNDUP(DI75/$I75,0)&gt;30,30,ROUNDUP(DI75/$I75,0)))</f>
        <v>14</v>
      </c>
      <c r="DJ76" s="665"/>
      <c r="DK76" s="665"/>
      <c r="DL76" s="665"/>
      <c r="DM76" s="581">
        <f>IF($I75=0,0,IF(ROUNDUP(DM75/$I75,0)&gt;30,30,ROUNDUP(DM75/$I75,0)))</f>
        <v>1</v>
      </c>
      <c r="DN76" s="581"/>
      <c r="DO76" s="581">
        <f>IF($I75=0,0,IF(ROUNDUP(DO75/$I75,0)&gt;30,30,ROUNDUP(DO75/$I75,0)))</f>
        <v>3</v>
      </c>
      <c r="DP76" s="665"/>
      <c r="DQ76" s="665"/>
      <c r="DR76" s="665"/>
      <c r="DS76" s="581">
        <f>IF($I75=0,0,IF(ROUNDUP(DS75/$I75,0)&gt;30,30,ROUNDUP(DS75/$I75,0)))</f>
        <v>2</v>
      </c>
      <c r="DT76" s="665"/>
      <c r="DU76" s="581">
        <f>IF($I75=0,0,IF(ROUNDUP(DU75/$I75,0)&gt;30,30,ROUNDUP(DU75/$I75,0)))</f>
        <v>3</v>
      </c>
      <c r="DV76" s="665"/>
      <c r="DW76" s="665"/>
      <c r="DX76" s="665"/>
      <c r="DY76" s="665"/>
      <c r="DZ76" s="665"/>
      <c r="EA76" s="665"/>
      <c r="EB76" s="581">
        <f>IF($I75=0,0,IF(ROUNDUP(EB75/$I75,0)&gt;30,30,ROUNDUP(EB75/$I75,0)))</f>
        <v>6</v>
      </c>
      <c r="EC76" s="581">
        <f>IF($I75=0,0,IF(ROUNDUP(EC75/$I75,0)&gt;30,30,ROUNDUP(EC75/$I75,0)))</f>
        <v>13</v>
      </c>
      <c r="ED76" s="665"/>
      <c r="EE76" s="665"/>
      <c r="EF76" s="665"/>
      <c r="EG76" s="665"/>
      <c r="EH76" s="665"/>
      <c r="EI76" s="665"/>
      <c r="EJ76" s="665"/>
      <c r="EK76" s="665"/>
      <c r="EL76" s="665"/>
      <c r="EM76" s="665"/>
      <c r="EN76" s="665"/>
      <c r="EO76" s="665"/>
      <c r="EP76" s="665"/>
      <c r="EQ76" s="665"/>
      <c r="ER76" s="665"/>
      <c r="ES76" s="665"/>
      <c r="ET76" s="665"/>
      <c r="EU76" s="665"/>
      <c r="EV76" s="665"/>
      <c r="EW76" s="665"/>
      <c r="EX76" s="665"/>
    </row>
    <row r="77" spans="1:154" x14ac:dyDescent="0.2">
      <c r="A77" s="734">
        <v>23</v>
      </c>
      <c r="B77" s="736" t="s">
        <v>1230</v>
      </c>
      <c r="C77" s="738">
        <f>IF(D77=0,0,RANK(D77,D$33:D$80))</f>
        <v>0</v>
      </c>
      <c r="D77" s="740">
        <f>SUM(J78:GG78)</f>
        <v>0</v>
      </c>
      <c r="E77" s="742">
        <f>IF(G77="X","X",RANK(G77,G$33:G$79))</f>
        <v>16</v>
      </c>
      <c r="F77" s="752">
        <f>COUNT(J77:GG77)</f>
        <v>2</v>
      </c>
      <c r="G77" s="722">
        <f>IF(C77=1,"X",IF(C77=2,"X",IF(C77=3,"X",F77)))</f>
        <v>2</v>
      </c>
      <c r="H77" s="754">
        <f>SUM(J77:GG77)</f>
        <v>1.0737268518518517</v>
      </c>
      <c r="I77" s="726">
        <f>MINA(J77,K77,L77,M77,N77,O77,P77,Q77,R77,S77,T77,U77,V77,W77,X77)</f>
        <v>0</v>
      </c>
      <c r="J77" s="187"/>
      <c r="K77" s="187"/>
      <c r="L77" s="595"/>
      <c r="M77" s="595"/>
      <c r="N77" s="595"/>
      <c r="O77" s="595"/>
      <c r="P77" s="595"/>
      <c r="Q77" s="595"/>
      <c r="R77" s="595"/>
      <c r="S77" s="595"/>
      <c r="T77" s="596"/>
      <c r="U77" s="595"/>
      <c r="V77" s="596"/>
      <c r="W77" s="596"/>
      <c r="X77" s="596"/>
      <c r="Y77" s="596"/>
      <c r="Z77" s="596"/>
      <c r="AA77" s="596"/>
      <c r="AB77" s="596"/>
      <c r="AC77" s="596"/>
      <c r="AD77" s="596"/>
      <c r="AE77" s="596"/>
      <c r="AF77" s="596"/>
      <c r="AG77" s="596"/>
      <c r="AH77" s="596"/>
      <c r="AI77" s="596"/>
      <c r="AJ77" s="596"/>
      <c r="AK77" s="596"/>
      <c r="AL77" s="596"/>
      <c r="AM77" s="596"/>
      <c r="AN77" s="596"/>
      <c r="AO77" s="596">
        <v>0.99998842592592585</v>
      </c>
      <c r="AP77" s="596"/>
      <c r="AQ77" s="596"/>
      <c r="AR77" s="596"/>
      <c r="AS77" s="596"/>
      <c r="AT77" s="596"/>
      <c r="AU77" s="596"/>
      <c r="AV77" s="596"/>
      <c r="AW77" s="596"/>
      <c r="AX77" s="596"/>
      <c r="AY77" s="596"/>
      <c r="AZ77" s="596"/>
      <c r="BA77" s="596"/>
      <c r="BB77" s="596"/>
      <c r="BC77" s="596"/>
      <c r="BD77" s="596"/>
      <c r="BE77" s="596"/>
      <c r="BF77" s="596"/>
      <c r="BG77" s="596"/>
      <c r="BH77" s="596"/>
      <c r="BI77" s="596"/>
      <c r="BJ77" s="596"/>
      <c r="BK77" s="596"/>
      <c r="BL77" s="596"/>
      <c r="BM77" s="596"/>
      <c r="BN77" s="596"/>
      <c r="BO77" s="596"/>
      <c r="BP77" s="596"/>
      <c r="BQ77" s="596"/>
      <c r="BR77" s="596"/>
      <c r="BS77" s="596"/>
      <c r="BT77" s="596"/>
      <c r="BU77" s="596"/>
      <c r="BV77" s="674"/>
      <c r="BW77" s="674"/>
      <c r="BX77" s="596"/>
      <c r="BY77" s="596"/>
      <c r="BZ77" s="596"/>
      <c r="CA77" s="596"/>
      <c r="CB77" s="596"/>
      <c r="CC77" s="596"/>
      <c r="CD77" s="596"/>
      <c r="CE77" s="596"/>
      <c r="CF77" s="596"/>
      <c r="CG77" s="596"/>
      <c r="CH77" s="596"/>
      <c r="CI77" s="596"/>
      <c r="CJ77" s="596"/>
      <c r="CK77" s="596"/>
      <c r="CL77" s="596"/>
      <c r="CM77" s="596"/>
      <c r="CN77" s="596"/>
      <c r="CO77" s="596"/>
      <c r="CP77" s="596"/>
      <c r="CQ77" s="596"/>
      <c r="CR77" s="596"/>
      <c r="CS77" s="596"/>
      <c r="CT77" s="596"/>
      <c r="CU77" s="596"/>
      <c r="CV77" s="596"/>
      <c r="CW77" s="596"/>
      <c r="CX77" s="596"/>
      <c r="CY77" s="596"/>
      <c r="CZ77" s="596"/>
      <c r="DA77" s="596"/>
      <c r="DB77" s="596"/>
      <c r="DC77" s="596"/>
      <c r="DD77" s="596"/>
      <c r="DE77" s="596"/>
      <c r="DF77" s="596"/>
      <c r="DG77" s="596"/>
      <c r="DH77" s="596"/>
      <c r="DI77" s="596"/>
      <c r="DJ77" s="596"/>
      <c r="DK77" s="596"/>
      <c r="DL77" s="596"/>
      <c r="DM77" s="596"/>
      <c r="DN77" s="596"/>
      <c r="DO77" s="596"/>
      <c r="DP77" s="596"/>
      <c r="DQ77" s="596"/>
      <c r="DR77" s="596"/>
      <c r="DS77" s="596"/>
      <c r="DT77" s="596"/>
      <c r="DU77" s="596"/>
      <c r="DV77" s="596"/>
      <c r="DW77" s="596"/>
      <c r="DX77" s="596">
        <v>7.3738425925925929E-2</v>
      </c>
      <c r="DY77" s="596"/>
      <c r="DZ77" s="596"/>
      <c r="EA77" s="596"/>
      <c r="EB77" s="596"/>
      <c r="EC77" s="596"/>
      <c r="ED77" s="596"/>
      <c r="EE77" s="596"/>
      <c r="EF77" s="596"/>
      <c r="EG77" s="596"/>
      <c r="EH77" s="596"/>
      <c r="EI77" s="596"/>
      <c r="EJ77" s="596"/>
      <c r="EK77" s="596"/>
      <c r="EL77" s="596"/>
      <c r="EM77" s="596"/>
      <c r="EN77" s="596"/>
      <c r="EO77" s="596"/>
      <c r="EP77" s="596"/>
      <c r="EQ77" s="596"/>
      <c r="ER77" s="596"/>
      <c r="ES77" s="596"/>
      <c r="ET77" s="596"/>
      <c r="EU77" s="596"/>
      <c r="EV77" s="596"/>
      <c r="EW77" s="596"/>
      <c r="EX77" s="596"/>
    </row>
    <row r="78" spans="1:154" ht="13.5" thickBot="1" x14ac:dyDescent="0.25">
      <c r="A78" s="735"/>
      <c r="B78" s="737"/>
      <c r="C78" s="739"/>
      <c r="D78" s="741"/>
      <c r="E78" s="743"/>
      <c r="F78" s="753"/>
      <c r="G78" s="723"/>
      <c r="H78" s="755"/>
      <c r="I78" s="727"/>
      <c r="J78" s="187"/>
      <c r="K78" s="187"/>
      <c r="L78" s="595"/>
      <c r="M78" s="595"/>
      <c r="N78" s="595"/>
      <c r="O78" s="595"/>
      <c r="P78" s="595"/>
      <c r="Q78" s="595"/>
      <c r="R78" s="595"/>
      <c r="S78" s="595"/>
      <c r="T78" s="596"/>
      <c r="U78" s="595"/>
      <c r="V78" s="596"/>
      <c r="W78" s="596"/>
      <c r="X78" s="596"/>
      <c r="Y78" s="596"/>
      <c r="Z78" s="596"/>
      <c r="AA78" s="596"/>
      <c r="AB78" s="596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81">
        <f>IF($I77=0,0,IF(ROUNDUP(AO77/$I77,0)&gt;30,30,ROUNDUP(AO77/$I77,0)))</f>
        <v>0</v>
      </c>
      <c r="AP78" s="596"/>
      <c r="AQ78" s="596"/>
      <c r="AR78" s="596"/>
      <c r="AS78" s="596"/>
      <c r="AT78" s="596"/>
      <c r="AU78" s="596"/>
      <c r="AV78" s="596"/>
      <c r="AW78" s="596"/>
      <c r="AX78" s="596"/>
      <c r="AY78" s="596"/>
      <c r="AZ78" s="596"/>
      <c r="BA78" s="596"/>
      <c r="BB78" s="596"/>
      <c r="BC78" s="596"/>
      <c r="BD78" s="596"/>
      <c r="BE78" s="596"/>
      <c r="BF78" s="596"/>
      <c r="BG78" s="596"/>
      <c r="BH78" s="596"/>
      <c r="BI78" s="596"/>
      <c r="BJ78" s="596"/>
      <c r="BK78" s="596"/>
      <c r="BL78" s="596"/>
      <c r="BM78" s="596"/>
      <c r="BN78" s="596"/>
      <c r="BO78" s="596"/>
      <c r="BP78" s="596"/>
      <c r="BQ78" s="596"/>
      <c r="BR78" s="596"/>
      <c r="BS78" s="596"/>
      <c r="BT78" s="596"/>
      <c r="BU78" s="596"/>
      <c r="BV78" s="674"/>
      <c r="BW78" s="674"/>
      <c r="BX78" s="596"/>
      <c r="BY78" s="596"/>
      <c r="BZ78" s="596"/>
      <c r="CA78" s="596"/>
      <c r="CB78" s="596"/>
      <c r="CC78" s="596"/>
      <c r="CD78" s="596"/>
      <c r="CE78" s="596"/>
      <c r="CF78" s="596"/>
      <c r="CG78" s="596"/>
      <c r="CH78" s="596"/>
      <c r="CI78" s="596"/>
      <c r="CJ78" s="596"/>
      <c r="CK78" s="596"/>
      <c r="CL78" s="596"/>
      <c r="CM78" s="596"/>
      <c r="CN78" s="596"/>
      <c r="CO78" s="596"/>
      <c r="CP78" s="596"/>
      <c r="CQ78" s="596"/>
      <c r="CR78" s="596"/>
      <c r="CS78" s="596"/>
      <c r="CT78" s="596"/>
      <c r="CU78" s="596"/>
      <c r="CV78" s="596"/>
      <c r="CW78" s="596"/>
      <c r="CX78" s="596"/>
      <c r="CY78" s="596"/>
      <c r="CZ78" s="596"/>
      <c r="DA78" s="596"/>
      <c r="DB78" s="596"/>
      <c r="DC78" s="596"/>
      <c r="DD78" s="596"/>
      <c r="DE78" s="596"/>
      <c r="DF78" s="596"/>
      <c r="DG78" s="596"/>
      <c r="DH78" s="596"/>
      <c r="DI78" s="596"/>
      <c r="DJ78" s="596"/>
      <c r="DK78" s="596"/>
      <c r="DL78" s="596"/>
      <c r="DM78" s="596"/>
      <c r="DN78" s="596"/>
      <c r="DO78" s="596"/>
      <c r="DP78" s="596"/>
      <c r="DQ78" s="596"/>
      <c r="DR78" s="596"/>
      <c r="DS78" s="596"/>
      <c r="DT78" s="596"/>
      <c r="DU78" s="596"/>
      <c r="DV78" s="596"/>
      <c r="DW78" s="596"/>
      <c r="DX78" s="581">
        <f>IF($I77=0,0,IF(ROUNDUP(DX77/$I77,0)&gt;30,30,ROUNDUP(DX77/$I77,0)))</f>
        <v>0</v>
      </c>
      <c r="DY78" s="596"/>
      <c r="DZ78" s="596"/>
      <c r="EA78" s="596"/>
      <c r="EB78" s="596"/>
      <c r="EC78" s="596"/>
      <c r="ED78" s="596"/>
      <c r="EE78" s="596"/>
      <c r="EF78" s="596"/>
      <c r="EG78" s="596"/>
      <c r="EH78" s="596"/>
      <c r="EI78" s="596"/>
      <c r="EJ78" s="596"/>
      <c r="EK78" s="596"/>
      <c r="EL78" s="596"/>
      <c r="EM78" s="596"/>
      <c r="EN78" s="596"/>
      <c r="EO78" s="596"/>
      <c r="EP78" s="596"/>
      <c r="EQ78" s="596"/>
      <c r="ER78" s="596"/>
      <c r="ES78" s="596"/>
      <c r="ET78" s="596"/>
      <c r="EU78" s="596"/>
      <c r="EV78" s="596"/>
      <c r="EW78" s="596"/>
      <c r="EX78" s="596"/>
    </row>
    <row r="79" spans="1:154" ht="13.5" thickBot="1" x14ac:dyDescent="0.25">
      <c r="A79" s="734">
        <v>24</v>
      </c>
      <c r="B79" s="736" t="s">
        <v>440</v>
      </c>
      <c r="C79" s="738">
        <f>IF(D79=0,0,RANK(D79,D$33:D$80))</f>
        <v>8</v>
      </c>
      <c r="D79" s="740">
        <f>SUM(J80:GG80)</f>
        <v>81</v>
      </c>
      <c r="E79" s="742">
        <f>IF(G79="X","X",RANK(G79,G$33:G$79))</f>
        <v>4</v>
      </c>
      <c r="F79" s="752">
        <f>COUNT(J79:GG79)</f>
        <v>19</v>
      </c>
      <c r="G79" s="722">
        <f>IF(C79=1,"X",IF(C79=2,"X",IF(C79=3,"X",F79)))</f>
        <v>19</v>
      </c>
      <c r="H79" s="754">
        <f>SUM(J79:GG79)</f>
        <v>1.0251736111111112</v>
      </c>
      <c r="I79" s="726">
        <f>MINA(J79,K79,L79,M79,N79,O79,P79,Q79,R79,S79,T79,U79,V79,W79,X79)</f>
        <v>1.3761574074074074E-2</v>
      </c>
      <c r="J79" s="610">
        <v>1.4328703703703703E-2</v>
      </c>
      <c r="K79" s="578">
        <v>1.3761574074074074E-2</v>
      </c>
      <c r="L79" s="578">
        <v>1.3912037037037037E-2</v>
      </c>
      <c r="M79" s="578"/>
      <c r="N79" s="578">
        <v>1.40625E-2</v>
      </c>
      <c r="O79" s="578">
        <v>1.4097222222222221E-2</v>
      </c>
      <c r="P79" s="578">
        <v>1.3981481481481482E-2</v>
      </c>
      <c r="Q79" s="578">
        <v>1.3923611111111111E-2</v>
      </c>
      <c r="R79" s="578">
        <v>1.4212962962962962E-2</v>
      </c>
      <c r="S79" s="578">
        <v>1.4293981481481482E-2</v>
      </c>
      <c r="T79" s="578">
        <v>1.3969907407407408E-2</v>
      </c>
      <c r="U79" s="578">
        <v>1.4074074074074074E-2</v>
      </c>
      <c r="V79" s="578"/>
      <c r="W79" s="578"/>
      <c r="X79" s="578"/>
      <c r="Y79" s="578"/>
      <c r="Z79" s="578"/>
      <c r="AA79" s="578"/>
      <c r="AB79" s="578"/>
      <c r="AC79" s="578"/>
      <c r="AD79" s="578"/>
      <c r="AE79" s="578"/>
      <c r="AF79" s="578"/>
      <c r="AG79" s="578"/>
      <c r="AH79" s="578"/>
      <c r="AI79" s="578"/>
      <c r="AJ79" s="578"/>
      <c r="AK79" s="578">
        <v>3.2175925925925927E-2</v>
      </c>
      <c r="AL79" s="578"/>
      <c r="AM79" s="578"/>
      <c r="AN79" s="578"/>
      <c r="AO79" s="578">
        <v>0.5</v>
      </c>
      <c r="AP79" s="578"/>
      <c r="AQ79" s="578"/>
      <c r="AR79" s="578"/>
      <c r="AS79" s="578">
        <v>4.2488425925925923E-2</v>
      </c>
      <c r="AT79" s="578"/>
      <c r="AU79" s="578"/>
      <c r="AV79" s="578"/>
      <c r="AW79" s="578"/>
      <c r="AX79" s="578"/>
      <c r="AY79" s="578"/>
      <c r="AZ79" s="578"/>
      <c r="BA79" s="578"/>
      <c r="BB79" s="578"/>
      <c r="BC79" s="578"/>
      <c r="BD79" s="578"/>
      <c r="BE79" s="578"/>
      <c r="BF79" s="578"/>
      <c r="BG79" s="578"/>
      <c r="BH79" s="578"/>
      <c r="BI79" s="578"/>
      <c r="BJ79" s="578"/>
      <c r="BK79" s="578"/>
      <c r="BL79" s="578"/>
      <c r="BM79" s="578"/>
      <c r="BN79" s="578"/>
      <c r="BO79" s="578"/>
      <c r="BP79" s="578"/>
      <c r="BQ79" s="578"/>
      <c r="BR79" s="578"/>
      <c r="BS79" s="578"/>
      <c r="BT79" s="578"/>
      <c r="BU79" s="578"/>
      <c r="BV79" s="659"/>
      <c r="BW79" s="659"/>
      <c r="BX79" s="578"/>
      <c r="BY79" s="578"/>
      <c r="BZ79" s="578">
        <v>7.9282407407407399E-2</v>
      </c>
      <c r="CA79" s="578"/>
      <c r="CB79" s="598">
        <v>2.7476851851851853E-2</v>
      </c>
      <c r="CC79" s="598"/>
      <c r="CD79" s="598"/>
      <c r="CE79" s="578"/>
      <c r="CF79" s="578"/>
      <c r="CG79" s="578"/>
      <c r="CH79" s="578"/>
      <c r="CI79" s="578"/>
      <c r="CJ79" s="578"/>
      <c r="CK79" s="578"/>
      <c r="CL79" s="578"/>
      <c r="CM79" s="578"/>
      <c r="CN79" s="578"/>
      <c r="CO79" s="578"/>
      <c r="CP79" s="578"/>
      <c r="CQ79" s="578"/>
      <c r="CR79" s="578"/>
      <c r="CS79" s="578"/>
      <c r="CT79" s="578"/>
      <c r="CU79" s="578"/>
      <c r="CV79" s="578"/>
      <c r="CW79" s="578"/>
      <c r="CX79" s="578"/>
      <c r="CY79" s="578"/>
      <c r="CZ79" s="578"/>
      <c r="DA79" s="578"/>
      <c r="DB79" s="578"/>
      <c r="DC79" s="578"/>
      <c r="DD79" s="578"/>
      <c r="DE79" s="578"/>
      <c r="DF79" s="578"/>
      <c r="DG79" s="578"/>
      <c r="DH79" s="578"/>
      <c r="DI79" s="578"/>
      <c r="DJ79" s="578"/>
      <c r="DK79" s="578"/>
      <c r="DL79" s="578"/>
      <c r="DM79" s="578"/>
      <c r="DN79" s="578"/>
      <c r="DO79" s="578"/>
      <c r="DP79" s="578"/>
      <c r="DQ79" s="578"/>
      <c r="DR79" s="578"/>
      <c r="DS79" s="578"/>
      <c r="DT79" s="578"/>
      <c r="DU79" s="578"/>
      <c r="DV79" s="578"/>
      <c r="DW79" s="578"/>
      <c r="DX79" s="578">
        <v>6.9212962962962962E-2</v>
      </c>
      <c r="DY79" s="578"/>
      <c r="DZ79" s="578"/>
      <c r="EA79" s="578"/>
      <c r="EB79" s="578">
        <v>8.1979166666666659E-2</v>
      </c>
      <c r="EC79" s="578"/>
      <c r="ED79" s="578"/>
      <c r="EE79" s="578"/>
      <c r="EF79" s="578"/>
      <c r="EG79" s="578"/>
      <c r="EH79" s="578"/>
      <c r="EI79" s="578"/>
      <c r="EJ79" s="578"/>
      <c r="EK79" s="578"/>
      <c r="EL79" s="578"/>
      <c r="EM79" s="578"/>
      <c r="EN79" s="578"/>
      <c r="EO79" s="578">
        <v>3.7939814814814815E-2</v>
      </c>
      <c r="EP79" s="578"/>
      <c r="EQ79" s="578"/>
      <c r="ER79" s="578"/>
      <c r="ES79" s="578"/>
      <c r="ET79" s="578"/>
      <c r="EU79" s="578"/>
      <c r="EV79" s="578"/>
      <c r="EW79" s="578"/>
      <c r="EX79" s="578"/>
    </row>
    <row r="80" spans="1:154" ht="13.5" thickBot="1" x14ac:dyDescent="0.25">
      <c r="A80" s="735"/>
      <c r="B80" s="737"/>
      <c r="C80" s="739"/>
      <c r="D80" s="741"/>
      <c r="E80" s="743"/>
      <c r="F80" s="753"/>
      <c r="G80" s="723"/>
      <c r="H80" s="755"/>
      <c r="I80" s="727"/>
      <c r="J80" s="581">
        <f>IF($I79=0,0,IF(ROUNDUP(J79/$I79,0)&gt;30,30,ROUNDUP(J79/$I79,0)))</f>
        <v>2</v>
      </c>
      <c r="K80" s="581">
        <f>IF($I79=0,0,IF(ROUNDUP(K79/$I79,0)&gt;30,30,ROUNDUP(K79/$I79,0)))</f>
        <v>1</v>
      </c>
      <c r="L80" s="581">
        <f>IF($I79=0,0,IF(ROUNDUP(L79/$I79,0)&gt;30,30,ROUNDUP(L79/$I79,0)))</f>
        <v>2</v>
      </c>
      <c r="M80" s="581"/>
      <c r="N80" s="581">
        <f>IF($I79=0,0,IF(ROUNDUP(N79/$I79,0)&gt;30,30,ROUNDUP(N79/$I79,0)))</f>
        <v>2</v>
      </c>
      <c r="O80" s="581">
        <f>IF($I79=0,0,IF(ROUNDUP(O79/$I79,0)&gt;30,30,ROUNDUP(O79/$I79,0)))</f>
        <v>2</v>
      </c>
      <c r="P80" s="581">
        <f t="shared" ref="P80" si="28">IF($I79=0,0,IF(ROUNDUP(P79/$I79,0)&gt;30,30,ROUNDUP(P79/$I79,0)))</f>
        <v>2</v>
      </c>
      <c r="Q80" s="581">
        <f>IF($I79=0,0,IF(ROUNDUP(Q79/$I79,0)&gt;30,30,ROUNDUP(Q79/$I79,0)))</f>
        <v>2</v>
      </c>
      <c r="R80" s="581">
        <f t="shared" ref="R80:S80" si="29">IF($I79=0,0,IF(ROUNDUP(R79/$I79,0)&gt;30,30,ROUNDUP(R79/$I79,0)))</f>
        <v>2</v>
      </c>
      <c r="S80" s="581">
        <f t="shared" si="29"/>
        <v>2</v>
      </c>
      <c r="T80" s="581">
        <f t="shared" ref="T80" si="30">IF($I79=0,0,IF(ROUNDUP(T79/$I79,0)&gt;30,30,ROUNDUP(T79/$I79,0)))</f>
        <v>2</v>
      </c>
      <c r="U80" s="581">
        <f>IF($I79=0,0,IF(ROUNDUP(U79/$I79,0)&gt;30,30,ROUNDUP(U79/$I79,0)))</f>
        <v>2</v>
      </c>
      <c r="V80" s="580"/>
      <c r="W80" s="580"/>
      <c r="X80" s="580"/>
      <c r="Y80" s="580"/>
      <c r="Z80" s="580"/>
      <c r="AA80" s="580"/>
      <c r="AB80" s="580"/>
      <c r="AC80" s="580"/>
      <c r="AD80" s="580"/>
      <c r="AE80" s="580"/>
      <c r="AF80" s="580"/>
      <c r="AG80" s="580"/>
      <c r="AH80" s="580"/>
      <c r="AI80" s="580"/>
      <c r="AJ80" s="580"/>
      <c r="AK80" s="581">
        <f>IF($I79=0,0,IF(ROUNDUP(AK79/$I79,0)&gt;30,30,ROUNDUP(AK79/$I79,0)))</f>
        <v>3</v>
      </c>
      <c r="AL80" s="581"/>
      <c r="AM80" s="580"/>
      <c r="AN80" s="580"/>
      <c r="AO80" s="581">
        <f>IF($I79=0,0,IF(ROUNDUP(AO79/$I79,0)&gt;30,30,ROUNDUP(AO79/$I79,0)))</f>
        <v>30</v>
      </c>
      <c r="AP80" s="580"/>
      <c r="AQ80" s="580"/>
      <c r="AR80" s="580"/>
      <c r="AS80" s="581">
        <f>IF($I79=0,0,IF(ROUNDUP(AS79/$I79,0)&gt;30,30,ROUNDUP(AS79/$I79,0)))</f>
        <v>4</v>
      </c>
      <c r="AT80" s="581"/>
      <c r="AU80" s="581"/>
      <c r="AV80" s="581"/>
      <c r="AW80" s="581"/>
      <c r="AX80" s="581"/>
      <c r="AY80" s="581"/>
      <c r="AZ80" s="581"/>
      <c r="BA80" s="578"/>
      <c r="BB80" s="596"/>
      <c r="BC80" s="596"/>
      <c r="BD80" s="596"/>
      <c r="BE80" s="596"/>
      <c r="BF80" s="581"/>
      <c r="BG80" s="581"/>
      <c r="BH80" s="581"/>
      <c r="BI80" s="581"/>
      <c r="BJ80" s="581"/>
      <c r="BK80" s="581"/>
      <c r="BL80" s="581"/>
      <c r="BM80" s="581"/>
      <c r="BN80" s="581"/>
      <c r="BO80" s="581"/>
      <c r="BP80" s="581"/>
      <c r="BQ80" s="581"/>
      <c r="BR80" s="581"/>
      <c r="BS80" s="581"/>
      <c r="BT80" s="581"/>
      <c r="BU80" s="581"/>
      <c r="BV80" s="646"/>
      <c r="BW80" s="646"/>
      <c r="BX80" s="581"/>
      <c r="BY80" s="581"/>
      <c r="BZ80" s="581">
        <f>IF($I79=0,0,IF(ROUNDUP(BZ79/$I79,0)&gt;30,30,ROUNDUP(BZ79/$I79,0)))</f>
        <v>6</v>
      </c>
      <c r="CA80" s="581"/>
      <c r="CB80" s="581">
        <f>IF($I79=0,0,IF(ROUNDUP(CB79/$I79,0)&gt;30,30,ROUNDUP(CB79/$I79,0)))</f>
        <v>2</v>
      </c>
      <c r="CC80" s="581"/>
      <c r="CD80" s="581"/>
      <c r="CE80" s="581"/>
      <c r="CF80" s="581"/>
      <c r="CG80" s="581"/>
      <c r="CH80" s="581"/>
      <c r="CI80" s="581"/>
      <c r="CJ80" s="581"/>
      <c r="CK80" s="581"/>
      <c r="CL80" s="581"/>
      <c r="CM80" s="581"/>
      <c r="CN80" s="581"/>
      <c r="CO80" s="581"/>
      <c r="CP80" s="581"/>
      <c r="CQ80" s="581"/>
      <c r="CR80" s="581"/>
      <c r="CS80" s="581"/>
      <c r="CT80" s="581"/>
      <c r="CU80" s="581"/>
      <c r="CV80" s="581"/>
      <c r="CW80" s="581"/>
      <c r="CX80" s="581"/>
      <c r="CY80" s="581"/>
      <c r="CZ80" s="581"/>
      <c r="DA80" s="581"/>
      <c r="DB80" s="581"/>
      <c r="DC80" s="581"/>
      <c r="DD80" s="581"/>
      <c r="DE80" s="581"/>
      <c r="DF80" s="581"/>
      <c r="DG80" s="581"/>
      <c r="DH80" s="581"/>
      <c r="DI80" s="581"/>
      <c r="DJ80" s="581"/>
      <c r="DK80" s="581"/>
      <c r="DL80" s="581"/>
      <c r="DM80" s="581"/>
      <c r="DN80" s="581"/>
      <c r="DO80" s="581"/>
      <c r="DP80" s="581"/>
      <c r="DQ80" s="581"/>
      <c r="DR80" s="581"/>
      <c r="DS80" s="581"/>
      <c r="DT80" s="581"/>
      <c r="DU80" s="581"/>
      <c r="DV80" s="581"/>
      <c r="DW80" s="581"/>
      <c r="DX80" s="581">
        <f>IF($I79=0,0,IF(ROUNDUP(DX79/$I79,0)&gt;30,30,ROUNDUP(DX79/$I79,0)))</f>
        <v>6</v>
      </c>
      <c r="DY80" s="581"/>
      <c r="DZ80" s="581"/>
      <c r="EA80" s="581"/>
      <c r="EB80" s="581">
        <f>IF($I79=0,0,IF(ROUNDUP(EB79/$I79,0)&gt;30,30,ROUNDUP(EB79/$I79,0)))</f>
        <v>6</v>
      </c>
      <c r="EC80" s="581"/>
      <c r="ED80" s="581"/>
      <c r="EE80" s="581"/>
      <c r="EF80" s="581"/>
      <c r="EG80" s="581"/>
      <c r="EH80" s="581"/>
      <c r="EI80" s="581"/>
      <c r="EJ80" s="581"/>
      <c r="EK80" s="581"/>
      <c r="EL80" s="581"/>
      <c r="EM80" s="581"/>
      <c r="EN80" s="581"/>
      <c r="EO80" s="581">
        <f>IF($I79=0,0,IF(ROUNDUP(EO79/$I79,0)&gt;30,30,ROUNDUP(EO79/$I79,0)))</f>
        <v>3</v>
      </c>
      <c r="EP80" s="581"/>
      <c r="EQ80" s="581"/>
      <c r="ER80" s="581"/>
      <c r="ES80" s="581"/>
      <c r="ET80" s="581"/>
      <c r="EU80" s="581"/>
      <c r="EV80" s="581"/>
      <c r="EW80" s="581"/>
      <c r="EX80" s="581"/>
    </row>
    <row r="81" spans="1:154" ht="25.5" thickBot="1" x14ac:dyDescent="0.25">
      <c r="A81" s="728" t="s">
        <v>111</v>
      </c>
      <c r="B81" s="729"/>
      <c r="C81" s="608" t="e">
        <f>SUM(J81:GG81)</f>
        <v>#REF!</v>
      </c>
      <c r="D81" s="609" t="s">
        <v>971</v>
      </c>
      <c r="E81" s="730">
        <f>SUM(H2:H80)</f>
        <v>33.475821759259262</v>
      </c>
      <c r="F81" s="730"/>
      <c r="G81" s="730"/>
      <c r="H81" s="732" t="s">
        <v>972</v>
      </c>
      <c r="I81" s="733"/>
      <c r="J81" s="630">
        <f t="shared" ref="J81:BU81" si="31">(IF(J2&gt;0,1,0))+(IF(J4&gt;0,1,0))+(IF(J6&gt;0,1,0))+(IF(J8&gt;0,1,0))+(IF(J10&gt;0,1,0))+(IF(J12&gt;0,1,0))+(IF(J14&gt;0,1,0))+(IF(J16&gt;0,1,0))+(IF(J18&gt;0,1,0))+(IF(J20&gt;0,1,0))+(IF(J22&gt;0,1,0))+(IF(J24&gt;0,1,0))+(IF(J28&gt;0,1,0))+(IF(J30&gt;0,1,0))+(IF(J32&gt;0,1,0))+(IF(J33&gt;0,1,0))+(IF(J35&gt;0,1,0))+(IF(J37&gt;0,1,0))+(IF(J41&gt;0,1,0))+(IF(J43&gt;0,1,0))+(IF(J45&gt;0,1,0))+(IF(J47&gt;0,1,0))+(IF(J49&gt;0,1,0))+(IF(J51&gt;0,1,0))+(IF(J53&gt;0,1,0))+(IF(J55&gt;0,1,0))+(IF(J57&gt;0,1,0))+(IF(J59&gt;0,1,0))+(IF(J61&gt;0,1,0))+(IF(J63&gt;0,1,0))+(IF(J65&gt;0,1,0))+(IF(J69&gt;0,1,0))+(IF(J71&gt;0,1,0))+(IF(J73&gt;0,1,0))+(IF(J79&gt;0,1,0))+(IF(J67&gt;0,1,0))+(IF(J75&gt;0,1,0))+(IF(J77&gt;0,1,0))+(IF(J39&gt;0,1,0))+(IF(J26&gt;0,1,0))</f>
        <v>10</v>
      </c>
      <c r="K81" s="630">
        <f t="shared" si="31"/>
        <v>11</v>
      </c>
      <c r="L81" s="630">
        <f t="shared" si="31"/>
        <v>13</v>
      </c>
      <c r="M81" s="630">
        <f t="shared" si="31"/>
        <v>8</v>
      </c>
      <c r="N81" s="630">
        <f t="shared" si="31"/>
        <v>14</v>
      </c>
      <c r="O81" s="630">
        <f t="shared" si="31"/>
        <v>12</v>
      </c>
      <c r="P81" s="630">
        <f t="shared" si="31"/>
        <v>10</v>
      </c>
      <c r="Q81" s="630">
        <f t="shared" si="31"/>
        <v>6</v>
      </c>
      <c r="R81" s="630">
        <f t="shared" si="31"/>
        <v>11</v>
      </c>
      <c r="S81" s="630">
        <f t="shared" si="31"/>
        <v>11</v>
      </c>
      <c r="T81" s="630">
        <f t="shared" si="31"/>
        <v>10</v>
      </c>
      <c r="U81" s="630">
        <f t="shared" si="31"/>
        <v>13</v>
      </c>
      <c r="V81" s="630">
        <f t="shared" si="31"/>
        <v>10</v>
      </c>
      <c r="W81" s="630">
        <f t="shared" si="31"/>
        <v>10</v>
      </c>
      <c r="X81" s="630">
        <f t="shared" si="31"/>
        <v>14</v>
      </c>
      <c r="Y81" s="630">
        <f t="shared" si="31"/>
        <v>1</v>
      </c>
      <c r="Z81" s="630">
        <f t="shared" si="31"/>
        <v>1</v>
      </c>
      <c r="AA81" s="630">
        <f t="shared" si="31"/>
        <v>1</v>
      </c>
      <c r="AB81" s="630">
        <f t="shared" si="31"/>
        <v>1</v>
      </c>
      <c r="AC81" s="630">
        <f t="shared" si="31"/>
        <v>1</v>
      </c>
      <c r="AD81" s="630">
        <f t="shared" si="31"/>
        <v>1</v>
      </c>
      <c r="AE81" s="630">
        <f t="shared" si="31"/>
        <v>2</v>
      </c>
      <c r="AF81" s="630">
        <f t="shared" si="31"/>
        <v>8</v>
      </c>
      <c r="AG81" s="630">
        <f t="shared" si="31"/>
        <v>2</v>
      </c>
      <c r="AH81" s="630">
        <f t="shared" si="31"/>
        <v>7</v>
      </c>
      <c r="AI81" s="630">
        <f t="shared" si="31"/>
        <v>1</v>
      </c>
      <c r="AJ81" s="630">
        <f t="shared" si="31"/>
        <v>7</v>
      </c>
      <c r="AK81" s="630">
        <f t="shared" si="31"/>
        <v>2</v>
      </c>
      <c r="AL81" s="630">
        <f t="shared" si="31"/>
        <v>1</v>
      </c>
      <c r="AM81" s="630">
        <f t="shared" si="31"/>
        <v>3</v>
      </c>
      <c r="AN81" s="630">
        <f t="shared" si="31"/>
        <v>6</v>
      </c>
      <c r="AO81" s="630">
        <f t="shared" si="31"/>
        <v>3</v>
      </c>
      <c r="AP81" s="630">
        <f t="shared" si="31"/>
        <v>2</v>
      </c>
      <c r="AQ81" s="630">
        <f t="shared" si="31"/>
        <v>4</v>
      </c>
      <c r="AR81" s="630">
        <f t="shared" si="31"/>
        <v>1</v>
      </c>
      <c r="AS81" s="630">
        <f t="shared" si="31"/>
        <v>4</v>
      </c>
      <c r="AT81" s="630">
        <f t="shared" si="31"/>
        <v>1</v>
      </c>
      <c r="AU81" s="630">
        <f t="shared" si="31"/>
        <v>1</v>
      </c>
      <c r="AV81" s="630">
        <f t="shared" si="31"/>
        <v>4</v>
      </c>
      <c r="AW81" s="630">
        <f t="shared" si="31"/>
        <v>1</v>
      </c>
      <c r="AX81" s="630">
        <f t="shared" si="31"/>
        <v>6</v>
      </c>
      <c r="AY81" s="630">
        <f t="shared" si="31"/>
        <v>2</v>
      </c>
      <c r="AZ81" s="630">
        <f t="shared" si="31"/>
        <v>3</v>
      </c>
      <c r="BA81" s="630">
        <f t="shared" si="31"/>
        <v>1</v>
      </c>
      <c r="BB81" s="630">
        <f t="shared" si="31"/>
        <v>1</v>
      </c>
      <c r="BC81" s="630">
        <f t="shared" si="31"/>
        <v>1</v>
      </c>
      <c r="BD81" s="630">
        <f t="shared" si="31"/>
        <v>4</v>
      </c>
      <c r="BE81" s="630">
        <f t="shared" si="31"/>
        <v>1</v>
      </c>
      <c r="BF81" s="630">
        <f t="shared" si="31"/>
        <v>8</v>
      </c>
      <c r="BG81" s="630">
        <f t="shared" si="31"/>
        <v>3</v>
      </c>
      <c r="BH81" s="630">
        <f t="shared" si="31"/>
        <v>1</v>
      </c>
      <c r="BI81" s="630">
        <f t="shared" si="31"/>
        <v>1</v>
      </c>
      <c r="BJ81" s="630">
        <f t="shared" si="31"/>
        <v>1</v>
      </c>
      <c r="BK81" s="630">
        <f t="shared" si="31"/>
        <v>1</v>
      </c>
      <c r="BL81" s="630">
        <f t="shared" si="31"/>
        <v>1</v>
      </c>
      <c r="BM81" s="630">
        <f t="shared" si="31"/>
        <v>3</v>
      </c>
      <c r="BN81" s="630">
        <f t="shared" si="31"/>
        <v>2</v>
      </c>
      <c r="BO81" s="630">
        <f t="shared" si="31"/>
        <v>13</v>
      </c>
      <c r="BP81" s="630">
        <f t="shared" si="31"/>
        <v>1</v>
      </c>
      <c r="BQ81" s="630">
        <f t="shared" si="31"/>
        <v>3</v>
      </c>
      <c r="BR81" s="630">
        <f t="shared" si="31"/>
        <v>2</v>
      </c>
      <c r="BS81" s="630">
        <f t="shared" si="31"/>
        <v>1</v>
      </c>
      <c r="BT81" s="630">
        <f t="shared" si="31"/>
        <v>1</v>
      </c>
      <c r="BU81" s="630">
        <f t="shared" si="31"/>
        <v>1</v>
      </c>
      <c r="BV81" s="630">
        <f t="shared" ref="BV81:EG81" si="32">(IF(BV2&gt;0,1,0))+(IF(BV4&gt;0,1,0))+(IF(BV6&gt;0,1,0))+(IF(BV8&gt;0,1,0))+(IF(BV10&gt;0,1,0))+(IF(BV12&gt;0,1,0))+(IF(BV14&gt;0,1,0))+(IF(BV16&gt;0,1,0))+(IF(BV18&gt;0,1,0))+(IF(BV20&gt;0,1,0))+(IF(BV22&gt;0,1,0))+(IF(BV24&gt;0,1,0))+(IF(BV28&gt;0,1,0))+(IF(BV30&gt;0,1,0))+(IF(BV32&gt;0,1,0))+(IF(BV33&gt;0,1,0))+(IF(BV35&gt;0,1,0))+(IF(BV37&gt;0,1,0))+(IF(BV41&gt;0,1,0))+(IF(BV43&gt;0,1,0))+(IF(BV45&gt;0,1,0))+(IF(BV47&gt;0,1,0))+(IF(BV49&gt;0,1,0))+(IF(BV51&gt;0,1,0))+(IF(BV53&gt;0,1,0))+(IF(BV55&gt;0,1,0))+(IF(BV57&gt;0,1,0))+(IF(BV59&gt;0,1,0))+(IF(BV61&gt;0,1,0))+(IF(BV63&gt;0,1,0))+(IF(BV65&gt;0,1,0))+(IF(BV69&gt;0,1,0))+(IF(BV71&gt;0,1,0))+(IF(BV73&gt;0,1,0))+(IF(BV79&gt;0,1,0))+(IF(BV67&gt;0,1,0))+(IF(BV75&gt;0,1,0))+(IF(BV77&gt;0,1,0))+(IF(BV39&gt;0,1,0))+(IF(BV26&gt;0,1,0))</f>
        <v>2</v>
      </c>
      <c r="BW81" s="630">
        <f t="shared" si="32"/>
        <v>1</v>
      </c>
      <c r="BX81" s="630">
        <f t="shared" si="32"/>
        <v>1</v>
      </c>
      <c r="BY81" s="630">
        <f t="shared" si="32"/>
        <v>10</v>
      </c>
      <c r="BZ81" s="630">
        <f t="shared" si="32"/>
        <v>2</v>
      </c>
      <c r="CA81" s="630">
        <f t="shared" si="32"/>
        <v>1</v>
      </c>
      <c r="CB81" s="630">
        <f t="shared" si="32"/>
        <v>10</v>
      </c>
      <c r="CC81" s="630">
        <f t="shared" si="32"/>
        <v>2</v>
      </c>
      <c r="CD81" s="630">
        <f t="shared" si="32"/>
        <v>1</v>
      </c>
      <c r="CE81" s="630">
        <f t="shared" si="32"/>
        <v>1</v>
      </c>
      <c r="CF81" s="630">
        <f t="shared" si="32"/>
        <v>1</v>
      </c>
      <c r="CG81" s="630">
        <f t="shared" si="32"/>
        <v>2</v>
      </c>
      <c r="CH81" s="630">
        <f t="shared" si="32"/>
        <v>2</v>
      </c>
      <c r="CI81" s="630">
        <f t="shared" si="32"/>
        <v>1</v>
      </c>
      <c r="CJ81" s="630">
        <f t="shared" si="32"/>
        <v>3</v>
      </c>
      <c r="CK81" s="630">
        <f t="shared" si="32"/>
        <v>1</v>
      </c>
      <c r="CL81" s="630">
        <f t="shared" si="32"/>
        <v>6</v>
      </c>
      <c r="CM81" s="630">
        <f t="shared" si="32"/>
        <v>1</v>
      </c>
      <c r="CN81" s="630">
        <f t="shared" si="32"/>
        <v>1</v>
      </c>
      <c r="CO81" s="630">
        <f t="shared" si="32"/>
        <v>1</v>
      </c>
      <c r="CP81" s="630">
        <f t="shared" si="32"/>
        <v>6</v>
      </c>
      <c r="CQ81" s="630">
        <f t="shared" si="32"/>
        <v>1</v>
      </c>
      <c r="CR81" s="630">
        <f t="shared" si="32"/>
        <v>1</v>
      </c>
      <c r="CS81" s="630">
        <f t="shared" si="32"/>
        <v>1</v>
      </c>
      <c r="CT81" s="630">
        <f t="shared" si="32"/>
        <v>1</v>
      </c>
      <c r="CU81" s="630">
        <f t="shared" si="32"/>
        <v>4</v>
      </c>
      <c r="CV81" s="630">
        <f t="shared" si="32"/>
        <v>2</v>
      </c>
      <c r="CW81" s="630">
        <f t="shared" si="32"/>
        <v>2</v>
      </c>
      <c r="CX81" s="630">
        <f t="shared" si="32"/>
        <v>2</v>
      </c>
      <c r="CY81" s="630">
        <f t="shared" si="32"/>
        <v>1</v>
      </c>
      <c r="CZ81" s="630">
        <f t="shared" si="32"/>
        <v>1</v>
      </c>
      <c r="DA81" s="630">
        <f t="shared" si="32"/>
        <v>1</v>
      </c>
      <c r="DB81" s="630">
        <f t="shared" si="32"/>
        <v>1</v>
      </c>
      <c r="DC81" s="630">
        <f t="shared" si="32"/>
        <v>1</v>
      </c>
      <c r="DD81" s="630">
        <f t="shared" si="32"/>
        <v>1</v>
      </c>
      <c r="DE81" s="630">
        <f t="shared" si="32"/>
        <v>1</v>
      </c>
      <c r="DF81" s="630">
        <f t="shared" si="32"/>
        <v>1</v>
      </c>
      <c r="DG81" s="630">
        <f t="shared" si="32"/>
        <v>1</v>
      </c>
      <c r="DH81" s="630">
        <f t="shared" si="32"/>
        <v>1</v>
      </c>
      <c r="DI81" s="630">
        <f t="shared" si="32"/>
        <v>2</v>
      </c>
      <c r="DJ81" s="630">
        <f t="shared" si="32"/>
        <v>3</v>
      </c>
      <c r="DK81" s="630">
        <f t="shared" si="32"/>
        <v>1</v>
      </c>
      <c r="DL81" s="630">
        <f t="shared" si="32"/>
        <v>2</v>
      </c>
      <c r="DM81" s="630">
        <f t="shared" si="32"/>
        <v>1</v>
      </c>
      <c r="DN81" s="630">
        <f t="shared" si="32"/>
        <v>1</v>
      </c>
      <c r="DO81" s="630">
        <f t="shared" si="32"/>
        <v>4</v>
      </c>
      <c r="DP81" s="630">
        <f t="shared" si="32"/>
        <v>1</v>
      </c>
      <c r="DQ81" s="630">
        <f t="shared" si="32"/>
        <v>1</v>
      </c>
      <c r="DR81" s="630">
        <f t="shared" si="32"/>
        <v>1</v>
      </c>
      <c r="DS81" s="630">
        <f t="shared" si="32"/>
        <v>2</v>
      </c>
      <c r="DT81" s="630">
        <f t="shared" si="32"/>
        <v>8</v>
      </c>
      <c r="DU81" s="630">
        <f t="shared" si="32"/>
        <v>10</v>
      </c>
      <c r="DV81" s="630">
        <f t="shared" si="32"/>
        <v>1</v>
      </c>
      <c r="DW81" s="630">
        <f t="shared" si="32"/>
        <v>1</v>
      </c>
      <c r="DX81" s="630">
        <f t="shared" si="32"/>
        <v>10</v>
      </c>
      <c r="DY81" s="630">
        <f t="shared" si="32"/>
        <v>2</v>
      </c>
      <c r="DZ81" s="630">
        <f t="shared" si="32"/>
        <v>2</v>
      </c>
      <c r="EA81" s="630">
        <f t="shared" si="32"/>
        <v>2</v>
      </c>
      <c r="EB81" s="630">
        <f t="shared" si="32"/>
        <v>25</v>
      </c>
      <c r="EC81" s="630">
        <f t="shared" si="32"/>
        <v>8</v>
      </c>
      <c r="ED81" s="630">
        <f t="shared" si="32"/>
        <v>2</v>
      </c>
      <c r="EE81" s="630" t="e">
        <f>(IF(EE2&gt;0,1,0))+(IF(EE4&gt;0,1,0))+(IF(EE6&gt;0,1,0))+(IF(EE8&gt;0,1,0))+(IF(EE10&gt;0,1,0))+(IF(EE12&gt;0,1,0))+(IF(EE14&gt;0,1,0))+(IF(EE16&gt;0,1,0))+(IF(EE18&gt;0,1,0))+(IF(EE20&gt;0,1,0))+(IF(EE22&gt;0,1,0))+(IF(EE24&gt;0,1,0))+(IF(EE28&gt;0,1,0))+(IF(EE30&gt;0,1,0))+(IF(EE32&gt;0,1,0))+(IF(EE33&gt;0,1,0))+(IF(EE35&gt;0,1,0))+(IF(EE37&gt;0,1,0))+(IF(EE41&gt;0,1,0))+(IF(EE43&gt;0,1,0))+(IF(EE45&gt;0,1,0))+(IF(EE47&gt;0,1,0))+(IF(EE49&gt;0,1,0))+(IF(EE51&gt;0,1,0))+(IF(EE53&gt;0,1,0))+(IF(EE55&gt;0,1,0))+(IF(EE59&gt;0,1,0))+(IF(#REF!&gt;0,1,0))+(IF(EE61&gt;0,1,0))+(IF(EE63&gt;0,1,0))+(IF(EE65&gt;0,1,0))+(IF(EE69&gt;0,1,0))+(IF(EE71&gt;0,1,0))+(IF(EE73&gt;0,1,0))+(IF(EE79&gt;0,1,0))+(IF(EE67&gt;0,1,0))+(IF(EE75&gt;0,1,0))+(IF(EE77&gt;0,1,0))+(IF(EE39&gt;0,1,0))+(IF(EE26&gt;0,1,0))</f>
        <v>#REF!</v>
      </c>
      <c r="EF81" s="630">
        <f t="shared" si="32"/>
        <v>1</v>
      </c>
      <c r="EG81" s="630">
        <f t="shared" si="32"/>
        <v>7</v>
      </c>
      <c r="EH81" s="630">
        <f t="shared" ref="EH81:EX81" si="33">(IF(EH2&gt;0,1,0))+(IF(EH4&gt;0,1,0))+(IF(EH6&gt;0,1,0))+(IF(EH8&gt;0,1,0))+(IF(EH10&gt;0,1,0))+(IF(EH12&gt;0,1,0))+(IF(EH14&gt;0,1,0))+(IF(EH16&gt;0,1,0))+(IF(EH18&gt;0,1,0))+(IF(EH20&gt;0,1,0))+(IF(EH22&gt;0,1,0))+(IF(EH24&gt;0,1,0))+(IF(EH28&gt;0,1,0))+(IF(EH30&gt;0,1,0))+(IF(EH32&gt;0,1,0))+(IF(EH33&gt;0,1,0))+(IF(EH35&gt;0,1,0))+(IF(EH37&gt;0,1,0))+(IF(EH41&gt;0,1,0))+(IF(EH43&gt;0,1,0))+(IF(EH45&gt;0,1,0))+(IF(EH47&gt;0,1,0))+(IF(EH49&gt;0,1,0))+(IF(EH51&gt;0,1,0))+(IF(EH53&gt;0,1,0))+(IF(EH55&gt;0,1,0))+(IF(EH57&gt;0,1,0))+(IF(EH59&gt;0,1,0))+(IF(EH61&gt;0,1,0))+(IF(EH63&gt;0,1,0))+(IF(EH65&gt;0,1,0))+(IF(EH69&gt;0,1,0))+(IF(EH71&gt;0,1,0))+(IF(EH73&gt;0,1,0))+(IF(EH79&gt;0,1,0))+(IF(EH67&gt;0,1,0))+(IF(EH75&gt;0,1,0))+(IF(EH77&gt;0,1,0))+(IF(EH39&gt;0,1,0))+(IF(EH26&gt;0,1,0))</f>
        <v>1</v>
      </c>
      <c r="EI81" s="630">
        <f t="shared" si="33"/>
        <v>1</v>
      </c>
      <c r="EJ81" s="630">
        <f t="shared" si="33"/>
        <v>3</v>
      </c>
      <c r="EK81" s="630">
        <f t="shared" si="33"/>
        <v>2</v>
      </c>
      <c r="EL81" s="630">
        <f t="shared" si="33"/>
        <v>2</v>
      </c>
      <c r="EM81" s="630">
        <f t="shared" si="33"/>
        <v>1</v>
      </c>
      <c r="EN81" s="630">
        <f t="shared" si="33"/>
        <v>1</v>
      </c>
      <c r="EO81" s="630">
        <f t="shared" si="33"/>
        <v>7</v>
      </c>
      <c r="EP81" s="630">
        <f t="shared" si="33"/>
        <v>3</v>
      </c>
      <c r="EQ81" s="630">
        <f t="shared" si="33"/>
        <v>1</v>
      </c>
      <c r="ER81" s="630">
        <f t="shared" si="33"/>
        <v>1</v>
      </c>
      <c r="ES81" s="630">
        <f t="shared" si="33"/>
        <v>3</v>
      </c>
      <c r="ET81" s="630">
        <f t="shared" si="33"/>
        <v>1</v>
      </c>
      <c r="EU81" s="630">
        <f t="shared" si="33"/>
        <v>2</v>
      </c>
      <c r="EV81" s="630">
        <f t="shared" si="33"/>
        <v>0</v>
      </c>
      <c r="EW81" s="630">
        <f t="shared" si="33"/>
        <v>0</v>
      </c>
      <c r="EX81" s="630">
        <f t="shared" si="33"/>
        <v>0</v>
      </c>
    </row>
    <row r="82" spans="1:154" ht="15" x14ac:dyDescent="0.3">
      <c r="A82" s="756" t="s">
        <v>31</v>
      </c>
      <c r="B82" s="756"/>
      <c r="C82" s="756"/>
      <c r="D82" s="756"/>
      <c r="E82" s="756"/>
      <c r="F82" s="756"/>
      <c r="G82" s="75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81"/>
      <c r="BW82" s="81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ht="15" x14ac:dyDescent="0.3">
      <c r="A83" s="714" t="s">
        <v>27</v>
      </c>
      <c r="B83" s="714"/>
      <c r="C83" s="714"/>
      <c r="D83" s="714"/>
      <c r="E83" s="714"/>
      <c r="F83" s="714"/>
      <c r="G83" s="714"/>
      <c r="H83" s="259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81"/>
      <c r="BW83" s="81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ht="15" x14ac:dyDescent="0.3">
      <c r="A84" s="720" t="s">
        <v>55</v>
      </c>
      <c r="B84" s="720"/>
      <c r="C84" s="720"/>
      <c r="D84" s="720"/>
      <c r="E84" s="720"/>
      <c r="F84" s="720"/>
      <c r="G84" s="720"/>
      <c r="H84" s="259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81"/>
      <c r="BW84" s="81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ht="15" x14ac:dyDescent="0.3">
      <c r="A85" s="720" t="s">
        <v>221</v>
      </c>
      <c r="B85" s="720"/>
      <c r="C85" s="720"/>
      <c r="D85" s="720"/>
      <c r="E85" s="720"/>
      <c r="F85" s="720"/>
      <c r="G85" s="720"/>
      <c r="H85" s="259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81"/>
      <c r="BW85" s="81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ht="15" x14ac:dyDescent="0.3">
      <c r="A86" s="721" t="s">
        <v>650</v>
      </c>
      <c r="B86" s="721"/>
      <c r="C86" s="721"/>
      <c r="D86" s="721"/>
      <c r="E86" s="721"/>
      <c r="F86" s="721"/>
      <c r="G86" s="721"/>
      <c r="H86" s="1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81"/>
      <c r="BW86" s="81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ht="15" x14ac:dyDescent="0.3">
      <c r="A87" s="721" t="s">
        <v>1144</v>
      </c>
      <c r="B87" s="721"/>
      <c r="C87" s="721"/>
      <c r="D87" s="721"/>
      <c r="E87" s="721"/>
      <c r="F87" s="721"/>
      <c r="G87" s="721"/>
      <c r="H87" s="1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81"/>
      <c r="BW87" s="81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ht="15" x14ac:dyDescent="0.3">
      <c r="A88" s="714" t="s">
        <v>651</v>
      </c>
      <c r="B88" s="714"/>
      <c r="C88" s="714"/>
      <c r="D88" s="714"/>
      <c r="E88" s="714"/>
      <c r="F88" s="714"/>
      <c r="G88" s="714"/>
      <c r="H88" s="1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81"/>
      <c r="BW88" s="81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ht="15" x14ac:dyDescent="0.3">
      <c r="A89" s="2"/>
      <c r="B89" s="1"/>
      <c r="C89" s="2"/>
      <c r="D89" s="2"/>
      <c r="E89" s="2"/>
      <c r="F89" s="2"/>
      <c r="G89" s="2"/>
      <c r="H89" s="1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81"/>
      <c r="BW89" s="81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ht="15" x14ac:dyDescent="0.3">
      <c r="A90" s="715" t="s">
        <v>667</v>
      </c>
      <c r="B90" s="715"/>
      <c r="C90" s="715"/>
      <c r="D90" s="715"/>
      <c r="E90" s="715"/>
      <c r="F90" s="715"/>
      <c r="G90" s="715"/>
      <c r="H90" s="61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81"/>
      <c r="BW90" s="81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ht="15" x14ac:dyDescent="0.3">
      <c r="A91" s="716" t="s">
        <v>668</v>
      </c>
      <c r="B91" s="716"/>
      <c r="C91" s="716"/>
      <c r="D91" s="716"/>
      <c r="E91" s="716"/>
      <c r="F91" s="716"/>
      <c r="G91" s="716"/>
      <c r="H91" s="61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81"/>
      <c r="BW91" s="81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ht="15" x14ac:dyDescent="0.3">
      <c r="A92" s="717" t="s">
        <v>669</v>
      </c>
      <c r="B92" s="717"/>
      <c r="C92" s="717"/>
      <c r="D92" s="717"/>
      <c r="E92" s="717"/>
      <c r="F92" s="717"/>
      <c r="G92" s="717"/>
      <c r="H92" s="61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81"/>
      <c r="BW92" s="81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ht="15" x14ac:dyDescent="0.3">
      <c r="A93" s="718" t="s">
        <v>670</v>
      </c>
      <c r="B93" s="718"/>
      <c r="C93" s="718"/>
      <c r="D93" s="718"/>
      <c r="E93" s="718"/>
      <c r="F93" s="718"/>
      <c r="G93" s="718"/>
      <c r="H93" s="61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81"/>
      <c r="BW93" s="81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ht="16.5" x14ac:dyDescent="0.35">
      <c r="A94" s="511">
        <v>30</v>
      </c>
      <c r="B94" s="512" t="s">
        <v>671</v>
      </c>
      <c r="C94" s="512"/>
      <c r="D94" s="512"/>
      <c r="E94" s="512"/>
      <c r="F94" s="512"/>
      <c r="G94" s="512"/>
      <c r="H94" s="2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81"/>
      <c r="BW94" s="81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ht="15" x14ac:dyDescent="0.3">
      <c r="A95" s="2"/>
      <c r="B95" s="1"/>
      <c r="C95" s="2"/>
      <c r="D95" s="2"/>
      <c r="E95" s="2"/>
      <c r="F95" s="2"/>
      <c r="G95" s="2"/>
      <c r="H95" s="1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81"/>
      <c r="BW95" s="81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</sheetData>
  <mergeCells count="366">
    <mergeCell ref="I26:I27"/>
    <mergeCell ref="A1: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6:A7"/>
    <mergeCell ref="C6:C7"/>
    <mergeCell ref="D6:D7"/>
    <mergeCell ref="E6:E7"/>
    <mergeCell ref="F6:F7"/>
    <mergeCell ref="G6:G7"/>
    <mergeCell ref="H6:H7"/>
    <mergeCell ref="I6:I7"/>
    <mergeCell ref="A10:A11"/>
    <mergeCell ref="B6:B7"/>
    <mergeCell ref="C10:C11"/>
    <mergeCell ref="D10:D11"/>
    <mergeCell ref="E10:E11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2:A13"/>
    <mergeCell ref="B10:B11"/>
    <mergeCell ref="C12:C13"/>
    <mergeCell ref="D12:D13"/>
    <mergeCell ref="E12:E13"/>
    <mergeCell ref="F12:F13"/>
    <mergeCell ref="H16:H17"/>
    <mergeCell ref="H12:H13"/>
    <mergeCell ref="I12:I13"/>
    <mergeCell ref="H14:H15"/>
    <mergeCell ref="I14:I15"/>
    <mergeCell ref="A14:A15"/>
    <mergeCell ref="C14:C15"/>
    <mergeCell ref="D14:D15"/>
    <mergeCell ref="I16:I17"/>
    <mergeCell ref="A16:A17"/>
    <mergeCell ref="B16:B17"/>
    <mergeCell ref="C16:C17"/>
    <mergeCell ref="D16:D17"/>
    <mergeCell ref="E16:E17"/>
    <mergeCell ref="F16:F17"/>
    <mergeCell ref="G16:G17"/>
    <mergeCell ref="F14:F15"/>
    <mergeCell ref="B14:B15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H22:H23"/>
    <mergeCell ref="I22:I23"/>
    <mergeCell ref="A24:A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H24:H25"/>
    <mergeCell ref="I24:I25"/>
    <mergeCell ref="B24:B25"/>
    <mergeCell ref="I28:I29"/>
    <mergeCell ref="A28:A29"/>
    <mergeCell ref="B28:B29"/>
    <mergeCell ref="C28:C29"/>
    <mergeCell ref="D28:D29"/>
    <mergeCell ref="I30:I31"/>
    <mergeCell ref="A30:A31"/>
    <mergeCell ref="B30:B31"/>
    <mergeCell ref="C30:C31"/>
    <mergeCell ref="D30:D31"/>
    <mergeCell ref="E30:E31"/>
    <mergeCell ref="F30:F31"/>
    <mergeCell ref="G30:G31"/>
    <mergeCell ref="A26:A27"/>
    <mergeCell ref="B26:B27"/>
    <mergeCell ref="C26:C27"/>
    <mergeCell ref="D26:D27"/>
    <mergeCell ref="E26:E27"/>
    <mergeCell ref="F26:F27"/>
    <mergeCell ref="H30:H31"/>
    <mergeCell ref="H26:H27"/>
    <mergeCell ref="H28:H29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41:A42"/>
    <mergeCell ref="H37:H38"/>
    <mergeCell ref="I37:I38"/>
    <mergeCell ref="A39:A40"/>
    <mergeCell ref="B37:B38"/>
    <mergeCell ref="C39:C40"/>
    <mergeCell ref="D39:D40"/>
    <mergeCell ref="E39:E40"/>
    <mergeCell ref="F39:F40"/>
    <mergeCell ref="H39:H40"/>
    <mergeCell ref="A37:A38"/>
    <mergeCell ref="C37:C38"/>
    <mergeCell ref="D37:D38"/>
    <mergeCell ref="E37:E38"/>
    <mergeCell ref="F37:F38"/>
    <mergeCell ref="I39:I40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H45:H46"/>
    <mergeCell ref="I45:I46"/>
    <mergeCell ref="H49:H50"/>
    <mergeCell ref="I49:I50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H51:H52"/>
    <mergeCell ref="I51:I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H53:H54"/>
    <mergeCell ref="I53:I54"/>
    <mergeCell ref="H57:H58"/>
    <mergeCell ref="I57:I58"/>
    <mergeCell ref="H59:H60"/>
    <mergeCell ref="I59:I60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59:A60"/>
    <mergeCell ref="C59:C60"/>
    <mergeCell ref="D59:D60"/>
    <mergeCell ref="E59:E60"/>
    <mergeCell ref="F59:F60"/>
    <mergeCell ref="A57:A58"/>
    <mergeCell ref="C57:C58"/>
    <mergeCell ref="D57:D58"/>
    <mergeCell ref="E57:E58"/>
    <mergeCell ref="F57:F58"/>
    <mergeCell ref="H65:H66"/>
    <mergeCell ref="I65:I66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B61:B62"/>
    <mergeCell ref="A61:A62"/>
    <mergeCell ref="C61:C62"/>
    <mergeCell ref="D61:D62"/>
    <mergeCell ref="E61:E62"/>
    <mergeCell ref="F61:F62"/>
    <mergeCell ref="G61:G62"/>
    <mergeCell ref="A65:A66"/>
    <mergeCell ref="B65:B66"/>
    <mergeCell ref="C65:C66"/>
    <mergeCell ref="D65:D66"/>
    <mergeCell ref="H67:H68"/>
    <mergeCell ref="I67:I68"/>
    <mergeCell ref="A69:A70"/>
    <mergeCell ref="B71:B72"/>
    <mergeCell ref="C69:C70"/>
    <mergeCell ref="D69:D70"/>
    <mergeCell ref="E69:E70"/>
    <mergeCell ref="F69:F70"/>
    <mergeCell ref="G69:G70"/>
    <mergeCell ref="A67:A68"/>
    <mergeCell ref="B69:B70"/>
    <mergeCell ref="C67:C68"/>
    <mergeCell ref="D67:D68"/>
    <mergeCell ref="E67:E68"/>
    <mergeCell ref="F67:F68"/>
    <mergeCell ref="H69:H70"/>
    <mergeCell ref="I69:I70"/>
    <mergeCell ref="A71:A72"/>
    <mergeCell ref="C71:C72"/>
    <mergeCell ref="D71:D72"/>
    <mergeCell ref="E71:E72"/>
    <mergeCell ref="F71:F72"/>
    <mergeCell ref="G71:G72"/>
    <mergeCell ref="H71:H72"/>
    <mergeCell ref="I71:I72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H77:H78"/>
    <mergeCell ref="I77:I78"/>
    <mergeCell ref="A79:A80"/>
    <mergeCell ref="B79:B80"/>
    <mergeCell ref="C79:C80"/>
    <mergeCell ref="D79:D80"/>
    <mergeCell ref="E79:E80"/>
    <mergeCell ref="F79:F80"/>
    <mergeCell ref="G79:G80"/>
    <mergeCell ref="H79:H80"/>
    <mergeCell ref="A77:A78"/>
    <mergeCell ref="B77:B78"/>
    <mergeCell ref="C77:C78"/>
    <mergeCell ref="D77:D78"/>
    <mergeCell ref="E77:E78"/>
    <mergeCell ref="F77:F78"/>
    <mergeCell ref="G77:G78"/>
    <mergeCell ref="A92:G92"/>
    <mergeCell ref="A93:G93"/>
    <mergeCell ref="A84:G84"/>
    <mergeCell ref="A85:G85"/>
    <mergeCell ref="A86:G86"/>
    <mergeCell ref="A87:G87"/>
    <mergeCell ref="A88:G88"/>
    <mergeCell ref="A90:G90"/>
    <mergeCell ref="I79:I80"/>
    <mergeCell ref="A81:B81"/>
    <mergeCell ref="E81:G81"/>
    <mergeCell ref="H81:I81"/>
    <mergeCell ref="A82:G82"/>
    <mergeCell ref="A83:G83"/>
    <mergeCell ref="A91:G91"/>
    <mergeCell ref="B67:B68"/>
    <mergeCell ref="G12:G13"/>
    <mergeCell ref="G26:G27"/>
    <mergeCell ref="B39:B40"/>
    <mergeCell ref="G39:G40"/>
    <mergeCell ref="G67:G68"/>
    <mergeCell ref="G59:G60"/>
    <mergeCell ref="B57:B58"/>
    <mergeCell ref="G51:G52"/>
    <mergeCell ref="G43:G44"/>
    <mergeCell ref="G37:G38"/>
    <mergeCell ref="G28:G29"/>
    <mergeCell ref="G22:G23"/>
    <mergeCell ref="G14:G15"/>
    <mergeCell ref="B12:B13"/>
    <mergeCell ref="B59:B60"/>
    <mergeCell ref="G57:G58"/>
    <mergeCell ref="E28:E29"/>
    <mergeCell ref="F28:F29"/>
    <mergeCell ref="E14:E15"/>
    <mergeCell ref="E65:E66"/>
    <mergeCell ref="F65:F66"/>
    <mergeCell ref="G65:G66"/>
  </mergeCells>
  <conditionalFormatting sqref="C2:C31">
    <cfRule type="cellIs" dxfId="10" priority="3" operator="between">
      <formula>1</formula>
      <formula>3</formula>
    </cfRule>
  </conditionalFormatting>
  <conditionalFormatting sqref="C33:C80">
    <cfRule type="cellIs" dxfId="9" priority="2" operator="between">
      <formula>1</formula>
      <formula>3</formula>
    </cfRule>
  </conditionalFormatting>
  <conditionalFormatting sqref="E2:E31">
    <cfRule type="cellIs" dxfId="8" priority="4" operator="between">
      <formula>1</formula>
      <formula>3</formula>
    </cfRule>
  </conditionalFormatting>
  <conditionalFormatting sqref="E33:E80">
    <cfRule type="cellIs" dxfId="7" priority="1" operator="between">
      <formula>1</formula>
      <formula>3</formula>
    </cfRule>
  </conditionalFormatting>
  <pageMargins left="0.7" right="0.7" top="0.75" bottom="0.75" header="0.3" footer="0.3"/>
  <pageSetup paperSize="9" orientation="portrait" r:id="rId1"/>
  <headerFooter>
    <oddHeader>&amp;C&amp;"Calibri"&amp;10&amp;K000000AGC Internal Use Only.&amp;1#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U94"/>
  <sheetViews>
    <sheetView zoomScale="90" zoomScaleNormal="90" workbookViewId="0">
      <pane xSplit="9" ySplit="1" topLeftCell="AJ17" activePane="bottomRight" state="frozen"/>
      <selection pane="topRight" activeCell="I1" sqref="I1"/>
      <selection pane="bottomLeft" activeCell="A2" sqref="A2"/>
      <selection pane="bottomRight" activeCell="AW35" sqref="AW35"/>
    </sheetView>
  </sheetViews>
  <sheetFormatPr defaultRowHeight="12.75" x14ac:dyDescent="0.2"/>
  <cols>
    <col min="1" max="1" width="4.42578125" customWidth="1"/>
    <col min="2" max="2" width="22.5703125" customWidth="1"/>
    <col min="3" max="3" width="10" customWidth="1"/>
    <col min="4" max="4" width="10.7109375" bestFit="1" customWidth="1"/>
    <col min="5" max="5" width="12" customWidth="1"/>
    <col min="6" max="6" width="11" bestFit="1" customWidth="1"/>
    <col min="7" max="7" width="4.28515625" hidden="1" customWidth="1"/>
    <col min="8" max="8" width="9.42578125" customWidth="1"/>
    <col min="9" max="9" width="10.28515625" customWidth="1"/>
    <col min="10" max="10" width="9.140625" bestFit="1" customWidth="1"/>
    <col min="11" max="24" width="7.28515625" customWidth="1"/>
    <col min="25" max="25" width="8.5703125" customWidth="1"/>
    <col min="26" max="26" width="8.7109375" customWidth="1"/>
    <col min="27" max="28" width="8.7109375" style="584" customWidth="1"/>
    <col min="29" max="35" width="8.7109375" customWidth="1"/>
    <col min="36" max="46" width="8.7109375" style="584" customWidth="1"/>
    <col min="47" max="58" width="8.7109375" customWidth="1"/>
    <col min="59" max="61" width="8.5703125" customWidth="1"/>
    <col min="62" max="92" width="8.7109375" customWidth="1"/>
    <col min="93" max="122" width="8.7109375" style="584" customWidth="1"/>
    <col min="123" max="125" width="8.7109375" customWidth="1"/>
  </cols>
  <sheetData>
    <row r="1" spans="1:125" ht="36" customHeight="1" thickBot="1" x14ac:dyDescent="0.25">
      <c r="A1" s="750" t="s">
        <v>0</v>
      </c>
      <c r="B1" s="751"/>
      <c r="C1" s="606" t="s">
        <v>684</v>
      </c>
      <c r="D1" s="571" t="s">
        <v>22</v>
      </c>
      <c r="E1" s="607" t="s">
        <v>683</v>
      </c>
      <c r="F1" s="572" t="s">
        <v>649</v>
      </c>
      <c r="G1" s="655"/>
      <c r="H1" s="605" t="s">
        <v>235</v>
      </c>
      <c r="I1" s="573" t="s">
        <v>234</v>
      </c>
      <c r="J1" s="657" t="s">
        <v>836</v>
      </c>
      <c r="K1" s="624" t="s">
        <v>837</v>
      </c>
      <c r="L1" s="624" t="s">
        <v>838</v>
      </c>
      <c r="M1" s="624" t="s">
        <v>839</v>
      </c>
      <c r="N1" s="624" t="s">
        <v>840</v>
      </c>
      <c r="O1" s="624" t="s">
        <v>841</v>
      </c>
      <c r="P1" s="624" t="s">
        <v>842</v>
      </c>
      <c r="Q1" s="624" t="s">
        <v>843</v>
      </c>
      <c r="R1" s="624" t="s">
        <v>844</v>
      </c>
      <c r="S1" s="624" t="s">
        <v>845</v>
      </c>
      <c r="T1" s="624" t="s">
        <v>846</v>
      </c>
      <c r="U1" s="624" t="s">
        <v>847</v>
      </c>
      <c r="V1" s="624" t="s">
        <v>848</v>
      </c>
      <c r="W1" s="624" t="s">
        <v>849</v>
      </c>
      <c r="X1" s="624" t="s">
        <v>850</v>
      </c>
      <c r="Y1" s="624" t="s">
        <v>1145</v>
      </c>
      <c r="Z1" s="623" t="s">
        <v>1146</v>
      </c>
      <c r="AA1" s="624" t="s">
        <v>1147</v>
      </c>
      <c r="AB1" s="624" t="s">
        <v>1157</v>
      </c>
      <c r="AC1" s="624" t="s">
        <v>1148</v>
      </c>
      <c r="AD1" s="624" t="s">
        <v>1162</v>
      </c>
      <c r="AE1" s="624" t="s">
        <v>1242</v>
      </c>
      <c r="AF1" s="624" t="s">
        <v>1154</v>
      </c>
      <c r="AG1" s="624" t="s">
        <v>1164</v>
      </c>
      <c r="AH1" s="624" t="s">
        <v>1163</v>
      </c>
      <c r="AI1" s="624" t="s">
        <v>1241</v>
      </c>
      <c r="AJ1" s="624" t="s">
        <v>1149</v>
      </c>
      <c r="AK1" s="624" t="s">
        <v>1150</v>
      </c>
      <c r="AL1" s="624" t="s">
        <v>1222</v>
      </c>
      <c r="AM1" s="624" t="s">
        <v>1151</v>
      </c>
      <c r="AN1" s="624" t="s">
        <v>1152</v>
      </c>
      <c r="AO1" s="624" t="s">
        <v>1156</v>
      </c>
      <c r="AP1" s="624" t="s">
        <v>1159</v>
      </c>
      <c r="AQ1" s="624" t="s">
        <v>1155</v>
      </c>
      <c r="AR1" s="624" t="s">
        <v>1153</v>
      </c>
      <c r="AS1" s="624" t="s">
        <v>1169</v>
      </c>
      <c r="AT1" s="624" t="s">
        <v>1161</v>
      </c>
      <c r="AU1" s="624" t="s">
        <v>1160</v>
      </c>
      <c r="AV1" s="624" t="s">
        <v>1181</v>
      </c>
      <c r="AW1" s="624" t="s">
        <v>1165</v>
      </c>
      <c r="AX1" s="624" t="s">
        <v>1170</v>
      </c>
      <c r="AY1" s="624" t="s">
        <v>1185</v>
      </c>
      <c r="AZ1" s="624" t="s">
        <v>1186</v>
      </c>
      <c r="BA1" s="624" t="s">
        <v>1223</v>
      </c>
      <c r="BB1" s="624" t="s">
        <v>385</v>
      </c>
      <c r="BC1" s="624" t="s">
        <v>1192</v>
      </c>
      <c r="BD1" s="624" t="s">
        <v>1166</v>
      </c>
      <c r="BE1" s="624" t="s">
        <v>1184</v>
      </c>
      <c r="BF1" s="624" t="s">
        <v>143</v>
      </c>
      <c r="BG1" s="624" t="s">
        <v>1177</v>
      </c>
      <c r="BH1" s="624" t="s">
        <v>1193</v>
      </c>
      <c r="BI1" s="624" t="s">
        <v>1224</v>
      </c>
      <c r="BJ1" s="624" t="s">
        <v>1172</v>
      </c>
      <c r="BK1" s="624" t="s">
        <v>1171</v>
      </c>
      <c r="BL1" s="660" t="s">
        <v>1168</v>
      </c>
      <c r="BM1" s="660" t="s">
        <v>1194</v>
      </c>
      <c r="BN1" s="660" t="s">
        <v>1195</v>
      </c>
      <c r="BO1" s="660" t="s">
        <v>1180</v>
      </c>
      <c r="BP1" s="660" t="s">
        <v>1178</v>
      </c>
      <c r="BQ1" s="660" t="s">
        <v>1243</v>
      </c>
      <c r="BR1" s="660" t="s">
        <v>1208</v>
      </c>
      <c r="BS1" s="660" t="s">
        <v>1225</v>
      </c>
      <c r="BT1" s="660" t="s">
        <v>1207</v>
      </c>
      <c r="BU1" s="624" t="s">
        <v>1167</v>
      </c>
      <c r="BV1" s="624" t="s">
        <v>1179</v>
      </c>
      <c r="BW1" s="624" t="s">
        <v>1176</v>
      </c>
      <c r="BX1" s="624" t="s">
        <v>1173</v>
      </c>
      <c r="BY1" s="624" t="s">
        <v>1174</v>
      </c>
      <c r="BZ1" s="624" t="s">
        <v>1175</v>
      </c>
      <c r="CA1" s="624" t="s">
        <v>1201</v>
      </c>
      <c r="CB1" s="624" t="s">
        <v>1239</v>
      </c>
      <c r="CC1" s="624" t="s">
        <v>1206</v>
      </c>
      <c r="CD1" s="624" t="s">
        <v>1189</v>
      </c>
      <c r="CE1" s="624" t="s">
        <v>1187</v>
      </c>
      <c r="CF1" s="624" t="s">
        <v>1183</v>
      </c>
      <c r="CG1" s="624" t="s">
        <v>1182</v>
      </c>
      <c r="CH1" s="624" t="s">
        <v>1188</v>
      </c>
      <c r="CI1" s="624" t="s">
        <v>1197</v>
      </c>
      <c r="CJ1" s="624" t="s">
        <v>1196</v>
      </c>
      <c r="CK1" s="624" t="s">
        <v>1190</v>
      </c>
      <c r="CL1" s="624" t="s">
        <v>1202</v>
      </c>
      <c r="CM1" s="624" t="s">
        <v>1203</v>
      </c>
      <c r="CN1" s="624" t="s">
        <v>1191</v>
      </c>
      <c r="CO1" s="624" t="s">
        <v>1198</v>
      </c>
      <c r="CP1" s="624" t="s">
        <v>1227</v>
      </c>
      <c r="CQ1" s="624" t="s">
        <v>1199</v>
      </c>
      <c r="CR1" s="624" t="s">
        <v>1246</v>
      </c>
      <c r="CS1" s="624" t="s">
        <v>1200</v>
      </c>
      <c r="CT1" s="624" t="s">
        <v>1205</v>
      </c>
      <c r="CU1" s="624" t="s">
        <v>1220</v>
      </c>
      <c r="CV1" s="624" t="s">
        <v>1204</v>
      </c>
      <c r="CW1" s="624" t="s">
        <v>1240</v>
      </c>
      <c r="CX1" s="624" t="s">
        <v>1211</v>
      </c>
      <c r="CY1" s="624" t="s">
        <v>1215</v>
      </c>
      <c r="CZ1" s="624" t="s">
        <v>1209</v>
      </c>
      <c r="DA1" s="624" t="s">
        <v>1221</v>
      </c>
      <c r="DB1" s="624" t="s">
        <v>1214</v>
      </c>
      <c r="DC1" s="624" t="s">
        <v>1212</v>
      </c>
      <c r="DD1" s="624" t="s">
        <v>1226</v>
      </c>
      <c r="DE1" s="624" t="s">
        <v>1216</v>
      </c>
      <c r="DF1" s="624" t="s">
        <v>1213</v>
      </c>
      <c r="DG1" s="624" t="s">
        <v>1210</v>
      </c>
      <c r="DH1" s="624" t="s">
        <v>1228</v>
      </c>
      <c r="DI1" s="624" t="s">
        <v>1232</v>
      </c>
      <c r="DJ1" s="624" t="s">
        <v>1234</v>
      </c>
      <c r="DK1" s="624" t="s">
        <v>1218</v>
      </c>
      <c r="DL1" s="624" t="s">
        <v>1233</v>
      </c>
      <c r="DM1" s="624" t="s">
        <v>1219</v>
      </c>
      <c r="DN1" s="624" t="s">
        <v>1229</v>
      </c>
      <c r="DO1" s="624" t="s">
        <v>1236</v>
      </c>
      <c r="DP1" s="624" t="s">
        <v>1238</v>
      </c>
      <c r="DQ1" s="624" t="s">
        <v>1237</v>
      </c>
      <c r="DR1" s="624" t="s">
        <v>1247</v>
      </c>
      <c r="DS1" s="624" t="s">
        <v>1074</v>
      </c>
      <c r="DT1" s="624" t="s">
        <v>1235</v>
      </c>
      <c r="DU1" s="624" t="s">
        <v>1245</v>
      </c>
    </row>
    <row r="2" spans="1:125" ht="13.5" customHeight="1" x14ac:dyDescent="0.2">
      <c r="A2" s="734">
        <v>1</v>
      </c>
      <c r="B2" s="736" t="s">
        <v>976</v>
      </c>
      <c r="C2" s="738">
        <f>IF(D2=0,0,RANK(D2,D$2:D$29))</f>
        <v>0</v>
      </c>
      <c r="D2" s="740">
        <f>SUM(J3:DU3)</f>
        <v>0</v>
      </c>
      <c r="E2" s="742">
        <f>IF(G2="X","X",RANK(G2,G$2:G$29))</f>
        <v>6</v>
      </c>
      <c r="F2" s="752">
        <f>COUNT(J2:DU2)</f>
        <v>1</v>
      </c>
      <c r="G2" s="722">
        <f>IF(C2=1,"X",IF(C2=2,"X",IF(C2=3,"X",F2)))</f>
        <v>1</v>
      </c>
      <c r="H2" s="754">
        <f>SUM(J2:DU2)</f>
        <v>9.6064814814814811E-2</v>
      </c>
      <c r="I2" s="726">
        <f>MINA(J2,K2,L2,M2,N2,O2,P2,Q2,R2,S2,T2,U2,V2,W2,X2)</f>
        <v>0</v>
      </c>
      <c r="J2" s="610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8"/>
      <c r="BJ2" s="578"/>
      <c r="BK2" s="578"/>
      <c r="BL2" s="578"/>
      <c r="BM2" s="578">
        <v>9.6064814814814811E-2</v>
      </c>
      <c r="BN2" s="578"/>
      <c r="BO2" s="578"/>
      <c r="BP2" s="578"/>
      <c r="BQ2" s="578"/>
      <c r="BR2" s="578"/>
      <c r="BS2" s="578"/>
      <c r="BT2" s="578"/>
      <c r="BU2" s="578"/>
      <c r="BV2" s="578"/>
      <c r="BW2" s="578"/>
      <c r="BX2" s="578"/>
      <c r="BY2" s="578"/>
      <c r="BZ2" s="578"/>
      <c r="CA2" s="578"/>
      <c r="CB2" s="578"/>
      <c r="CC2" s="578"/>
      <c r="CD2" s="578"/>
      <c r="CE2" s="578"/>
      <c r="CF2" s="578"/>
      <c r="CG2" s="578"/>
      <c r="CH2" s="578"/>
      <c r="CI2" s="578"/>
      <c r="CJ2" s="578"/>
      <c r="CK2" s="578"/>
      <c r="CL2" s="578"/>
      <c r="CM2" s="578"/>
      <c r="CN2" s="578"/>
      <c r="CO2" s="578"/>
      <c r="CP2" s="578"/>
      <c r="CQ2" s="578"/>
      <c r="CR2" s="578"/>
      <c r="CS2" s="578"/>
      <c r="CT2" s="578"/>
      <c r="CU2" s="578"/>
      <c r="CV2" s="578"/>
      <c r="CW2" s="578"/>
      <c r="CX2" s="578"/>
      <c r="CY2" s="578"/>
      <c r="CZ2" s="578"/>
      <c r="DA2" s="578"/>
      <c r="DB2" s="578"/>
      <c r="DC2" s="578"/>
      <c r="DD2" s="578"/>
      <c r="DE2" s="578"/>
      <c r="DF2" s="578"/>
      <c r="DG2" s="578"/>
      <c r="DH2" s="578"/>
      <c r="DI2" s="578"/>
      <c r="DJ2" s="578"/>
      <c r="DK2" s="578"/>
      <c r="DL2" s="578"/>
      <c r="DM2" s="578"/>
      <c r="DN2" s="578"/>
      <c r="DO2" s="578"/>
      <c r="DP2" s="578"/>
      <c r="DQ2" s="578"/>
      <c r="DR2" s="578"/>
      <c r="DS2" s="578"/>
      <c r="DT2" s="578"/>
      <c r="DU2" s="578"/>
    </row>
    <row r="3" spans="1:125" ht="13.5" customHeight="1" thickBot="1" x14ac:dyDescent="0.25">
      <c r="A3" s="735"/>
      <c r="B3" s="737"/>
      <c r="C3" s="739"/>
      <c r="D3" s="741"/>
      <c r="E3" s="743"/>
      <c r="F3" s="753"/>
      <c r="G3" s="723"/>
      <c r="H3" s="755"/>
      <c r="I3" s="727"/>
      <c r="J3" s="579"/>
      <c r="K3" s="579"/>
      <c r="L3" s="579"/>
      <c r="M3" s="579"/>
      <c r="N3" s="579"/>
      <c r="O3" s="579"/>
      <c r="P3" s="580"/>
      <c r="Q3" s="581"/>
      <c r="R3" s="581"/>
      <c r="S3" s="580"/>
      <c r="T3" s="580"/>
      <c r="U3" s="581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0"/>
      <c r="AR3" s="580"/>
      <c r="AS3" s="580"/>
      <c r="AT3" s="580"/>
      <c r="AU3" s="580"/>
      <c r="AV3" s="580"/>
      <c r="AW3" s="580"/>
      <c r="AX3" s="580"/>
      <c r="AY3" s="580"/>
      <c r="AZ3" s="580"/>
      <c r="BA3" s="580"/>
      <c r="BB3" s="580"/>
      <c r="BC3" s="580"/>
      <c r="BD3" s="580"/>
      <c r="BE3" s="580"/>
      <c r="BF3" s="580"/>
      <c r="BG3" s="580"/>
      <c r="BH3" s="580"/>
      <c r="BI3" s="580"/>
      <c r="BJ3" s="580"/>
      <c r="BK3" s="580"/>
      <c r="BL3" s="580"/>
      <c r="BM3" s="581">
        <f>IF($I2=0,0,IF(ROUNDUP(BM2/$I2,0)&gt;30,30,ROUNDUP(BM2/$I2,0)))</f>
        <v>0</v>
      </c>
      <c r="BN3" s="581"/>
      <c r="BO3" s="580"/>
      <c r="BP3" s="580"/>
      <c r="BQ3" s="580"/>
      <c r="BR3" s="580"/>
      <c r="BS3" s="580"/>
      <c r="BT3" s="580"/>
      <c r="BU3" s="580"/>
      <c r="BV3" s="580"/>
      <c r="BW3" s="580"/>
      <c r="BX3" s="580"/>
      <c r="BY3" s="580"/>
      <c r="BZ3" s="581"/>
      <c r="CA3" s="581"/>
      <c r="CB3" s="581"/>
      <c r="CC3" s="581"/>
      <c r="CD3" s="581"/>
      <c r="CE3" s="581"/>
      <c r="CF3" s="580"/>
      <c r="CG3" s="581"/>
      <c r="CH3" s="581"/>
      <c r="CI3" s="581"/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CU3" s="581"/>
      <c r="CV3" s="580"/>
      <c r="CW3" s="580"/>
      <c r="CX3" s="580"/>
      <c r="CY3" s="580"/>
      <c r="CZ3" s="580"/>
      <c r="DA3" s="580"/>
      <c r="DB3" s="580"/>
      <c r="DC3" s="580"/>
      <c r="DD3" s="580"/>
      <c r="DE3" s="580"/>
      <c r="DF3" s="580"/>
      <c r="DG3" s="580"/>
      <c r="DH3" s="580"/>
      <c r="DI3" s="580"/>
      <c r="DJ3" s="580"/>
      <c r="DK3" s="580"/>
      <c r="DL3" s="580"/>
      <c r="DM3" s="580"/>
      <c r="DN3" s="580"/>
      <c r="DO3" s="580"/>
      <c r="DP3" s="580"/>
      <c r="DQ3" s="580"/>
      <c r="DR3" s="580"/>
      <c r="DS3" s="580"/>
      <c r="DT3" s="580"/>
      <c r="DU3" s="580"/>
    </row>
    <row r="4" spans="1:125" ht="13.5" customHeight="1" x14ac:dyDescent="0.2">
      <c r="A4" s="734">
        <v>2</v>
      </c>
      <c r="B4" s="736" t="s">
        <v>400</v>
      </c>
      <c r="C4" s="738">
        <f>IF(D4=0,0,RANK(D4,D$2:D$29))</f>
        <v>6</v>
      </c>
      <c r="D4" s="740">
        <f>SUM(J5:DU5)</f>
        <v>17</v>
      </c>
      <c r="E4" s="742">
        <f>IF(G4="X","X",RANK(G4,G$2:G$29))</f>
        <v>4</v>
      </c>
      <c r="F4" s="752">
        <f>COUNT(J4:DU4)</f>
        <v>5</v>
      </c>
      <c r="G4" s="722">
        <f>IF(C4=1,"X",IF(C4=2,"X",IF(C4=3,"X",F4)))</f>
        <v>5</v>
      </c>
      <c r="H4" s="754">
        <f>SUM(J4:DU4)</f>
        <v>0.2276273148148148</v>
      </c>
      <c r="I4" s="726">
        <f>MINA(J4,K4,L4,M4,N4,O4,P4,Q4,R4,S4,T4,U4,V4,W4,X4)</f>
        <v>1.5335648148148147E-2</v>
      </c>
      <c r="J4" s="610"/>
      <c r="K4" s="578"/>
      <c r="L4" s="578">
        <v>1.6944444444444443E-2</v>
      </c>
      <c r="M4" s="578"/>
      <c r="N4" s="578">
        <v>1.5335648148148147E-2</v>
      </c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78"/>
      <c r="AW4" s="578">
        <v>8.4953703703703698E-2</v>
      </c>
      <c r="AX4" s="578"/>
      <c r="AY4" s="578"/>
      <c r="AZ4" s="578"/>
      <c r="BA4" s="578"/>
      <c r="BB4" s="578"/>
      <c r="BC4" s="578"/>
      <c r="BD4" s="578"/>
      <c r="BE4" s="578"/>
      <c r="BF4" s="578">
        <v>1.8958333333333334E-2</v>
      </c>
      <c r="BG4" s="578"/>
      <c r="BH4" s="578"/>
      <c r="BI4" s="578"/>
      <c r="BJ4" s="578"/>
      <c r="BK4" s="578"/>
      <c r="BL4" s="578"/>
      <c r="BM4" s="578"/>
      <c r="BN4" s="578"/>
      <c r="BO4" s="578"/>
      <c r="BP4" s="578"/>
      <c r="BQ4" s="578"/>
      <c r="BR4" s="578"/>
      <c r="BS4" s="578"/>
      <c r="BT4" s="578"/>
      <c r="BU4" s="578"/>
      <c r="BV4" s="578"/>
      <c r="BW4" s="578"/>
      <c r="BX4" s="578"/>
      <c r="BY4" s="578">
        <v>9.1435185185185189E-2</v>
      </c>
      <c r="BZ4" s="578"/>
      <c r="CA4" s="578"/>
      <c r="CB4" s="578"/>
      <c r="CC4" s="578"/>
      <c r="CD4" s="578"/>
      <c r="CE4" s="578"/>
      <c r="CF4" s="578"/>
      <c r="CG4" s="578"/>
      <c r="CH4" s="578"/>
      <c r="CI4" s="578"/>
      <c r="CJ4" s="578"/>
      <c r="CK4" s="578"/>
      <c r="CL4" s="578"/>
      <c r="CM4" s="578"/>
      <c r="CN4" s="578"/>
      <c r="CO4" s="578"/>
      <c r="CP4" s="578"/>
      <c r="CQ4" s="578"/>
      <c r="CR4" s="578"/>
      <c r="CS4" s="578"/>
      <c r="CT4" s="578"/>
      <c r="CU4" s="578"/>
      <c r="CV4" s="578"/>
      <c r="CW4" s="578"/>
      <c r="CX4" s="578"/>
      <c r="CY4" s="578"/>
      <c r="CZ4" s="578"/>
      <c r="DA4" s="578"/>
      <c r="DB4" s="578"/>
      <c r="DC4" s="578"/>
      <c r="DD4" s="578"/>
      <c r="DE4" s="578"/>
      <c r="DF4" s="578"/>
      <c r="DG4" s="578"/>
      <c r="DH4" s="578"/>
      <c r="DI4" s="578"/>
      <c r="DJ4" s="578"/>
      <c r="DK4" s="578"/>
      <c r="DL4" s="578"/>
      <c r="DM4" s="578"/>
      <c r="DN4" s="578"/>
      <c r="DO4" s="578"/>
      <c r="DP4" s="578"/>
      <c r="DQ4" s="578"/>
      <c r="DR4" s="578"/>
      <c r="DS4" s="578"/>
      <c r="DT4" s="578"/>
      <c r="DU4" s="578"/>
    </row>
    <row r="5" spans="1:125" ht="13.5" customHeight="1" thickBot="1" x14ac:dyDescent="0.25">
      <c r="A5" s="735"/>
      <c r="B5" s="737"/>
      <c r="C5" s="739"/>
      <c r="D5" s="741"/>
      <c r="E5" s="743"/>
      <c r="F5" s="753"/>
      <c r="G5" s="723"/>
      <c r="H5" s="755"/>
      <c r="I5" s="727"/>
      <c r="J5" s="581"/>
      <c r="K5" s="579"/>
      <c r="L5" s="581">
        <f>IF($I4=0,0,IF(ROUNDUP(L4/$I4,0)&gt;30,30,ROUNDUP(L4/$I4,0)))</f>
        <v>2</v>
      </c>
      <c r="M5" s="581"/>
      <c r="N5" s="581">
        <f>IF($I4=0,0,IF(ROUNDUP(N4/$I4,0)&gt;30,30,ROUNDUP(N4/$I4,0)))</f>
        <v>1</v>
      </c>
      <c r="O5" s="581"/>
      <c r="P5" s="581"/>
      <c r="Q5" s="581"/>
      <c r="R5" s="600"/>
      <c r="S5" s="579"/>
      <c r="T5" s="581"/>
      <c r="U5" s="579"/>
      <c r="V5" s="600"/>
      <c r="W5" s="581"/>
      <c r="X5" s="579"/>
      <c r="Y5" s="60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1"/>
      <c r="AK5" s="581"/>
      <c r="AL5" s="581"/>
      <c r="AM5" s="581"/>
      <c r="AN5" s="581"/>
      <c r="AO5" s="581"/>
      <c r="AP5" s="581"/>
      <c r="AQ5" s="581"/>
      <c r="AR5" s="581"/>
      <c r="AS5" s="581"/>
      <c r="AT5" s="581"/>
      <c r="AU5" s="581"/>
      <c r="AV5" s="581"/>
      <c r="AW5" s="581">
        <f>IF($I4=0,0,IF(ROUNDUP(AW4/$I4,0)&gt;30,30,ROUNDUP(AW4/$I4,0)))</f>
        <v>6</v>
      </c>
      <c r="AX5" s="581"/>
      <c r="AY5" s="581"/>
      <c r="AZ5" s="581"/>
      <c r="BA5" s="581"/>
      <c r="BB5" s="581"/>
      <c r="BC5" s="581"/>
      <c r="BD5" s="581"/>
      <c r="BE5" s="581"/>
      <c r="BF5" s="581">
        <f>IF($I4=0,0,IF(ROUNDUP(BF4/$I4,0)&gt;30,30,ROUNDUP(BF4/$I4,0)))</f>
        <v>2</v>
      </c>
      <c r="BG5" s="581"/>
      <c r="BH5" s="581"/>
      <c r="BI5" s="581"/>
      <c r="BJ5" s="581"/>
      <c r="BK5" s="581"/>
      <c r="BL5" s="581"/>
      <c r="BM5" s="581"/>
      <c r="BN5" s="581"/>
      <c r="BO5" s="581"/>
      <c r="BP5" s="581"/>
      <c r="BQ5" s="581"/>
      <c r="BR5" s="581"/>
      <c r="BS5" s="581"/>
      <c r="BT5" s="581"/>
      <c r="BU5" s="581"/>
      <c r="BV5" s="581"/>
      <c r="BW5" s="581"/>
      <c r="BX5" s="581"/>
      <c r="BY5" s="581">
        <f>IF($I4=0,0,IF(ROUNDUP(BY4/$I4,0)&gt;30,30,ROUNDUP(BY4/$I4,0)))</f>
        <v>6</v>
      </c>
      <c r="BZ5" s="581"/>
      <c r="CA5" s="581"/>
      <c r="CB5" s="581"/>
      <c r="CC5" s="581"/>
      <c r="CD5" s="581"/>
      <c r="CE5" s="581"/>
      <c r="CF5" s="581"/>
      <c r="CG5" s="581"/>
      <c r="CH5" s="581"/>
      <c r="CI5" s="581"/>
      <c r="CJ5" s="581"/>
      <c r="CK5" s="581"/>
      <c r="CL5" s="581"/>
      <c r="CM5" s="581"/>
      <c r="CN5" s="581"/>
      <c r="CO5" s="581"/>
      <c r="CP5" s="581"/>
      <c r="CQ5" s="581"/>
      <c r="CR5" s="581"/>
      <c r="CS5" s="581"/>
      <c r="CT5" s="581"/>
      <c r="CU5" s="581"/>
      <c r="CV5" s="581"/>
      <c r="CW5" s="581"/>
      <c r="CX5" s="581"/>
      <c r="CY5" s="581"/>
      <c r="CZ5" s="581"/>
      <c r="DA5" s="581"/>
      <c r="DB5" s="581"/>
      <c r="DC5" s="581"/>
      <c r="DD5" s="581"/>
      <c r="DE5" s="581"/>
      <c r="DF5" s="581"/>
      <c r="DG5" s="581"/>
      <c r="DH5" s="581"/>
      <c r="DI5" s="581"/>
      <c r="DJ5" s="581"/>
      <c r="DK5" s="581"/>
      <c r="DL5" s="581"/>
      <c r="DM5" s="581"/>
      <c r="DN5" s="581"/>
      <c r="DO5" s="581"/>
      <c r="DP5" s="581"/>
      <c r="DQ5" s="581"/>
      <c r="DR5" s="581"/>
      <c r="DS5" s="580"/>
      <c r="DT5" s="580"/>
      <c r="DU5" s="580"/>
    </row>
    <row r="6" spans="1:125" ht="13.5" customHeight="1" x14ac:dyDescent="0.2">
      <c r="A6" s="734">
        <v>3</v>
      </c>
      <c r="B6" s="736" t="s">
        <v>232</v>
      </c>
      <c r="C6" s="738">
        <f>IF(D6=0,0,RANK(D6,D$2:D$29))</f>
        <v>5</v>
      </c>
      <c r="D6" s="740">
        <f>SUM(J7:DU7)</f>
        <v>25</v>
      </c>
      <c r="E6" s="742">
        <f>IF(G6="X","X",RANK(G6,G$2:G$29))</f>
        <v>2</v>
      </c>
      <c r="F6" s="752">
        <f>COUNT(J6:DU6)</f>
        <v>12</v>
      </c>
      <c r="G6" s="722">
        <f>IF(C6=1,"X",IF(C6=2,"X",IF(C6=3,"X",F6)))</f>
        <v>12</v>
      </c>
      <c r="H6" s="754">
        <f>SUM(J6:DU6)</f>
        <v>0.47635416666666675</v>
      </c>
      <c r="I6" s="726">
        <f>MINA(J6,K6,L6,M6,N6,O6,P6,Q6,R6,S6,T6,U6,V6,W6,X6)</f>
        <v>2.6388888888888889E-2</v>
      </c>
      <c r="J6" s="610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>
        <v>2.6388888888888889E-2</v>
      </c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8">
        <v>2.2361111111111113E-2</v>
      </c>
      <c r="AM6" s="578"/>
      <c r="AN6" s="578"/>
      <c r="AO6" s="578"/>
      <c r="AP6" s="578"/>
      <c r="AQ6" s="578"/>
      <c r="AR6" s="578"/>
      <c r="AS6" s="578"/>
      <c r="AT6" s="578"/>
      <c r="AU6" s="578"/>
      <c r="AV6" s="578"/>
      <c r="AW6" s="592">
        <v>4.7199074074074067E-2</v>
      </c>
      <c r="AX6" s="592"/>
      <c r="AY6" s="592"/>
      <c r="AZ6" s="578">
        <v>1.3981481481481482E-2</v>
      </c>
      <c r="BA6" s="578">
        <v>2.7511574074074074E-2</v>
      </c>
      <c r="BB6" s="592"/>
      <c r="BC6" s="592"/>
      <c r="BD6" s="592"/>
      <c r="BE6" s="592"/>
      <c r="BF6" s="578"/>
      <c r="BG6" s="578"/>
      <c r="BH6" s="578"/>
      <c r="BI6" s="578">
        <v>2.8888888888888891E-2</v>
      </c>
      <c r="BJ6" s="578"/>
      <c r="BK6" s="578"/>
      <c r="BL6" s="578"/>
      <c r="BM6" s="578"/>
      <c r="BN6" s="578"/>
      <c r="BO6" s="578"/>
      <c r="BP6" s="578"/>
      <c r="BQ6" s="578"/>
      <c r="BR6" s="578"/>
      <c r="BS6" s="578">
        <v>2.8194444444444442E-2</v>
      </c>
      <c r="BT6" s="578"/>
      <c r="BU6" s="578"/>
      <c r="BV6" s="578"/>
      <c r="BW6" s="578"/>
      <c r="BX6" s="578"/>
      <c r="BY6" s="578"/>
      <c r="BZ6" s="578"/>
      <c r="CA6" s="578"/>
      <c r="CB6" s="578"/>
      <c r="CC6" s="578"/>
      <c r="CD6" s="578"/>
      <c r="CE6" s="578"/>
      <c r="CF6" s="578"/>
      <c r="CG6" s="578"/>
      <c r="CH6" s="578"/>
      <c r="CI6" s="578"/>
      <c r="CJ6" s="578"/>
      <c r="CK6" s="578"/>
      <c r="CL6" s="578"/>
      <c r="CM6" s="578"/>
      <c r="CN6" s="578"/>
      <c r="CO6" s="578"/>
      <c r="CP6" s="578">
        <v>2.9664351851851855E-2</v>
      </c>
      <c r="CQ6" s="578"/>
      <c r="CR6" s="578"/>
      <c r="CS6" s="578"/>
      <c r="CT6" s="578">
        <v>3.3935185185185186E-2</v>
      </c>
      <c r="CU6" s="578"/>
      <c r="CV6" s="578"/>
      <c r="CW6" s="578"/>
      <c r="CX6" s="578"/>
      <c r="CY6" s="578"/>
      <c r="CZ6" s="578"/>
      <c r="DA6" s="578"/>
      <c r="DB6" s="578">
        <v>0.14880787037037038</v>
      </c>
      <c r="DC6" s="578"/>
      <c r="DD6" s="578">
        <v>5.6284722222222222E-2</v>
      </c>
      <c r="DE6" s="578"/>
      <c r="DF6" s="578"/>
      <c r="DG6" s="578"/>
      <c r="DH6" s="578">
        <v>1.3136574074074077E-2</v>
      </c>
      <c r="DI6" s="578"/>
      <c r="DJ6" s="578"/>
      <c r="DK6" s="578"/>
      <c r="DL6" s="578"/>
      <c r="DM6" s="578"/>
      <c r="DN6" s="578"/>
      <c r="DO6" s="578"/>
      <c r="DP6" s="578"/>
      <c r="DQ6" s="578"/>
      <c r="DR6" s="578"/>
      <c r="DS6" s="578"/>
      <c r="DT6" s="578"/>
      <c r="DU6" s="578"/>
    </row>
    <row r="7" spans="1:125" ht="13.5" customHeight="1" thickBot="1" x14ac:dyDescent="0.25">
      <c r="A7" s="735"/>
      <c r="B7" s="737"/>
      <c r="C7" s="739"/>
      <c r="D7" s="741"/>
      <c r="E7" s="743"/>
      <c r="F7" s="753"/>
      <c r="G7" s="723"/>
      <c r="H7" s="755"/>
      <c r="I7" s="727"/>
      <c r="J7" s="581"/>
      <c r="K7" s="581"/>
      <c r="L7" s="579"/>
      <c r="M7" s="581"/>
      <c r="N7" s="580"/>
      <c r="O7" s="581"/>
      <c r="P7" s="600"/>
      <c r="Q7" s="581"/>
      <c r="R7" s="581"/>
      <c r="S7" s="580"/>
      <c r="T7" s="600"/>
      <c r="U7" s="579"/>
      <c r="V7" s="581">
        <f t="shared" ref="N7:X13" si="0">IF($I6=0,0,IF(ROUNDUP(V6/$I6,0)&gt;30,30,ROUNDUP(V6/$I6,0)))</f>
        <v>1</v>
      </c>
      <c r="W7" s="580"/>
      <c r="X7" s="579"/>
      <c r="Y7" s="580"/>
      <c r="Z7" s="580"/>
      <c r="AA7" s="580"/>
      <c r="AB7" s="580"/>
      <c r="AC7" s="580"/>
      <c r="AD7" s="580"/>
      <c r="AE7" s="580"/>
      <c r="AF7" s="580"/>
      <c r="AG7" s="580"/>
      <c r="AH7" s="580"/>
      <c r="AI7" s="580"/>
      <c r="AJ7" s="580"/>
      <c r="AK7" s="580"/>
      <c r="AL7" s="581">
        <f>IF($I6=0,0,IF(ROUNDUP(AL6/$I6,0)&gt;30,30,ROUNDUP(AL6/$I6,0)))</f>
        <v>1</v>
      </c>
      <c r="AM7" s="580"/>
      <c r="AN7" s="580"/>
      <c r="AO7" s="580"/>
      <c r="AP7" s="580"/>
      <c r="AQ7" s="580"/>
      <c r="AR7" s="580"/>
      <c r="AS7" s="580"/>
      <c r="AT7" s="580"/>
      <c r="AU7" s="580"/>
      <c r="AV7" s="580"/>
      <c r="AW7" s="581">
        <f>IF($I6=0,0,IF(ROUNDUP(AW6/$I6,0)&gt;30,30,ROUNDUP(AW6/$I6,0)))</f>
        <v>2</v>
      </c>
      <c r="AX7" s="581"/>
      <c r="AY7" s="581"/>
      <c r="AZ7" s="599">
        <f>IF($I6=0,0,IF(ROUNDUP(AZ6/$I6,0)&gt;30,30,ROUNDUP(AZ6/$I6,0)))</f>
        <v>1</v>
      </c>
      <c r="BA7" s="581">
        <f>IF($I6=0,0,IF(ROUNDUP(BA6/$I6,0)&gt;30,30,ROUNDUP(BA6/$I6,0)))</f>
        <v>2</v>
      </c>
      <c r="BB7" s="581"/>
      <c r="BC7" s="581"/>
      <c r="BD7" s="581"/>
      <c r="BE7" s="581"/>
      <c r="BF7" s="580"/>
      <c r="BG7" s="580"/>
      <c r="BH7" s="580"/>
      <c r="BI7" s="581">
        <f>IF($I6=0,0,IF(ROUNDUP(BI6/$I6,0)&gt;30,30,ROUNDUP(BI6/$I6,0)))</f>
        <v>2</v>
      </c>
      <c r="BJ7" s="580"/>
      <c r="BK7" s="580"/>
      <c r="BL7" s="580"/>
      <c r="BM7" s="580"/>
      <c r="BN7" s="580"/>
      <c r="BO7" s="580"/>
      <c r="BP7" s="580"/>
      <c r="BQ7" s="580"/>
      <c r="BR7" s="580"/>
      <c r="BS7" s="581">
        <f>IF($I6=0,0,IF(ROUNDUP(BS6/$I6,0)&gt;30,30,ROUNDUP(BS6/$I6,0)))</f>
        <v>2</v>
      </c>
      <c r="BT7" s="580"/>
      <c r="BU7" s="581"/>
      <c r="BV7" s="581"/>
      <c r="BW7" s="581"/>
      <c r="BX7" s="580"/>
      <c r="BY7" s="580"/>
      <c r="BZ7" s="581"/>
      <c r="CA7" s="581"/>
      <c r="CB7" s="581"/>
      <c r="CC7" s="581"/>
      <c r="CD7" s="581"/>
      <c r="CE7" s="581"/>
      <c r="CF7" s="580"/>
      <c r="CG7" s="580"/>
      <c r="CH7" s="580"/>
      <c r="CI7" s="580"/>
      <c r="CJ7" s="580"/>
      <c r="CK7" s="580"/>
      <c r="CL7" s="580"/>
      <c r="CM7" s="580"/>
      <c r="CN7" s="580"/>
      <c r="CO7" s="581"/>
      <c r="CP7" s="581">
        <f>IF($I6=0,0,IF(ROUNDUP(CP6/$I6,0)&gt;30,30,ROUNDUP(CP6/$I6,0)))</f>
        <v>2</v>
      </c>
      <c r="CQ7" s="581"/>
      <c r="CR7" s="581"/>
      <c r="CS7" s="581"/>
      <c r="CT7" s="581">
        <f>IF($I6=0,0,IF(ROUNDUP(CT6/$I6,0)&gt;30,30,ROUNDUP(CT6/$I6,0)))</f>
        <v>2</v>
      </c>
      <c r="CU7" s="581"/>
      <c r="CV7" s="581"/>
      <c r="CW7" s="581"/>
      <c r="CX7" s="581"/>
      <c r="CY7" s="581"/>
      <c r="CZ7" s="581"/>
      <c r="DA7" s="581"/>
      <c r="DB7" s="581">
        <f>IF($I6=0,0,IF(ROUNDUP(DB6/$I6,0)&gt;30,30,ROUNDUP(DB6/$I6,0)))</f>
        <v>6</v>
      </c>
      <c r="DC7" s="581"/>
      <c r="DD7" s="581">
        <f>IF($I6=0,0,IF(ROUNDUP(DD6/$I6,0)&gt;30,30,ROUNDUP(DD6/$I6,0)))</f>
        <v>3</v>
      </c>
      <c r="DE7" s="581"/>
      <c r="DF7" s="581"/>
      <c r="DG7" s="581"/>
      <c r="DH7" s="581">
        <f>IF($I6=0,0,IF(ROUNDUP(DH6/$I6,0)&gt;30,30,ROUNDUP(DH6/$I6,0)))</f>
        <v>1</v>
      </c>
      <c r="DI7" s="581"/>
      <c r="DJ7" s="581"/>
      <c r="DK7" s="581"/>
      <c r="DL7" s="581"/>
      <c r="DM7" s="581"/>
      <c r="DN7" s="581"/>
      <c r="DO7" s="581"/>
      <c r="DP7" s="581"/>
      <c r="DQ7" s="581"/>
      <c r="DR7" s="581"/>
      <c r="DS7" s="580"/>
      <c r="DT7" s="580"/>
      <c r="DU7" s="580"/>
    </row>
    <row r="8" spans="1:125" ht="13.5" customHeight="1" x14ac:dyDescent="0.2">
      <c r="A8" s="734">
        <v>4</v>
      </c>
      <c r="B8" s="736" t="s">
        <v>834</v>
      </c>
      <c r="C8" s="738">
        <f>IF(D8=0,0,RANK(D8,D$2:D$29))</f>
        <v>4</v>
      </c>
      <c r="D8" s="740">
        <f>SUM(J9:DU9)</f>
        <v>53</v>
      </c>
      <c r="E8" s="742">
        <f>IF(G8="X","X",RANK(G8,G$2:G$29))</f>
        <v>1</v>
      </c>
      <c r="F8" s="752">
        <f>COUNT(J8:DU8)</f>
        <v>25</v>
      </c>
      <c r="G8" s="722">
        <f>IF(C8=1,"X",IF(C8=2,"X",IF(C8=3,"X",F8)))</f>
        <v>25</v>
      </c>
      <c r="H8" s="754">
        <f>SUM(J8:DU8)</f>
        <v>0.73251157407407408</v>
      </c>
      <c r="I8" s="726">
        <f>MINA(J8,K8,L8,M8,N8,O8,P8,Q8,R8,S8,T8,U8,V8,W8,X8)</f>
        <v>2.0254629629629629E-2</v>
      </c>
      <c r="J8" s="610">
        <v>2.3460648148148147E-2</v>
      </c>
      <c r="K8" s="578"/>
      <c r="L8" s="578">
        <v>2.2129629629629628E-2</v>
      </c>
      <c r="M8" s="578">
        <v>2.1250000000000002E-2</v>
      </c>
      <c r="N8" s="578">
        <v>2.1435185185185186E-2</v>
      </c>
      <c r="O8" s="578"/>
      <c r="P8" s="578">
        <v>2.1817129629629631E-2</v>
      </c>
      <c r="Q8" s="578">
        <v>2.3287037037037037E-2</v>
      </c>
      <c r="R8" s="578">
        <v>2.2314814814814815E-2</v>
      </c>
      <c r="S8" s="578">
        <v>2.1365740740740741E-2</v>
      </c>
      <c r="T8" s="578"/>
      <c r="U8" s="594">
        <v>2.0995370370370373E-2</v>
      </c>
      <c r="V8" s="578">
        <v>2.1550925925925928E-2</v>
      </c>
      <c r="W8" s="578">
        <v>2.0254629629629629E-2</v>
      </c>
      <c r="X8" s="578">
        <v>2.028935185185185E-2</v>
      </c>
      <c r="Y8" s="578"/>
      <c r="Z8" s="578"/>
      <c r="AA8" s="578"/>
      <c r="AB8" s="578">
        <v>2.6273148148148153E-2</v>
      </c>
      <c r="AC8" s="578"/>
      <c r="AD8" s="578"/>
      <c r="AE8" s="578"/>
      <c r="AF8" s="578"/>
      <c r="AG8" s="578"/>
      <c r="AH8" s="578"/>
      <c r="AI8" s="578"/>
      <c r="AJ8" s="578"/>
      <c r="AK8" s="578"/>
      <c r="AL8" s="578"/>
      <c r="AM8" s="578"/>
      <c r="AN8" s="578"/>
      <c r="AO8" s="578">
        <v>1.5069444444444443E-2</v>
      </c>
      <c r="AP8" s="578"/>
      <c r="AQ8" s="578">
        <v>3.3483796296296296E-2</v>
      </c>
      <c r="AR8" s="578"/>
      <c r="AS8" s="578"/>
      <c r="AT8" s="578"/>
      <c r="AU8" s="578"/>
      <c r="AV8" s="578"/>
      <c r="AW8" s="591">
        <v>2.8993055555555553E-2</v>
      </c>
      <c r="AX8" s="591"/>
      <c r="AY8" s="591"/>
      <c r="AZ8" s="578">
        <v>1.2002314814814815E-2</v>
      </c>
      <c r="BA8" s="578"/>
      <c r="BB8" s="591"/>
      <c r="BC8" s="591"/>
      <c r="BD8" s="591"/>
      <c r="BE8" s="592">
        <v>3.802083333333333E-2</v>
      </c>
      <c r="BF8" s="578"/>
      <c r="BG8" s="578"/>
      <c r="BH8" s="578"/>
      <c r="BI8" s="578"/>
      <c r="BJ8" s="578"/>
      <c r="BK8" s="578"/>
      <c r="BL8" s="578"/>
      <c r="BM8" s="578"/>
      <c r="BN8" s="578"/>
      <c r="BO8" s="578"/>
      <c r="BP8" s="578"/>
      <c r="BQ8" s="578"/>
      <c r="BR8" s="578"/>
      <c r="BS8" s="578"/>
      <c r="BT8" s="578"/>
      <c r="BU8" s="578">
        <v>2.5046296296296299E-2</v>
      </c>
      <c r="BV8" s="578"/>
      <c r="BW8" s="578"/>
      <c r="BX8" s="578"/>
      <c r="BY8" s="578"/>
      <c r="BZ8" s="578"/>
      <c r="CA8" s="578"/>
      <c r="CB8" s="578"/>
      <c r="CC8" s="578"/>
      <c r="CD8" s="578"/>
      <c r="CE8" s="592">
        <v>5.2604166666666667E-2</v>
      </c>
      <c r="CF8" s="578"/>
      <c r="CG8" s="578"/>
      <c r="CH8" s="578"/>
      <c r="CI8" s="578"/>
      <c r="CJ8" s="578"/>
      <c r="CK8" s="578"/>
      <c r="CL8" s="578"/>
      <c r="CM8" s="578"/>
      <c r="CN8" s="578"/>
      <c r="CO8" s="578"/>
      <c r="CP8" s="578"/>
      <c r="CQ8" s="578"/>
      <c r="CR8" s="578"/>
      <c r="CS8" s="578"/>
      <c r="CT8" s="578"/>
      <c r="CU8" s="578"/>
      <c r="CV8" s="578"/>
      <c r="CW8" s="578"/>
      <c r="CX8" s="578"/>
      <c r="CY8" s="578"/>
      <c r="CZ8" s="578">
        <v>4.2754629629629635E-2</v>
      </c>
      <c r="DA8" s="578"/>
      <c r="DB8" s="578">
        <v>0.10189814814814814</v>
      </c>
      <c r="DC8" s="578"/>
      <c r="DD8" s="578"/>
      <c r="DE8" s="578"/>
      <c r="DF8" s="578"/>
      <c r="DG8" s="598">
        <v>1.3865740740740739E-2</v>
      </c>
      <c r="DH8" s="578">
        <v>3.3263888888888891E-2</v>
      </c>
      <c r="DI8" s="578"/>
      <c r="DJ8" s="578"/>
      <c r="DK8" s="578"/>
      <c r="DL8" s="578"/>
      <c r="DM8" s="578">
        <v>4.9085648148148149E-2</v>
      </c>
      <c r="DN8" s="578"/>
      <c r="DO8" s="578"/>
      <c r="DP8" s="578"/>
      <c r="DQ8" s="578"/>
      <c r="DR8" s="578"/>
      <c r="DS8" s="578"/>
      <c r="DT8" s="578"/>
      <c r="DU8" s="578"/>
    </row>
    <row r="9" spans="1:125" ht="13.5" customHeight="1" thickBot="1" x14ac:dyDescent="0.25">
      <c r="A9" s="735"/>
      <c r="B9" s="737"/>
      <c r="C9" s="739"/>
      <c r="D9" s="741"/>
      <c r="E9" s="743"/>
      <c r="F9" s="753"/>
      <c r="G9" s="723"/>
      <c r="H9" s="755"/>
      <c r="I9" s="727"/>
      <c r="J9" s="581">
        <f>IF($I8=0,0,IF(ROUNDUP(J8/$I8,0)&gt;30,30,ROUNDUP(J8/$I8,0)))</f>
        <v>2</v>
      </c>
      <c r="K9" s="580"/>
      <c r="L9" s="581">
        <f>IF($I8=0,0,IF(ROUNDUP(L8/$I8,0)&gt;30,30,ROUNDUP(L8/$I8,0)))</f>
        <v>2</v>
      </c>
      <c r="M9" s="581">
        <f>IF($I8=0,0,IF(ROUNDUP(M8/$I8,0)&gt;30,30,ROUNDUP(M8/$I8,0)))</f>
        <v>2</v>
      </c>
      <c r="N9" s="581">
        <f>IF($I8=0,0,IF(ROUNDUP(N8/$I8,0)&gt;30,30,ROUNDUP(N8/$I8,0)))</f>
        <v>2</v>
      </c>
      <c r="O9" s="600"/>
      <c r="P9" s="581">
        <f>IF($I8=0,0,IF(ROUNDUP(P8/$I8,0)&gt;30,30,ROUNDUP(P8/$I8,0)))</f>
        <v>2</v>
      </c>
      <c r="Q9" s="581">
        <f>IF($I8=0,0,IF(ROUNDUP(Q8/$I8,0)&gt;30,30,ROUNDUP(Q8/$I8,0)))</f>
        <v>2</v>
      </c>
      <c r="R9" s="581">
        <f>IF($I8=0,0,IF(ROUNDUP(R8/$I8,0)&gt;30,30,ROUNDUP(R8/$I8,0)))</f>
        <v>2</v>
      </c>
      <c r="S9" s="581">
        <f t="shared" si="0"/>
        <v>2</v>
      </c>
      <c r="T9" s="600"/>
      <c r="U9" s="581">
        <f t="shared" si="0"/>
        <v>2</v>
      </c>
      <c r="V9" s="581">
        <f t="shared" si="0"/>
        <v>2</v>
      </c>
      <c r="W9" s="581">
        <f t="shared" si="0"/>
        <v>1</v>
      </c>
      <c r="X9" s="581">
        <f t="shared" si="0"/>
        <v>2</v>
      </c>
      <c r="Y9" s="600"/>
      <c r="Z9" s="580"/>
      <c r="AA9" s="580"/>
      <c r="AB9" s="581">
        <f>IF($I8=0,0,IF(ROUNDUP(AB8/$I8,0)&gt;30,30,ROUNDUP(AB8/$I8,0)))</f>
        <v>2</v>
      </c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>
        <f>IF($I8=0,0,IF(ROUNDUP(AO8/$I8,0)&gt;30,30,ROUNDUP(AO8/$I8,0)))</f>
        <v>1</v>
      </c>
      <c r="AP9" s="581"/>
      <c r="AQ9" s="581">
        <f>IF($I8=0,0,IF(ROUNDUP(AQ8/$I8,0)&gt;30,30,ROUNDUP(AQ8/$I8,0)))</f>
        <v>2</v>
      </c>
      <c r="AR9" s="581"/>
      <c r="AS9" s="581"/>
      <c r="AT9" s="581"/>
      <c r="AU9" s="581"/>
      <c r="AV9" s="581"/>
      <c r="AW9" s="581">
        <f>IF($I8=0,0,IF(ROUNDUP(AW8/$I8,0)&gt;30,30,ROUNDUP(AW8/$I8,0)))</f>
        <v>2</v>
      </c>
      <c r="AX9" s="581"/>
      <c r="AY9" s="581"/>
      <c r="AZ9" s="599">
        <f>IF($I8=0,0,IF(ROUNDUP(AZ8/$I8,0)&gt;30,30,ROUNDUP(AZ8/$I8,0)))</f>
        <v>1</v>
      </c>
      <c r="BA9" s="599"/>
      <c r="BB9" s="581"/>
      <c r="BC9" s="581"/>
      <c r="BD9" s="581"/>
      <c r="BE9" s="599">
        <f>IF($I8=0,0,IF(ROUNDUP(BE8/$I8,0)&gt;30,30,ROUNDUP(BE8/$I8,0)))</f>
        <v>2</v>
      </c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581"/>
      <c r="BQ9" s="581"/>
      <c r="BR9" s="581"/>
      <c r="BS9" s="581"/>
      <c r="BT9" s="581"/>
      <c r="BU9" s="581">
        <f>IF($I8=0,0,IF(ROUNDUP(BU8/$I8,0)&gt;30,30,ROUNDUP(BU8/$I8,0)))</f>
        <v>2</v>
      </c>
      <c r="BV9" s="581"/>
      <c r="BW9" s="581"/>
      <c r="BX9" s="581"/>
      <c r="BY9" s="581"/>
      <c r="BZ9" s="581"/>
      <c r="CA9" s="581"/>
      <c r="CB9" s="581"/>
      <c r="CC9" s="581"/>
      <c r="CD9" s="581"/>
      <c r="CE9" s="581">
        <f>IF($I8=0,0,IF(ROUNDUP(CE8/$I8,0)&gt;30,30,ROUNDUP(CE8/$I8,0)))</f>
        <v>3</v>
      </c>
      <c r="CF9" s="581"/>
      <c r="CG9" s="581"/>
      <c r="CH9" s="581"/>
      <c r="CI9" s="581"/>
      <c r="CJ9" s="581"/>
      <c r="CK9" s="581"/>
      <c r="CL9" s="581"/>
      <c r="CM9" s="581"/>
      <c r="CN9" s="581"/>
      <c r="CO9" s="581"/>
      <c r="CP9" s="581"/>
      <c r="CQ9" s="581"/>
      <c r="CR9" s="581"/>
      <c r="CS9" s="581"/>
      <c r="CT9" s="581"/>
      <c r="CU9" s="581"/>
      <c r="CV9" s="581"/>
      <c r="CW9" s="581"/>
      <c r="CX9" s="581"/>
      <c r="CY9" s="581"/>
      <c r="CZ9" s="581">
        <f>IF($I8=0,0,IF(ROUNDUP(CZ8/$I8,0)&gt;30,30,ROUNDUP(CZ8/$I8,0)))</f>
        <v>3</v>
      </c>
      <c r="DA9" s="581"/>
      <c r="DB9" s="581">
        <f>IF($I8=0,0,IF(ROUNDUP(DB8/$I8,0)&gt;30,30,ROUNDUP(DB8/$I8,0)))</f>
        <v>6</v>
      </c>
      <c r="DC9" s="581"/>
      <c r="DD9" s="581"/>
      <c r="DE9" s="581"/>
      <c r="DF9" s="581"/>
      <c r="DG9" s="581">
        <f>IF($I8=0,0,IF(ROUNDUP(DG8/$I8,0)&gt;30,30,ROUNDUP(DG8/$I8,0)))</f>
        <v>1</v>
      </c>
      <c r="DH9" s="581">
        <f>IF($I8=0,0,IF(ROUNDUP(DH8/$I8,0)&gt;30,30,ROUNDUP(DH8/$I8,0)))</f>
        <v>2</v>
      </c>
      <c r="DI9" s="581"/>
      <c r="DJ9" s="581"/>
      <c r="DK9" s="581"/>
      <c r="DL9" s="581"/>
      <c r="DM9" s="581">
        <f>IF($I8=0,0,IF(ROUNDUP(DM8/$I8,0)&gt;30,30,ROUNDUP(DM8/$I8,0)))</f>
        <v>3</v>
      </c>
      <c r="DN9" s="581"/>
      <c r="DO9" s="581"/>
      <c r="DP9" s="581"/>
      <c r="DQ9" s="581"/>
      <c r="DR9" s="581"/>
      <c r="DS9" s="580"/>
      <c r="DT9" s="580"/>
      <c r="DU9" s="580"/>
    </row>
    <row r="10" spans="1:125" ht="13.5" customHeight="1" x14ac:dyDescent="0.2">
      <c r="A10" s="734">
        <v>5</v>
      </c>
      <c r="B10" s="736" t="s">
        <v>1231</v>
      </c>
      <c r="C10" s="738">
        <f>IF(D10=0,0,RANK(D10,D$2:D$29))</f>
        <v>0</v>
      </c>
      <c r="D10" s="740">
        <f>SUM(J11:DU11)</f>
        <v>0</v>
      </c>
      <c r="E10" s="742">
        <f>IF(G10="X","X",RANK(G10,G$2:G$29))</f>
        <v>7</v>
      </c>
      <c r="F10" s="752">
        <f>COUNT(J10:DU10)</f>
        <v>0</v>
      </c>
      <c r="G10" s="663"/>
      <c r="H10" s="754">
        <f>SUM(J10:DU10)</f>
        <v>0</v>
      </c>
      <c r="I10" s="726">
        <f>MINA(J10,K10,L10,M10,N10,O10,P10,Q10,R10,S10,T10,U10,V10,W10,X10)</f>
        <v>0</v>
      </c>
      <c r="J10" s="187"/>
      <c r="K10" s="596"/>
      <c r="L10" s="595"/>
      <c r="M10" s="595"/>
      <c r="N10" s="595"/>
      <c r="O10" s="664"/>
      <c r="P10" s="595"/>
      <c r="Q10" s="595"/>
      <c r="R10" s="595"/>
      <c r="S10" s="595"/>
      <c r="T10" s="664"/>
      <c r="U10" s="595"/>
      <c r="V10" s="595"/>
      <c r="W10" s="595"/>
      <c r="X10" s="595"/>
      <c r="Y10" s="664"/>
      <c r="Z10" s="596"/>
      <c r="AA10" s="596"/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5"/>
      <c r="AR10" s="595"/>
      <c r="AS10" s="595"/>
      <c r="AT10" s="595"/>
      <c r="AU10" s="595"/>
      <c r="AV10" s="595"/>
      <c r="AW10" s="595"/>
      <c r="AX10" s="595"/>
      <c r="AY10" s="595"/>
      <c r="AZ10" s="668"/>
      <c r="BA10" s="668"/>
      <c r="BB10" s="595"/>
      <c r="BC10" s="595"/>
      <c r="BD10" s="595"/>
      <c r="BE10" s="668"/>
      <c r="BF10" s="595"/>
      <c r="BG10" s="595"/>
      <c r="BH10" s="595"/>
      <c r="BI10" s="595"/>
      <c r="BJ10" s="595"/>
      <c r="BK10" s="595"/>
      <c r="BL10" s="595"/>
      <c r="BM10" s="595"/>
      <c r="BN10" s="595"/>
      <c r="BO10" s="595"/>
      <c r="BP10" s="595"/>
      <c r="BQ10" s="595"/>
      <c r="BR10" s="595"/>
      <c r="BS10" s="595"/>
      <c r="BT10" s="595"/>
      <c r="BU10" s="595"/>
      <c r="BV10" s="595"/>
      <c r="BW10" s="595"/>
      <c r="BX10" s="595"/>
      <c r="BY10" s="595"/>
      <c r="BZ10" s="595"/>
      <c r="CA10" s="595"/>
      <c r="CB10" s="595"/>
      <c r="CC10" s="595"/>
      <c r="CD10" s="595"/>
      <c r="CE10" s="595"/>
      <c r="CF10" s="595"/>
      <c r="CG10" s="595"/>
      <c r="CH10" s="595"/>
      <c r="CI10" s="595"/>
      <c r="CJ10" s="595"/>
      <c r="CK10" s="595"/>
      <c r="CL10" s="595"/>
      <c r="CM10" s="595"/>
      <c r="CN10" s="595"/>
      <c r="CO10" s="595"/>
      <c r="CP10" s="595"/>
      <c r="CQ10" s="595"/>
      <c r="CR10" s="595"/>
      <c r="CS10" s="595"/>
      <c r="CT10" s="595"/>
      <c r="CU10" s="595"/>
      <c r="CV10" s="595"/>
      <c r="CW10" s="595"/>
      <c r="CX10" s="595"/>
      <c r="CY10" s="595"/>
      <c r="CZ10" s="595"/>
      <c r="DA10" s="595"/>
      <c r="DB10" s="595"/>
      <c r="DC10" s="595"/>
      <c r="DD10" s="595"/>
      <c r="DE10" s="595"/>
      <c r="DF10" s="595"/>
      <c r="DG10" s="595"/>
      <c r="DH10" s="595"/>
      <c r="DI10" s="595"/>
      <c r="DJ10" s="595"/>
      <c r="DK10" s="595"/>
      <c r="DL10" s="595"/>
      <c r="DM10" s="595"/>
      <c r="DN10" s="595"/>
      <c r="DO10" s="595"/>
      <c r="DP10" s="595"/>
      <c r="DQ10" s="595"/>
      <c r="DR10" s="595"/>
      <c r="DS10" s="596"/>
      <c r="DT10" s="596"/>
      <c r="DU10" s="596"/>
    </row>
    <row r="11" spans="1:125" ht="13.5" customHeight="1" thickBot="1" x14ac:dyDescent="0.25">
      <c r="A11" s="735"/>
      <c r="B11" s="737"/>
      <c r="C11" s="739"/>
      <c r="D11" s="741"/>
      <c r="E11" s="743"/>
      <c r="F11" s="753"/>
      <c r="G11" s="663"/>
      <c r="H11" s="755"/>
      <c r="I11" s="727"/>
      <c r="J11" s="187"/>
      <c r="K11" s="596"/>
      <c r="L11" s="595"/>
      <c r="M11" s="595"/>
      <c r="N11" s="595"/>
      <c r="O11" s="664"/>
      <c r="P11" s="595"/>
      <c r="Q11" s="595"/>
      <c r="R11" s="595"/>
      <c r="S11" s="595"/>
      <c r="T11" s="664"/>
      <c r="U11" s="595"/>
      <c r="V11" s="595"/>
      <c r="W11" s="595"/>
      <c r="X11" s="595"/>
      <c r="Y11" s="664"/>
      <c r="Z11" s="596"/>
      <c r="AA11" s="596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5"/>
      <c r="AR11" s="595"/>
      <c r="AS11" s="595"/>
      <c r="AT11" s="595"/>
      <c r="AU11" s="595"/>
      <c r="AV11" s="595"/>
      <c r="AW11" s="595"/>
      <c r="AX11" s="595"/>
      <c r="AY11" s="595"/>
      <c r="AZ11" s="668"/>
      <c r="BA11" s="668"/>
      <c r="BB11" s="595"/>
      <c r="BC11" s="595"/>
      <c r="BD11" s="595"/>
      <c r="BE11" s="668"/>
      <c r="BF11" s="595"/>
      <c r="BG11" s="595"/>
      <c r="BH11" s="595"/>
      <c r="BI11" s="595"/>
      <c r="BJ11" s="595"/>
      <c r="BK11" s="595"/>
      <c r="BL11" s="595"/>
      <c r="BM11" s="595"/>
      <c r="BN11" s="595"/>
      <c r="BO11" s="595"/>
      <c r="BP11" s="595"/>
      <c r="BQ11" s="595"/>
      <c r="BR11" s="595"/>
      <c r="BS11" s="595"/>
      <c r="BT11" s="595"/>
      <c r="BU11" s="595"/>
      <c r="BV11" s="595"/>
      <c r="BW11" s="595"/>
      <c r="BX11" s="595"/>
      <c r="BY11" s="595"/>
      <c r="BZ11" s="595"/>
      <c r="CA11" s="595"/>
      <c r="CB11" s="595"/>
      <c r="CC11" s="595"/>
      <c r="CD11" s="595"/>
      <c r="CE11" s="595"/>
      <c r="CF11" s="595"/>
      <c r="CG11" s="595"/>
      <c r="CH11" s="595"/>
      <c r="CI11" s="595"/>
      <c r="CJ11" s="595"/>
      <c r="CK11" s="595"/>
      <c r="CL11" s="595"/>
      <c r="CM11" s="595"/>
      <c r="CN11" s="595"/>
      <c r="CO11" s="595"/>
      <c r="CP11" s="595"/>
      <c r="CQ11" s="595"/>
      <c r="CR11" s="595"/>
      <c r="CS11" s="595"/>
      <c r="CT11" s="595"/>
      <c r="CU11" s="595"/>
      <c r="CV11" s="595"/>
      <c r="CW11" s="595"/>
      <c r="CX11" s="595"/>
      <c r="CY11" s="595"/>
      <c r="CZ11" s="595"/>
      <c r="DA11" s="595"/>
      <c r="DB11" s="595"/>
      <c r="DC11" s="595"/>
      <c r="DD11" s="595"/>
      <c r="DE11" s="595"/>
      <c r="DF11" s="595"/>
      <c r="DG11" s="595"/>
      <c r="DH11" s="595"/>
      <c r="DI11" s="595"/>
      <c r="DJ11" s="595"/>
      <c r="DK11" s="595"/>
      <c r="DL11" s="595"/>
      <c r="DM11" s="595"/>
      <c r="DN11" s="595"/>
      <c r="DO11" s="595"/>
      <c r="DP11" s="595"/>
      <c r="DQ11" s="595"/>
      <c r="DR11" s="595"/>
      <c r="DS11" s="596"/>
      <c r="DT11" s="596"/>
      <c r="DU11" s="596"/>
    </row>
    <row r="12" spans="1:125" ht="13.5" customHeight="1" x14ac:dyDescent="0.2">
      <c r="A12" s="734">
        <v>6</v>
      </c>
      <c r="B12" s="736" t="s">
        <v>252</v>
      </c>
      <c r="C12" s="738">
        <f>IF(D12=0,0,RANK(D12,D$2:D$29))</f>
        <v>1</v>
      </c>
      <c r="D12" s="740">
        <f>SUM(J13:DU13)</f>
        <v>135</v>
      </c>
      <c r="E12" s="742" t="str">
        <f>IF(G12="X","X",RANK(G12,G$2:G$29))</f>
        <v>X</v>
      </c>
      <c r="F12" s="752">
        <f>COUNT(J12:DU12)</f>
        <v>40</v>
      </c>
      <c r="G12" s="722" t="str">
        <f>IF(C12=1,"X",IF(C12=2,"X",IF(C12=3,"X",F12)))</f>
        <v>X</v>
      </c>
      <c r="H12" s="754">
        <f>SUM(J12:DU12)</f>
        <v>1.4584722222222222</v>
      </c>
      <c r="I12" s="726">
        <f>MINA(J12,K12,L12,M12,N12,O12,P12,Q12,R12,S12,T12,U12,V12,W12,X12)</f>
        <v>1.3599537037037037E-2</v>
      </c>
      <c r="J12" s="610">
        <v>1.4050925925925927E-2</v>
      </c>
      <c r="K12" s="578">
        <v>2.1273148148148149E-2</v>
      </c>
      <c r="L12" s="578">
        <v>1.4097222222222221E-2</v>
      </c>
      <c r="M12" s="578">
        <v>1.3796296296296298E-2</v>
      </c>
      <c r="N12" s="578">
        <v>1.375E-2</v>
      </c>
      <c r="O12" s="578">
        <v>1.3842592592592594E-2</v>
      </c>
      <c r="P12" s="578">
        <v>1.3715277777777778E-2</v>
      </c>
      <c r="Q12" s="578">
        <v>1.3958333333333335E-2</v>
      </c>
      <c r="R12" s="578">
        <v>1.3599537037037037E-2</v>
      </c>
      <c r="S12" s="578">
        <v>1.3819444444444445E-2</v>
      </c>
      <c r="T12" s="578"/>
      <c r="U12" s="578">
        <v>1.4259259259259261E-2</v>
      </c>
      <c r="V12" s="578">
        <v>1.4131944444444445E-2</v>
      </c>
      <c r="W12" s="578">
        <v>1.4016203703703704E-2</v>
      </c>
      <c r="X12" s="578">
        <v>1.3865740740740739E-2</v>
      </c>
      <c r="Y12" s="578">
        <v>3.8101851851851852E-2</v>
      </c>
      <c r="Z12" s="578">
        <v>9.300925925925925E-2</v>
      </c>
      <c r="AA12" s="578"/>
      <c r="AB12" s="578"/>
      <c r="AC12" s="578">
        <v>3.019675925925926E-2</v>
      </c>
      <c r="AD12" s="578"/>
      <c r="AE12" s="578">
        <v>8.5578703703703699E-2</v>
      </c>
      <c r="AF12" s="578"/>
      <c r="AG12" s="578"/>
      <c r="AH12" s="578"/>
      <c r="AI12" s="611">
        <v>4.7280092592592589E-2</v>
      </c>
      <c r="AJ12" s="578"/>
      <c r="AK12" s="578"/>
      <c r="AL12" s="578"/>
      <c r="AM12" s="578"/>
      <c r="AN12" s="578">
        <v>3.0949074074074077E-2</v>
      </c>
      <c r="AO12" s="578"/>
      <c r="AP12" s="578"/>
      <c r="AQ12" s="578"/>
      <c r="AR12" s="578">
        <v>4.8553240740740744E-2</v>
      </c>
      <c r="AS12" s="578"/>
      <c r="AT12" s="594">
        <v>6.7905092592592586E-2</v>
      </c>
      <c r="AU12" s="578"/>
      <c r="AV12" s="578"/>
      <c r="AW12" s="598">
        <v>6.896990740740741E-2</v>
      </c>
      <c r="AX12" s="598"/>
      <c r="AY12" s="598"/>
      <c r="AZ12" s="598"/>
      <c r="BA12" s="598"/>
      <c r="BB12" s="598"/>
      <c r="BC12" s="598"/>
      <c r="BD12" s="598"/>
      <c r="BE12" s="598"/>
      <c r="BF12" s="598">
        <v>1.5486111111111112E-2</v>
      </c>
      <c r="BG12" s="598"/>
      <c r="BH12" s="598"/>
      <c r="BI12" s="598"/>
      <c r="BJ12" s="598"/>
      <c r="BK12" s="598"/>
      <c r="BL12" s="598"/>
      <c r="BM12" s="598"/>
      <c r="BN12" s="598"/>
      <c r="BO12" s="598"/>
      <c r="BP12" s="598"/>
      <c r="BQ12" s="591">
        <v>4.1064814814814811E-2</v>
      </c>
      <c r="BR12" s="598"/>
      <c r="BS12" s="598"/>
      <c r="BT12" s="598"/>
      <c r="BU12" s="598">
        <v>1.622685185185185E-2</v>
      </c>
      <c r="BV12" s="578"/>
      <c r="BW12" s="578"/>
      <c r="BX12" s="578">
        <v>3.4456018518518518E-2</v>
      </c>
      <c r="BY12" s="591">
        <v>6.4189814814814811E-2</v>
      </c>
      <c r="BZ12" s="578"/>
      <c r="CA12" s="578"/>
      <c r="CB12" s="578">
        <v>8.3333333333333332E-3</v>
      </c>
      <c r="CC12" s="578"/>
      <c r="CD12" s="578"/>
      <c r="CE12" s="662">
        <v>3.5416666666666666E-2</v>
      </c>
      <c r="CF12" s="578"/>
      <c r="CG12" s="611">
        <v>4.3148148148148151E-2</v>
      </c>
      <c r="CH12" s="578"/>
      <c r="CI12" s="578"/>
      <c r="CJ12" s="578"/>
      <c r="CK12" s="578"/>
      <c r="CL12" s="578"/>
      <c r="CM12" s="578"/>
      <c r="CN12" s="578"/>
      <c r="CO12" s="578"/>
      <c r="CP12" s="578"/>
      <c r="CQ12" s="578"/>
      <c r="CR12" s="578"/>
      <c r="CS12" s="578"/>
      <c r="CT12" s="578"/>
      <c r="CU12" s="578"/>
      <c r="CV12" s="578"/>
      <c r="CW12" s="578">
        <v>8.9699074074074073E-3</v>
      </c>
      <c r="CX12" s="578"/>
      <c r="CY12" s="578">
        <v>7.0162037037037037E-2</v>
      </c>
      <c r="CZ12" s="578">
        <v>3.078703703703704E-2</v>
      </c>
      <c r="DA12" s="578"/>
      <c r="DB12" s="578">
        <v>6.9641203703703705E-2</v>
      </c>
      <c r="DC12" s="578"/>
      <c r="DD12" s="578"/>
      <c r="DE12" s="578">
        <v>0.16666666666666666</v>
      </c>
      <c r="DF12" s="578"/>
      <c r="DG12" s="592">
        <v>3.1770833333333331E-2</v>
      </c>
      <c r="DH12" s="592"/>
      <c r="DI12" s="592"/>
      <c r="DJ12" s="592"/>
      <c r="DK12" s="578"/>
      <c r="DL12" s="578"/>
      <c r="DM12" s="592">
        <v>3.3530092592592591E-2</v>
      </c>
      <c r="DN12" s="598">
        <v>5.4398148148148149E-3</v>
      </c>
      <c r="DO12" s="598"/>
      <c r="DP12" s="592">
        <v>7.0462962962962963E-2</v>
      </c>
      <c r="DQ12" s="598"/>
      <c r="DR12" s="598"/>
      <c r="DS12" s="591"/>
      <c r="DT12" s="578"/>
      <c r="DU12" s="578"/>
    </row>
    <row r="13" spans="1:125" ht="13.5" customHeight="1" thickBot="1" x14ac:dyDescent="0.25">
      <c r="A13" s="735"/>
      <c r="B13" s="737"/>
      <c r="C13" s="739"/>
      <c r="D13" s="741"/>
      <c r="E13" s="743"/>
      <c r="F13" s="753"/>
      <c r="G13" s="723"/>
      <c r="H13" s="755"/>
      <c r="I13" s="727"/>
      <c r="J13" s="581">
        <f>IF($I12=0,0,IF(ROUNDUP(J12/$I12,0)&gt;30,30,ROUNDUP(J12/$I12,0)))</f>
        <v>2</v>
      </c>
      <c r="K13" s="581">
        <f>IF($I12=0,0,IF(ROUNDUP(K12/$I12,0)&gt;30,30,ROUNDUP(K12/$I12,0)))</f>
        <v>2</v>
      </c>
      <c r="L13" s="581">
        <f>IF($I12=0,0,IF(ROUNDUP(L12/$I12,0)&gt;30,30,ROUNDUP(L12/$I12,0)))</f>
        <v>2</v>
      </c>
      <c r="M13" s="581">
        <f>IF($I12=0,0,IF(ROUNDUP(M12/$I12,0)&gt;30,30,ROUNDUP(M12/$I12,0)))</f>
        <v>2</v>
      </c>
      <c r="N13" s="581">
        <f t="shared" si="0"/>
        <v>2</v>
      </c>
      <c r="O13" s="581">
        <f t="shared" si="0"/>
        <v>2</v>
      </c>
      <c r="P13" s="581">
        <f t="shared" si="0"/>
        <v>2</v>
      </c>
      <c r="Q13" s="581">
        <f t="shared" si="0"/>
        <v>2</v>
      </c>
      <c r="R13" s="581">
        <f t="shared" si="0"/>
        <v>1</v>
      </c>
      <c r="S13" s="581">
        <f t="shared" si="0"/>
        <v>2</v>
      </c>
      <c r="T13" s="579"/>
      <c r="U13" s="581">
        <f t="shared" si="0"/>
        <v>2</v>
      </c>
      <c r="V13" s="581">
        <f t="shared" si="0"/>
        <v>2</v>
      </c>
      <c r="W13" s="581">
        <f t="shared" si="0"/>
        <v>2</v>
      </c>
      <c r="X13" s="581">
        <f t="shared" si="0"/>
        <v>2</v>
      </c>
      <c r="Y13" s="581">
        <f>IF($I12=0,0,IF(ROUNDUP(Y12/$I12,0)&gt;30,30,ROUNDUP(Y12/$I12,0)))</f>
        <v>3</v>
      </c>
      <c r="Z13" s="581">
        <f>IF($I12=0,0,IF(ROUNDUP(Z12/$I12,0)&gt;30,30,ROUNDUP(Z12/$I12,0)))</f>
        <v>7</v>
      </c>
      <c r="AA13" s="581"/>
      <c r="AB13" s="581"/>
      <c r="AC13" s="581">
        <f>IF($I12=0,0,IF(ROUNDUP(AC12/$I12,0)&gt;30,30,ROUNDUP(AC12/$I12,0)))</f>
        <v>3</v>
      </c>
      <c r="AD13" s="581"/>
      <c r="AE13" s="593">
        <f>IF($I12=0,0,IF(ROUNDUP(AE12/$I12,0)&gt;30,30,ROUNDUP(AE12/$I12,0)))</f>
        <v>7</v>
      </c>
      <c r="AF13" s="581"/>
      <c r="AG13" s="581"/>
      <c r="AH13" s="581"/>
      <c r="AI13" s="593">
        <f>IF($I12=0,0,IF(ROUNDUP(AI12/$I12,0)&gt;30,30,ROUNDUP(AI12/$I12,0)))</f>
        <v>4</v>
      </c>
      <c r="AJ13" s="581"/>
      <c r="AK13" s="581"/>
      <c r="AL13" s="581"/>
      <c r="AM13" s="581"/>
      <c r="AN13" s="581">
        <f>IF($I12=0,0,IF(ROUNDUP(AN12/$I12,0)&gt;30,30,ROUNDUP(AN12/$I12,0)))</f>
        <v>3</v>
      </c>
      <c r="AO13" s="581"/>
      <c r="AP13" s="581"/>
      <c r="AQ13" s="581"/>
      <c r="AR13" s="581">
        <f>IF($I12=0,0,IF(ROUNDUP(AR12/$I12,0)&gt;30,30,ROUNDUP(AR12/$I12,0)))</f>
        <v>4</v>
      </c>
      <c r="AS13" s="581"/>
      <c r="AT13" s="581">
        <f>IF($I12=0,0,IF(ROUNDUP(AT12/$I12,0)&gt;30,30,ROUNDUP(AT12/$I12,0)))</f>
        <v>5</v>
      </c>
      <c r="AU13" s="581"/>
      <c r="AV13" s="581"/>
      <c r="AW13" s="581">
        <f>IF($I12=0,0,IF(ROUNDUP(AW12/$I12,0)&gt;30,30,ROUNDUP(AW12/$I12,0)))</f>
        <v>6</v>
      </c>
      <c r="AX13" s="581"/>
      <c r="AY13" s="581"/>
      <c r="AZ13" s="581"/>
      <c r="BA13" s="581"/>
      <c r="BB13" s="581"/>
      <c r="BC13" s="581"/>
      <c r="BD13" s="581"/>
      <c r="BE13" s="581"/>
      <c r="BF13" s="599">
        <f>IF($I12=0,0,IF(ROUNDUP(BF12/$I12,0)&gt;30,30,ROUNDUP(BF12/$I12,0)))</f>
        <v>2</v>
      </c>
      <c r="BG13" s="599"/>
      <c r="BH13" s="599"/>
      <c r="BI13" s="599"/>
      <c r="BJ13" s="599"/>
      <c r="BK13" s="599"/>
      <c r="BL13" s="599"/>
      <c r="BM13" s="599"/>
      <c r="BN13" s="599"/>
      <c r="BO13" s="599"/>
      <c r="BP13" s="599"/>
      <c r="BQ13" s="643">
        <f>IF($I12=0,0,IF(ROUNDUP(BQ12/$I12,0)&gt;30,30,ROUNDUP(BQ12/$I12,0)))</f>
        <v>4</v>
      </c>
      <c r="BR13" s="599"/>
      <c r="BS13" s="599"/>
      <c r="BT13" s="599"/>
      <c r="BU13" s="599">
        <f>IF($I12=0,0,IF(ROUNDUP(BU12/$I12,0)&gt;30,30,ROUNDUP(BU12/$I12,0)))</f>
        <v>2</v>
      </c>
      <c r="BV13" s="581"/>
      <c r="BW13" s="581"/>
      <c r="BX13" s="581">
        <f>IF($I12=0,0,IF(ROUNDUP(BX12/$I12,0)&gt;30,30,ROUNDUP(BX12/$I12,0)))</f>
        <v>3</v>
      </c>
      <c r="BY13" s="581">
        <f>IF($I12=0,0,IF(ROUNDUP(BY12/$I12,0)&gt;30,30,ROUNDUP(BY12/$I12,0)))</f>
        <v>5</v>
      </c>
      <c r="BZ13" s="581"/>
      <c r="CA13" s="581"/>
      <c r="CB13" s="581">
        <f>IF($I12=0,0,IF(ROUNDUP(CB12/$I12,0)&gt;30,30,ROUNDUP(CB12/$I12,0)))</f>
        <v>1</v>
      </c>
      <c r="CC13" s="581"/>
      <c r="CD13" s="581"/>
      <c r="CE13" s="581">
        <f>IF($I12=0,0,IF(ROUNDUP(CE12/$I12,0)&gt;30,30,ROUNDUP(CE12/$I12,0)))</f>
        <v>3</v>
      </c>
      <c r="CF13" s="581"/>
      <c r="CG13" s="581">
        <f>IF($I12=0,0,IF(ROUNDUP(CG12/$I12,0)&gt;30,30,ROUNDUP(CG12/$I12,0)))</f>
        <v>4</v>
      </c>
      <c r="CH13" s="581"/>
      <c r="CI13" s="581"/>
      <c r="CJ13" s="581"/>
      <c r="CK13" s="581"/>
      <c r="CL13" s="581"/>
      <c r="CM13" s="581"/>
      <c r="CN13" s="581"/>
      <c r="CO13" s="581"/>
      <c r="CP13" s="581"/>
      <c r="CQ13" s="581"/>
      <c r="CR13" s="581"/>
      <c r="CS13" s="581"/>
      <c r="CT13" s="581"/>
      <c r="CU13" s="581"/>
      <c r="CV13" s="581"/>
      <c r="CW13" s="581">
        <f>IF($I12=0,0,IF(ROUNDUP(CW12/$I12,0)&gt;30,30,ROUNDUP(CW12/$I12,0)))</f>
        <v>1</v>
      </c>
      <c r="CX13" s="581"/>
      <c r="CY13" s="581">
        <f>IF($I12=0,0,IF(ROUNDUP(CY12/$I12,0)&gt;30,30,ROUNDUP(CY12/$I12,0)))</f>
        <v>6</v>
      </c>
      <c r="CZ13" s="581">
        <f>IF($I12=0,0,IF(ROUNDUP(CZ12/$I12,0)&gt;30,30,ROUNDUP(CZ12/$I12,0)))</f>
        <v>3</v>
      </c>
      <c r="DA13" s="581"/>
      <c r="DB13" s="581">
        <f>IF($I12=0,0,IF(ROUNDUP(DB12/$I12,0)&gt;30,30,ROUNDUP(DB12/$I12,0)))</f>
        <v>6</v>
      </c>
      <c r="DC13" s="581"/>
      <c r="DD13" s="581"/>
      <c r="DE13" s="581">
        <f>IF($I12=0,0,IF(ROUNDUP(DE12/$I12,0)&gt;30,30,ROUNDUP(DE12/$I12,0)))</f>
        <v>13</v>
      </c>
      <c r="DF13" s="581"/>
      <c r="DG13" s="581">
        <f>IF($I12=0,0,IF(ROUNDUP(DG12/$I12,0)&gt;30,30,ROUNDUP(DG12/$I12,0)))</f>
        <v>3</v>
      </c>
      <c r="DH13" s="581"/>
      <c r="DI13" s="581"/>
      <c r="DJ13" s="581"/>
      <c r="DK13" s="580"/>
      <c r="DL13" s="580"/>
      <c r="DM13" s="593">
        <f>IF($I12=0,0,IF(ROUNDUP(DM12/$I12,0)&gt;30,30,ROUNDUP(DM12/$I12,0)))</f>
        <v>3</v>
      </c>
      <c r="DN13" s="581">
        <f>IF($I12=0,0,IF(ROUNDUP(DN12/$I12,0)&gt;30,30,ROUNDUP(DN12/$I12,0)))</f>
        <v>1</v>
      </c>
      <c r="DO13" s="581"/>
      <c r="DP13" s="593">
        <f>IF($I12=0,0,IF(ROUNDUP(DP12/$I12,0)&gt;30,30,ROUNDUP(DP12/$I12,0)))</f>
        <v>6</v>
      </c>
      <c r="DQ13" s="581"/>
      <c r="DR13" s="581"/>
      <c r="DS13" s="643"/>
      <c r="DT13" s="581"/>
      <c r="DU13" s="581"/>
    </row>
    <row r="14" spans="1:125" ht="13.5" customHeight="1" x14ac:dyDescent="0.2">
      <c r="A14" s="734">
        <v>7</v>
      </c>
      <c r="B14" s="736" t="s">
        <v>149</v>
      </c>
      <c r="C14" s="738">
        <f>IF(D14=0,0,RANK(D14,D$2:D$29))</f>
        <v>0</v>
      </c>
      <c r="D14" s="740">
        <f>SUM(J15:DU15)</f>
        <v>0</v>
      </c>
      <c r="E14" s="742">
        <f>IF(G14="X","X",RANK(G14,G$2:G$29))</f>
        <v>7</v>
      </c>
      <c r="F14" s="752">
        <f>COUNT(J14:DU14)</f>
        <v>0</v>
      </c>
      <c r="G14" s="722">
        <f>IF(C14=1,"X",IF(C14=2,"X",IF(C14=3,"X",F14)))</f>
        <v>0</v>
      </c>
      <c r="H14" s="754">
        <f>SUM(J14:DU14)</f>
        <v>0</v>
      </c>
      <c r="I14" s="726">
        <f>MINA(J14,K14,L14,M14,N14,O14,P14,Q14,R14,S14,T14,U14,V14,W14,X14)</f>
        <v>0</v>
      </c>
      <c r="J14" s="610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8"/>
      <c r="BD14" s="578"/>
      <c r="BE14" s="578"/>
      <c r="BF14" s="578"/>
      <c r="BG14" s="578"/>
      <c r="BH14" s="578"/>
      <c r="BI14" s="578"/>
      <c r="BJ14" s="578"/>
      <c r="BK14" s="578"/>
      <c r="BL14" s="578"/>
      <c r="BM14" s="578"/>
      <c r="BN14" s="578"/>
      <c r="BO14" s="578"/>
      <c r="BP14" s="578"/>
      <c r="BQ14" s="578"/>
      <c r="BR14" s="578"/>
      <c r="BS14" s="578"/>
      <c r="BT14" s="578"/>
      <c r="BU14" s="578"/>
      <c r="BV14" s="578"/>
      <c r="BW14" s="578"/>
      <c r="BX14" s="578"/>
      <c r="BY14" s="578"/>
      <c r="BZ14" s="578"/>
      <c r="CA14" s="578"/>
      <c r="CB14" s="578"/>
      <c r="CC14" s="578"/>
      <c r="CD14" s="578"/>
      <c r="CE14" s="578"/>
      <c r="CF14" s="578"/>
      <c r="CG14" s="578"/>
      <c r="CH14" s="578"/>
      <c r="CI14" s="578"/>
      <c r="CJ14" s="578"/>
      <c r="CK14" s="578"/>
      <c r="CL14" s="578"/>
      <c r="CM14" s="578"/>
      <c r="CN14" s="578"/>
      <c r="CO14" s="578"/>
      <c r="CP14" s="578"/>
      <c r="CQ14" s="578"/>
      <c r="CR14" s="578"/>
      <c r="CS14" s="578"/>
      <c r="CT14" s="578"/>
      <c r="CU14" s="578"/>
      <c r="CV14" s="578"/>
      <c r="CW14" s="578"/>
      <c r="CX14" s="578"/>
      <c r="CY14" s="578"/>
      <c r="CZ14" s="578"/>
      <c r="DA14" s="578"/>
      <c r="DB14" s="578"/>
      <c r="DC14" s="578"/>
      <c r="DD14" s="578"/>
      <c r="DE14" s="578"/>
      <c r="DF14" s="578"/>
      <c r="DG14" s="578"/>
      <c r="DH14" s="578"/>
      <c r="DI14" s="578"/>
      <c r="DJ14" s="578"/>
      <c r="DK14" s="578"/>
      <c r="DL14" s="578"/>
      <c r="DM14" s="578"/>
      <c r="DN14" s="578"/>
      <c r="DO14" s="578"/>
      <c r="DP14" s="578"/>
      <c r="DQ14" s="578"/>
      <c r="DR14" s="578"/>
      <c r="DS14" s="578"/>
      <c r="DT14" s="578"/>
      <c r="DU14" s="578"/>
    </row>
    <row r="15" spans="1:125" ht="13.5" customHeight="1" thickBot="1" x14ac:dyDescent="0.25">
      <c r="A15" s="735"/>
      <c r="B15" s="737"/>
      <c r="C15" s="739"/>
      <c r="D15" s="741"/>
      <c r="E15" s="743"/>
      <c r="F15" s="753"/>
      <c r="G15" s="723"/>
      <c r="H15" s="755"/>
      <c r="I15" s="727"/>
      <c r="J15" s="579"/>
      <c r="K15" s="580"/>
      <c r="L15" s="580"/>
      <c r="M15" s="581"/>
      <c r="N15" s="580"/>
      <c r="O15" s="580"/>
      <c r="P15" s="580"/>
      <c r="Q15" s="581"/>
      <c r="R15" s="581"/>
      <c r="S15" s="580"/>
      <c r="T15" s="580"/>
      <c r="U15" s="581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  <c r="AT15" s="580"/>
      <c r="AU15" s="580"/>
      <c r="AV15" s="580"/>
      <c r="AW15" s="580"/>
      <c r="AX15" s="580"/>
      <c r="AY15" s="580"/>
      <c r="AZ15" s="580"/>
      <c r="BA15" s="580"/>
      <c r="BB15" s="580"/>
      <c r="BC15" s="580"/>
      <c r="BD15" s="580"/>
      <c r="BE15" s="580"/>
      <c r="BF15" s="580"/>
      <c r="BG15" s="580"/>
      <c r="BH15" s="580"/>
      <c r="BI15" s="580"/>
      <c r="BJ15" s="580"/>
      <c r="BK15" s="580"/>
      <c r="BL15" s="580"/>
      <c r="BM15" s="580"/>
      <c r="BN15" s="580"/>
      <c r="BO15" s="580"/>
      <c r="BP15" s="580"/>
      <c r="BQ15" s="580"/>
      <c r="BR15" s="580"/>
      <c r="BS15" s="580"/>
      <c r="BT15" s="580"/>
      <c r="BU15" s="580"/>
      <c r="BV15" s="580"/>
      <c r="BW15" s="580"/>
      <c r="BX15" s="580"/>
      <c r="BY15" s="580"/>
      <c r="BZ15" s="580"/>
      <c r="CA15" s="580"/>
      <c r="CB15" s="580"/>
      <c r="CC15" s="580"/>
      <c r="CD15" s="580"/>
      <c r="CE15" s="580"/>
      <c r="CF15" s="580"/>
      <c r="CG15" s="580"/>
      <c r="CH15" s="580"/>
      <c r="CI15" s="580"/>
      <c r="CJ15" s="580"/>
      <c r="CK15" s="580"/>
      <c r="CL15" s="580"/>
      <c r="CM15" s="580"/>
      <c r="CN15" s="580"/>
      <c r="CO15" s="580"/>
      <c r="CP15" s="580"/>
      <c r="CQ15" s="580"/>
      <c r="CR15" s="580"/>
      <c r="CS15" s="580"/>
      <c r="CT15" s="580"/>
      <c r="CU15" s="580"/>
      <c r="CV15" s="580"/>
      <c r="CW15" s="580"/>
      <c r="CX15" s="580"/>
      <c r="CY15" s="580"/>
      <c r="CZ15" s="580"/>
      <c r="DA15" s="580"/>
      <c r="DB15" s="580"/>
      <c r="DC15" s="580"/>
      <c r="DD15" s="580"/>
      <c r="DE15" s="580"/>
      <c r="DF15" s="580"/>
      <c r="DG15" s="580"/>
      <c r="DH15" s="580"/>
      <c r="DI15" s="580"/>
      <c r="DJ15" s="580"/>
      <c r="DK15" s="580"/>
      <c r="DL15" s="580"/>
      <c r="DM15" s="580"/>
      <c r="DN15" s="580"/>
      <c r="DO15" s="580"/>
      <c r="DP15" s="580"/>
      <c r="DQ15" s="580"/>
      <c r="DR15" s="580"/>
      <c r="DS15" s="580"/>
      <c r="DT15" s="580"/>
      <c r="DU15" s="580"/>
    </row>
    <row r="16" spans="1:125" ht="13.5" customHeight="1" x14ac:dyDescent="0.2">
      <c r="A16" s="734">
        <v>8</v>
      </c>
      <c r="B16" s="736" t="s">
        <v>109</v>
      </c>
      <c r="C16" s="738">
        <f>IF(D16=0,0,RANK(D16,D$2:D$29))</f>
        <v>0</v>
      </c>
      <c r="D16" s="740">
        <f>SUM(J17:DU17)</f>
        <v>0</v>
      </c>
      <c r="E16" s="742">
        <f>IF(G16="X","X",RANK(G16,G$2:G$29))</f>
        <v>7</v>
      </c>
      <c r="F16" s="752">
        <f>COUNT(J16:DU16)</f>
        <v>0</v>
      </c>
      <c r="G16" s="722">
        <f>IF(C16=1,"X",IF(C16=2,"X",IF(C16=3,"X",F16)))</f>
        <v>0</v>
      </c>
      <c r="H16" s="754">
        <f>SUM(J16:DU16)</f>
        <v>0</v>
      </c>
      <c r="I16" s="726">
        <f>MINA(J16,K16,L16,M16,N16,O16,P16,Q16,R16,S16,T16,U16,V16,W16,X16)</f>
        <v>0</v>
      </c>
      <c r="J16" s="610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78"/>
      <c r="AX16" s="578"/>
      <c r="AY16" s="578"/>
      <c r="AZ16" s="578"/>
      <c r="BA16" s="578"/>
      <c r="BB16" s="578"/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78"/>
      <c r="BS16" s="578"/>
      <c r="BT16" s="578"/>
      <c r="BU16" s="578"/>
      <c r="BV16" s="578"/>
      <c r="BW16" s="578"/>
      <c r="BX16" s="578"/>
      <c r="BY16" s="578"/>
      <c r="BZ16" s="578"/>
      <c r="CA16" s="578"/>
      <c r="CB16" s="578"/>
      <c r="CC16" s="578"/>
      <c r="CD16" s="578"/>
      <c r="CE16" s="578"/>
      <c r="CF16" s="578"/>
      <c r="CG16" s="578"/>
      <c r="CH16" s="578"/>
      <c r="CI16" s="578"/>
      <c r="CJ16" s="578"/>
      <c r="CK16" s="578"/>
      <c r="CL16" s="578"/>
      <c r="CM16" s="578"/>
      <c r="CN16" s="578"/>
      <c r="CO16" s="578"/>
      <c r="CP16" s="578"/>
      <c r="CQ16" s="578"/>
      <c r="CR16" s="578"/>
      <c r="CS16" s="578"/>
      <c r="CT16" s="578"/>
      <c r="CU16" s="578"/>
      <c r="CV16" s="578"/>
      <c r="CW16" s="578"/>
      <c r="CX16" s="578"/>
      <c r="CY16" s="578"/>
      <c r="CZ16" s="578"/>
      <c r="DA16" s="578"/>
      <c r="DB16" s="578"/>
      <c r="DC16" s="578"/>
      <c r="DD16" s="578"/>
      <c r="DE16" s="578"/>
      <c r="DF16" s="578"/>
      <c r="DG16" s="578"/>
      <c r="DH16" s="578"/>
      <c r="DI16" s="578"/>
      <c r="DJ16" s="578"/>
      <c r="DK16" s="578"/>
      <c r="DL16" s="578"/>
      <c r="DM16" s="578"/>
      <c r="DN16" s="578"/>
      <c r="DO16" s="578"/>
      <c r="DP16" s="578"/>
      <c r="DQ16" s="578"/>
      <c r="DR16" s="578"/>
      <c r="DS16" s="578"/>
      <c r="DT16" s="578"/>
      <c r="DU16" s="578"/>
    </row>
    <row r="17" spans="1:125" ht="13.5" customHeight="1" thickBot="1" x14ac:dyDescent="0.25">
      <c r="A17" s="735"/>
      <c r="B17" s="737"/>
      <c r="C17" s="739"/>
      <c r="D17" s="741"/>
      <c r="E17" s="743"/>
      <c r="F17" s="753"/>
      <c r="G17" s="723"/>
      <c r="H17" s="755"/>
      <c r="I17" s="727"/>
      <c r="J17" s="579"/>
      <c r="K17" s="580"/>
      <c r="L17" s="580"/>
      <c r="M17" s="581"/>
      <c r="N17" s="580"/>
      <c r="O17" s="580"/>
      <c r="P17" s="580"/>
      <c r="Q17" s="581"/>
      <c r="R17" s="581"/>
      <c r="S17" s="580"/>
      <c r="T17" s="580"/>
      <c r="U17" s="581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80"/>
      <c r="BB17" s="580"/>
      <c r="BC17" s="580"/>
      <c r="BD17" s="580"/>
      <c r="BE17" s="580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80"/>
      <c r="BW17" s="580"/>
      <c r="BX17" s="580"/>
      <c r="BY17" s="580"/>
      <c r="BZ17" s="580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  <c r="CK17" s="580"/>
      <c r="CL17" s="580"/>
      <c r="CM17" s="580"/>
      <c r="CN17" s="580"/>
      <c r="CO17" s="580"/>
      <c r="CP17" s="580"/>
      <c r="CQ17" s="580"/>
      <c r="CR17" s="580"/>
      <c r="CS17" s="580"/>
      <c r="CT17" s="580"/>
      <c r="CU17" s="580"/>
      <c r="CV17" s="580"/>
      <c r="CW17" s="580"/>
      <c r="CX17" s="580"/>
      <c r="CY17" s="580"/>
      <c r="CZ17" s="580"/>
      <c r="DA17" s="580"/>
      <c r="DB17" s="580"/>
      <c r="DC17" s="580"/>
      <c r="DD17" s="580"/>
      <c r="DE17" s="580"/>
      <c r="DF17" s="580"/>
      <c r="DG17" s="580"/>
      <c r="DH17" s="580"/>
      <c r="DI17" s="580"/>
      <c r="DJ17" s="580"/>
      <c r="DK17" s="580"/>
      <c r="DL17" s="580"/>
      <c r="DM17" s="580"/>
      <c r="DN17" s="580"/>
      <c r="DO17" s="580"/>
      <c r="DP17" s="580"/>
      <c r="DQ17" s="580"/>
      <c r="DR17" s="580"/>
      <c r="DS17" s="580"/>
      <c r="DT17" s="580"/>
      <c r="DU17" s="580"/>
    </row>
    <row r="18" spans="1:125" ht="13.5" customHeight="1" x14ac:dyDescent="0.2">
      <c r="A18" s="734">
        <v>9</v>
      </c>
      <c r="B18" s="736" t="s">
        <v>974</v>
      </c>
      <c r="C18" s="738">
        <f>IF(D18=0,0,RANK(D18,D$2:D$29))</f>
        <v>7</v>
      </c>
      <c r="D18" s="740">
        <f>SUM(J19:DU19)</f>
        <v>7</v>
      </c>
      <c r="E18" s="742">
        <f>IF(G18="X","X",RANK(G18,G$2:G$29))</f>
        <v>5</v>
      </c>
      <c r="F18" s="752">
        <f>COUNT(J18:DU18)</f>
        <v>4</v>
      </c>
      <c r="G18" s="722">
        <f>IF(C18=1,"X",IF(C18=2,"X",IF(C18=3,"X",F18)))</f>
        <v>4</v>
      </c>
      <c r="H18" s="754">
        <f>SUM(J18:DU18)</f>
        <v>7.8935185185185178E-2</v>
      </c>
      <c r="I18" s="726">
        <f>MINA(J18,K18,L18,M18,N18,O18,P18,Q18,R18,S18,T18,U18,V18,W18,X18)</f>
        <v>1.8993055555555558E-2</v>
      </c>
      <c r="J18" s="578"/>
      <c r="K18" s="578"/>
      <c r="L18" s="578"/>
      <c r="M18" s="578">
        <v>2.0347222222222221E-2</v>
      </c>
      <c r="N18" s="578">
        <v>1.9525462962962963E-2</v>
      </c>
      <c r="O18" s="578">
        <v>2.0069444444444442E-2</v>
      </c>
      <c r="P18" s="578">
        <v>1.8993055555555558E-2</v>
      </c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92"/>
      <c r="AK18" s="592"/>
      <c r="AL18" s="592"/>
      <c r="AM18" s="592"/>
      <c r="AN18" s="592"/>
      <c r="AO18" s="592"/>
      <c r="AP18" s="592"/>
      <c r="AQ18" s="592"/>
      <c r="AR18" s="592"/>
      <c r="AS18" s="592"/>
      <c r="AT18" s="592"/>
      <c r="AU18" s="578"/>
      <c r="AV18" s="578"/>
      <c r="AW18" s="578"/>
      <c r="AX18" s="578"/>
      <c r="AY18" s="578"/>
      <c r="AZ18" s="578"/>
      <c r="BA18" s="578"/>
      <c r="BB18" s="578"/>
      <c r="BC18" s="578"/>
      <c r="BD18" s="578"/>
      <c r="BE18" s="578"/>
      <c r="BF18" s="578"/>
      <c r="BG18" s="578"/>
      <c r="BH18" s="578"/>
      <c r="BI18" s="578"/>
      <c r="BJ18" s="578"/>
      <c r="BK18" s="578"/>
      <c r="BL18" s="578"/>
      <c r="BM18" s="578"/>
      <c r="BN18" s="578"/>
      <c r="BO18" s="578"/>
      <c r="BP18" s="578"/>
      <c r="BQ18" s="578"/>
      <c r="BR18" s="578"/>
      <c r="BS18" s="578"/>
      <c r="BT18" s="578"/>
      <c r="BU18" s="578"/>
      <c r="BV18" s="578"/>
      <c r="BW18" s="578"/>
      <c r="BX18" s="578"/>
      <c r="BY18" s="578"/>
      <c r="BZ18" s="578"/>
      <c r="CA18" s="578"/>
      <c r="CB18" s="578"/>
      <c r="CC18" s="578"/>
      <c r="CD18" s="578"/>
      <c r="CE18" s="578"/>
      <c r="CF18" s="578"/>
      <c r="CG18" s="578"/>
      <c r="CH18" s="578"/>
      <c r="CI18" s="578"/>
      <c r="CJ18" s="578"/>
      <c r="CK18" s="578"/>
      <c r="CL18" s="578"/>
      <c r="CM18" s="578"/>
      <c r="CN18" s="578"/>
      <c r="CO18" s="578"/>
      <c r="CP18" s="578"/>
      <c r="CQ18" s="578"/>
      <c r="CR18" s="578"/>
      <c r="CS18" s="578"/>
      <c r="CT18" s="578"/>
      <c r="CU18" s="578"/>
      <c r="CV18" s="578"/>
      <c r="CW18" s="578"/>
      <c r="CX18" s="578"/>
      <c r="CY18" s="578"/>
      <c r="CZ18" s="578"/>
      <c r="DA18" s="578"/>
      <c r="DB18" s="578"/>
      <c r="DC18" s="578"/>
      <c r="DD18" s="578"/>
      <c r="DE18" s="578"/>
      <c r="DF18" s="578"/>
      <c r="DG18" s="578"/>
      <c r="DH18" s="578"/>
      <c r="DI18" s="578"/>
      <c r="DJ18" s="578"/>
      <c r="DK18" s="578"/>
      <c r="DL18" s="578"/>
      <c r="DM18" s="578"/>
      <c r="DN18" s="578"/>
      <c r="DO18" s="578"/>
      <c r="DP18" s="578"/>
      <c r="DQ18" s="578"/>
      <c r="DR18" s="578"/>
      <c r="DS18" s="578"/>
      <c r="DT18" s="578"/>
      <c r="DU18" s="578"/>
    </row>
    <row r="19" spans="1:125" ht="13.5" customHeight="1" thickBot="1" x14ac:dyDescent="0.25">
      <c r="A19" s="735"/>
      <c r="B19" s="737"/>
      <c r="C19" s="739"/>
      <c r="D19" s="741"/>
      <c r="E19" s="743"/>
      <c r="F19" s="753"/>
      <c r="G19" s="723"/>
      <c r="H19" s="755"/>
      <c r="I19" s="727"/>
      <c r="J19" s="581"/>
      <c r="K19" s="579"/>
      <c r="L19" s="579"/>
      <c r="M19" s="581">
        <f>IF($I18=0,0,IF(ROUNDUP(M18/$I18,0)&gt;30,30,ROUNDUP(M18/$I18,0)))</f>
        <v>2</v>
      </c>
      <c r="N19" s="581">
        <f>IF($I18=0,0,IF(ROUNDUP(N18/$I18,0)&gt;30,30,ROUNDUP(N18/$I18,0)))</f>
        <v>2</v>
      </c>
      <c r="O19" s="581">
        <f t="shared" ref="O19:P19" si="1">IF($I18=0,0,IF(ROUNDUP(O18/$I18,0)&gt;30,30,ROUNDUP(O18/$I18,0)))</f>
        <v>2</v>
      </c>
      <c r="P19" s="581">
        <f t="shared" si="1"/>
        <v>1</v>
      </c>
      <c r="Q19" s="581"/>
      <c r="R19" s="581"/>
      <c r="S19" s="581"/>
      <c r="T19" s="580"/>
      <c r="U19" s="581"/>
      <c r="V19" s="581"/>
      <c r="W19" s="581"/>
      <c r="X19" s="581"/>
      <c r="Y19" s="581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0"/>
      <c r="AV19" s="580"/>
      <c r="AW19" s="580"/>
      <c r="AX19" s="580"/>
      <c r="AY19" s="580"/>
      <c r="AZ19" s="580"/>
      <c r="BA19" s="580"/>
      <c r="BB19" s="580"/>
      <c r="BC19" s="580"/>
      <c r="BD19" s="580"/>
      <c r="BE19" s="580"/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1"/>
      <c r="BV19" s="581"/>
      <c r="BW19" s="581"/>
      <c r="BX19" s="580"/>
      <c r="BY19" s="580"/>
      <c r="BZ19" s="581"/>
      <c r="CA19" s="581"/>
      <c r="CB19" s="581"/>
      <c r="CC19" s="581"/>
      <c r="CD19" s="581"/>
      <c r="CE19" s="581"/>
      <c r="CF19" s="580"/>
      <c r="CG19" s="580"/>
      <c r="CH19" s="580"/>
      <c r="CI19" s="580"/>
      <c r="CJ19" s="580"/>
      <c r="CK19" s="580"/>
      <c r="CL19" s="580"/>
      <c r="CM19" s="580"/>
      <c r="CN19" s="580"/>
      <c r="CO19" s="581"/>
      <c r="CP19" s="581"/>
      <c r="CQ19" s="581"/>
      <c r="CR19" s="581"/>
      <c r="CS19" s="581"/>
      <c r="CT19" s="581"/>
      <c r="CU19" s="581"/>
      <c r="CV19" s="581"/>
      <c r="CW19" s="581"/>
      <c r="CX19" s="581"/>
      <c r="CY19" s="581"/>
      <c r="CZ19" s="581"/>
      <c r="DA19" s="581"/>
      <c r="DB19" s="581"/>
      <c r="DC19" s="581"/>
      <c r="DD19" s="581"/>
      <c r="DE19" s="581"/>
      <c r="DF19" s="581"/>
      <c r="DG19" s="581"/>
      <c r="DH19" s="581"/>
      <c r="DI19" s="581"/>
      <c r="DJ19" s="581"/>
      <c r="DK19" s="581"/>
      <c r="DL19" s="581"/>
      <c r="DM19" s="581"/>
      <c r="DN19" s="581"/>
      <c r="DO19" s="581"/>
      <c r="DP19" s="581"/>
      <c r="DQ19" s="581"/>
      <c r="DR19" s="581"/>
      <c r="DS19" s="580"/>
      <c r="DT19" s="580"/>
      <c r="DU19" s="580"/>
    </row>
    <row r="20" spans="1:125" ht="13.5" customHeight="1" x14ac:dyDescent="0.2">
      <c r="A20" s="734">
        <v>10</v>
      </c>
      <c r="B20" s="736" t="s">
        <v>504</v>
      </c>
      <c r="C20" s="738">
        <f>IF(D20=0,0,RANK(D20,D$2:D$29))</f>
        <v>2</v>
      </c>
      <c r="D20" s="740">
        <f>SUM(J21:DU21)</f>
        <v>94</v>
      </c>
      <c r="E20" s="742" t="str">
        <f>IF(G20="X","X",RANK(G20,G$2:G$29))</f>
        <v>X</v>
      </c>
      <c r="F20" s="752">
        <f>COUNT(J20:DU20)</f>
        <v>25</v>
      </c>
      <c r="G20" s="722" t="str">
        <f>IF(C20=1,"X",IF(C20=2,"X",IF(C20=3,"X",F20)))</f>
        <v>X</v>
      </c>
      <c r="H20" s="754">
        <f>SUM(J20:DU20)</f>
        <v>1.2285069444444445</v>
      </c>
      <c r="I20" s="726">
        <f>MINA(J20,K20,L20,M20,N20,O20,P20,Q20,R20,S20,T20,U20,V20,W20,X20)</f>
        <v>1.6099537037037037E-2</v>
      </c>
      <c r="J20" s="610"/>
      <c r="K20" s="578"/>
      <c r="L20" s="578"/>
      <c r="M20" s="578">
        <v>1.6412037037037037E-2</v>
      </c>
      <c r="N20" s="578">
        <v>1.6550925925925924E-2</v>
      </c>
      <c r="O20" s="578">
        <v>1.6284722222222221E-2</v>
      </c>
      <c r="P20" s="578">
        <v>1.6574074074074074E-2</v>
      </c>
      <c r="Q20" s="578">
        <v>1.6342592592592593E-2</v>
      </c>
      <c r="R20" s="578"/>
      <c r="S20" s="578">
        <v>1.6828703703703703E-2</v>
      </c>
      <c r="T20" s="578">
        <v>1.638888888888889E-2</v>
      </c>
      <c r="U20" s="578"/>
      <c r="V20" s="578">
        <v>1.6516203703703703E-2</v>
      </c>
      <c r="W20" s="578">
        <v>1.6099537037037037E-2</v>
      </c>
      <c r="X20" s="578">
        <v>1.6585648148148148E-2</v>
      </c>
      <c r="Y20" s="578"/>
      <c r="Z20" s="594">
        <v>0.12340277777777779</v>
      </c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78">
        <v>5.31712962962963E-2</v>
      </c>
      <c r="AX20" s="578"/>
      <c r="AY20" s="578">
        <v>3.4953703703703702E-2</v>
      </c>
      <c r="AZ20" s="578"/>
      <c r="BA20" s="578"/>
      <c r="BB20" s="578"/>
      <c r="BC20" s="578">
        <v>8.8773148148148143E-2</v>
      </c>
      <c r="BD20" s="578"/>
      <c r="BE20" s="578"/>
      <c r="BF20" s="578">
        <v>1.8587962962962962E-2</v>
      </c>
      <c r="BG20" s="578"/>
      <c r="BH20" s="578">
        <v>8.4444444444444447E-2</v>
      </c>
      <c r="BI20" s="578"/>
      <c r="BJ20" s="578"/>
      <c r="BK20" s="578"/>
      <c r="BL20" s="578"/>
      <c r="BM20" s="578">
        <v>4.4178240740740747E-2</v>
      </c>
      <c r="BN20" s="578">
        <v>8.2500000000000004E-2</v>
      </c>
      <c r="BO20" s="578"/>
      <c r="BP20" s="578"/>
      <c r="BQ20" s="578"/>
      <c r="BR20" s="578"/>
      <c r="BS20" s="578"/>
      <c r="BT20" s="578"/>
      <c r="BU20" s="578"/>
      <c r="BV20" s="578"/>
      <c r="BW20" s="578">
        <v>8.7592592592592597E-2</v>
      </c>
      <c r="BX20" s="578"/>
      <c r="BY20" s="578"/>
      <c r="BZ20" s="578"/>
      <c r="CA20" s="578"/>
      <c r="CB20" s="578"/>
      <c r="CC20" s="578"/>
      <c r="CD20" s="578"/>
      <c r="CE20" s="578"/>
      <c r="CF20" s="578"/>
      <c r="CG20" s="578"/>
      <c r="CH20" s="578"/>
      <c r="CI20" s="578"/>
      <c r="CJ20" s="578"/>
      <c r="CK20" s="578"/>
      <c r="CL20" s="578"/>
      <c r="CM20" s="578"/>
      <c r="CN20" s="578"/>
      <c r="CO20" s="578"/>
      <c r="CP20" s="578"/>
      <c r="CQ20" s="578"/>
      <c r="CR20" s="578"/>
      <c r="CS20" s="578"/>
      <c r="CT20" s="578">
        <v>4.3506944444444445E-2</v>
      </c>
      <c r="CU20" s="578"/>
      <c r="CV20" s="578"/>
      <c r="CW20" s="578"/>
      <c r="CX20" s="578"/>
      <c r="CY20" s="578">
        <v>8.0416666666666664E-2</v>
      </c>
      <c r="CZ20" s="578">
        <v>3.5474537037037041E-2</v>
      </c>
      <c r="DA20" s="578"/>
      <c r="DB20" s="578">
        <v>8.0787037037037032E-2</v>
      </c>
      <c r="DC20" s="578"/>
      <c r="DD20" s="578"/>
      <c r="DE20" s="578">
        <v>0.16666666666666666</v>
      </c>
      <c r="DF20" s="578"/>
      <c r="DG20" s="578"/>
      <c r="DH20" s="578"/>
      <c r="DI20" s="578"/>
      <c r="DJ20" s="578"/>
      <c r="DK20" s="578"/>
      <c r="DL20" s="578"/>
      <c r="DM20" s="578">
        <v>3.9467592592592596E-2</v>
      </c>
      <c r="DN20" s="578"/>
      <c r="DO20" s="578"/>
      <c r="DP20" s="578"/>
      <c r="DQ20" s="578"/>
      <c r="DR20" s="578"/>
      <c r="DS20" s="578"/>
      <c r="DT20" s="578"/>
      <c r="DU20" s="578"/>
    </row>
    <row r="21" spans="1:125" ht="13.5" customHeight="1" thickBot="1" x14ac:dyDescent="0.25">
      <c r="A21" s="735"/>
      <c r="B21" s="737"/>
      <c r="C21" s="739"/>
      <c r="D21" s="741"/>
      <c r="E21" s="743"/>
      <c r="F21" s="753"/>
      <c r="G21" s="723"/>
      <c r="H21" s="755"/>
      <c r="I21" s="727"/>
      <c r="J21" s="581"/>
      <c r="K21" s="579"/>
      <c r="L21" s="579"/>
      <c r="M21" s="581">
        <f>IF($I20=0,0,IF(ROUNDUP(M20/$I20,0)&gt;30,30,ROUNDUP(M20/$I20,0)))</f>
        <v>2</v>
      </c>
      <c r="N21" s="581">
        <f>IF($I20=0,0,IF(ROUNDUP(N20/$I20,0)&gt;30,30,ROUNDUP(N20/$I20,0)))</f>
        <v>2</v>
      </c>
      <c r="O21" s="581">
        <f t="shared" ref="O21:Q21" si="2">IF($I20=0,0,IF(ROUNDUP(O20/$I20,0)&gt;30,30,ROUNDUP(O20/$I20,0)))</f>
        <v>2</v>
      </c>
      <c r="P21" s="581">
        <f t="shared" si="2"/>
        <v>2</v>
      </c>
      <c r="Q21" s="581">
        <f t="shared" si="2"/>
        <v>2</v>
      </c>
      <c r="R21" s="581"/>
      <c r="S21" s="581">
        <f t="shared" ref="S21:T21" si="3">IF($I20=0,0,IF(ROUNDUP(S20/$I20,0)&gt;30,30,ROUNDUP(S20/$I20,0)))</f>
        <v>2</v>
      </c>
      <c r="T21" s="581">
        <f t="shared" si="3"/>
        <v>2</v>
      </c>
      <c r="U21" s="579"/>
      <c r="V21" s="581">
        <f t="shared" ref="V21:X21" si="4">IF($I20=0,0,IF(ROUNDUP(V20/$I20,0)&gt;30,30,ROUNDUP(V20/$I20,0)))</f>
        <v>2</v>
      </c>
      <c r="W21" s="581">
        <f t="shared" si="4"/>
        <v>1</v>
      </c>
      <c r="X21" s="581">
        <f t="shared" si="4"/>
        <v>2</v>
      </c>
      <c r="Y21" s="580"/>
      <c r="Z21" s="581">
        <f>IF($I20=0,0,IF(ROUNDUP(Z20/$I20,0)&gt;30,30,ROUNDUP(Z20/$I20,0)))</f>
        <v>8</v>
      </c>
      <c r="AA21" s="580"/>
      <c r="AB21" s="580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  <c r="AT21" s="581"/>
      <c r="AU21" s="581"/>
      <c r="AV21" s="581"/>
      <c r="AW21" s="581">
        <f>IF($I20=0,0,IF(ROUNDUP(AW20/$I20,0)&gt;30,30,ROUNDUP(AW20/$I20,0)))</f>
        <v>4</v>
      </c>
      <c r="AX21" s="581"/>
      <c r="AY21" s="581">
        <f>IF($I20=0,0,IF(ROUNDUP(AY20/$I20,0)&gt;30,30,ROUNDUP(AY20/$I20,0)))</f>
        <v>3</v>
      </c>
      <c r="AZ21" s="581"/>
      <c r="BA21" s="581"/>
      <c r="BB21" s="581"/>
      <c r="BC21" s="581">
        <f>IF($I20=0,0,IF(ROUNDUP(BC20/$I20,0)&gt;30,30,ROUNDUP(BC20/$I20,0)))</f>
        <v>6</v>
      </c>
      <c r="BD21" s="581"/>
      <c r="BE21" s="581"/>
      <c r="BF21" s="581">
        <f>IF($I20=0,0,IF(ROUNDUP(BF20/$I20,0)&gt;30,30,ROUNDUP(BF20/$I20,0)))</f>
        <v>2</v>
      </c>
      <c r="BG21" s="581"/>
      <c r="BH21" s="581">
        <f>IF($I20=0,0,IF(ROUNDUP(BH20/$I20,0)&gt;30,30,ROUNDUP(BH20/$I20,0)))</f>
        <v>6</v>
      </c>
      <c r="BI21" s="581"/>
      <c r="BJ21" s="581"/>
      <c r="BK21" s="581"/>
      <c r="BL21" s="581"/>
      <c r="BM21" s="581">
        <f>IF($I20=0,0,IF(ROUNDUP(BM20/$I20,0)&gt;30,30,ROUNDUP(BM20/$I20,0)))</f>
        <v>3</v>
      </c>
      <c r="BN21" s="581">
        <f>IF($I20=0,0,IF(ROUNDUP(BN20/$I20,0)&gt;30,30,ROUNDUP(BN20/$I20,0)))</f>
        <v>6</v>
      </c>
      <c r="BO21" s="581"/>
      <c r="BP21" s="581"/>
      <c r="BQ21" s="581"/>
      <c r="BR21" s="581"/>
      <c r="BS21" s="581"/>
      <c r="BT21" s="581"/>
      <c r="BU21" s="581"/>
      <c r="BV21" s="581"/>
      <c r="BW21" s="581">
        <f>IF($I20=0,0,IF(ROUNDUP(BW20/$I20,0)&gt;30,30,ROUNDUP(BW20/$I20,0)))</f>
        <v>6</v>
      </c>
      <c r="BX21" s="581"/>
      <c r="BY21" s="581"/>
      <c r="BZ21" s="581"/>
      <c r="CA21" s="581"/>
      <c r="CB21" s="581"/>
      <c r="CC21" s="581"/>
      <c r="CD21" s="581"/>
      <c r="CE21" s="581"/>
      <c r="CF21" s="581"/>
      <c r="CG21" s="581"/>
      <c r="CH21" s="581"/>
      <c r="CI21" s="581"/>
      <c r="CJ21" s="581"/>
      <c r="CK21" s="581"/>
      <c r="CL21" s="581"/>
      <c r="CM21" s="581"/>
      <c r="CN21" s="581"/>
      <c r="CO21" s="581"/>
      <c r="CP21" s="581"/>
      <c r="CQ21" s="581"/>
      <c r="CR21" s="581"/>
      <c r="CS21" s="581"/>
      <c r="CT21" s="581">
        <f>IF($I20=0,0,IF(ROUNDUP(CT20/$I20,0)&gt;30,30,ROUNDUP(CT20/$I20,0)))</f>
        <v>3</v>
      </c>
      <c r="CU21" s="581"/>
      <c r="CV21" s="581"/>
      <c r="CW21" s="581"/>
      <c r="CX21" s="581"/>
      <c r="CY21" s="581">
        <f>IF($I20=0,0,IF(ROUNDUP(CY20/$I20,0)&gt;30,30,ROUNDUP(CY20/$I20,0)))</f>
        <v>5</v>
      </c>
      <c r="CZ21" s="581">
        <f>IF($I20=0,0,IF(ROUNDUP(CZ20/$I20,0)&gt;30,30,ROUNDUP(CZ20/$I20,0)))</f>
        <v>3</v>
      </c>
      <c r="DA21" s="581"/>
      <c r="DB21" s="581">
        <f>IF($I20=0,0,IF(ROUNDUP(DB20/$I20,0)&gt;30,30,ROUNDUP(DB20/$I20,0)))</f>
        <v>6</v>
      </c>
      <c r="DC21" s="581"/>
      <c r="DD21" s="581"/>
      <c r="DE21" s="581">
        <f>IF($I20=0,0,IF(ROUNDUP(DE20/$I20,0)&gt;30,30,ROUNDUP(DE20/$I20,0)))</f>
        <v>11</v>
      </c>
      <c r="DF21" s="581"/>
      <c r="DG21" s="581"/>
      <c r="DH21" s="581"/>
      <c r="DI21" s="581"/>
      <c r="DJ21" s="581"/>
      <c r="DK21" s="581"/>
      <c r="DL21" s="581"/>
      <c r="DM21" s="581">
        <f>IF($I20=0,0,IF(ROUNDUP(DM20/$I20,0)&gt;30,30,ROUNDUP(DM20/$I20,0)))</f>
        <v>3</v>
      </c>
      <c r="DN21" s="581"/>
      <c r="DO21" s="581"/>
      <c r="DP21" s="581"/>
      <c r="DQ21" s="581"/>
      <c r="DR21" s="581"/>
      <c r="DS21" s="580"/>
      <c r="DT21" s="580"/>
      <c r="DU21" s="581"/>
    </row>
    <row r="22" spans="1:125" ht="13.5" customHeight="1" x14ac:dyDescent="0.2">
      <c r="A22" s="734">
        <v>11</v>
      </c>
      <c r="B22" s="736" t="s">
        <v>771</v>
      </c>
      <c r="C22" s="738">
        <f>IF(D22=0,0,RANK(D22,D$2:D$29))</f>
        <v>3</v>
      </c>
      <c r="D22" s="740">
        <f>SUM(J23:DU23)</f>
        <v>75</v>
      </c>
      <c r="E22" s="742" t="str">
        <f>IF(G22="X","X",RANK(G22,G$2:G$29))</f>
        <v>X</v>
      </c>
      <c r="F22" s="752">
        <f>COUNT(J22:DU22)</f>
        <v>18</v>
      </c>
      <c r="G22" s="722" t="str">
        <f>IF(C22=1,"X",IF(C22=2,"X",IF(C22=3,"X",F22)))</f>
        <v>X</v>
      </c>
      <c r="H22" s="754">
        <f>SUM(J22:DU22)</f>
        <v>1.1946064814814816</v>
      </c>
      <c r="I22" s="726">
        <f>MINA(J22,K22,L22,M22,N22,O22,P22,Q22,R22,S22,T22,U22,V22,W22,X22)</f>
        <v>1.9340277777777779E-2</v>
      </c>
      <c r="J22" s="610"/>
      <c r="K22" s="578"/>
      <c r="L22" s="578">
        <v>2.0902777777777781E-2</v>
      </c>
      <c r="M22" s="578"/>
      <c r="N22" s="578">
        <v>1.9907407407407408E-2</v>
      </c>
      <c r="O22" s="578"/>
      <c r="P22" s="578">
        <v>2.1030092592592597E-2</v>
      </c>
      <c r="Q22" s="578">
        <v>2.0381944444444446E-2</v>
      </c>
      <c r="R22" s="578">
        <v>1.9722222222222221E-2</v>
      </c>
      <c r="S22" s="578">
        <v>2.1365740740740741E-2</v>
      </c>
      <c r="T22" s="578">
        <v>2.0486111111111111E-2</v>
      </c>
      <c r="U22" s="578">
        <v>1.9780092592592592E-2</v>
      </c>
      <c r="V22" s="578">
        <v>1.9699074074074074E-2</v>
      </c>
      <c r="W22" s="578">
        <v>1.9641203703703706E-2</v>
      </c>
      <c r="X22" s="578">
        <v>1.9340277777777779E-2</v>
      </c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78"/>
      <c r="BB22" s="578"/>
      <c r="BC22" s="578"/>
      <c r="BD22" s="578"/>
      <c r="BE22" s="578"/>
      <c r="BF22" s="578"/>
      <c r="BG22" s="578"/>
      <c r="BH22" s="578"/>
      <c r="BI22" s="578"/>
      <c r="BJ22" s="578"/>
      <c r="BK22" s="578"/>
      <c r="BL22" s="578"/>
      <c r="BM22" s="578"/>
      <c r="BN22" s="578"/>
      <c r="BO22" s="578"/>
      <c r="BP22" s="578"/>
      <c r="BQ22" s="578"/>
      <c r="BR22" s="578"/>
      <c r="BS22" s="578"/>
      <c r="BT22" s="578"/>
      <c r="BU22" s="578">
        <v>2.4074074074074071E-2</v>
      </c>
      <c r="BV22" s="578"/>
      <c r="BW22" s="578"/>
      <c r="BX22" s="578"/>
      <c r="BY22" s="661">
        <v>0.12957175925925926</v>
      </c>
      <c r="BZ22" s="578">
        <v>0.4574537037037037</v>
      </c>
      <c r="CA22" s="578"/>
      <c r="CB22" s="578"/>
      <c r="CC22" s="578"/>
      <c r="CD22" s="578"/>
      <c r="CE22" s="578"/>
      <c r="CF22" s="578"/>
      <c r="CG22" s="578"/>
      <c r="CH22" s="578"/>
      <c r="CI22" s="578"/>
      <c r="CJ22" s="578"/>
      <c r="CK22" s="578"/>
      <c r="CL22" s="578"/>
      <c r="CM22" s="578"/>
      <c r="CN22" s="578"/>
      <c r="CO22" s="578"/>
      <c r="CP22" s="578"/>
      <c r="CQ22" s="578"/>
      <c r="CR22" s="578"/>
      <c r="CS22" s="578"/>
      <c r="CT22" s="578"/>
      <c r="CU22" s="578"/>
      <c r="CV22" s="578"/>
      <c r="CW22" s="578"/>
      <c r="CX22" s="578"/>
      <c r="CY22" s="578"/>
      <c r="CZ22" s="578">
        <v>4.2627314814814819E-2</v>
      </c>
      <c r="DA22" s="578"/>
      <c r="DB22" s="578">
        <v>0.10835648148148147</v>
      </c>
      <c r="DC22" s="578"/>
      <c r="DD22" s="578"/>
      <c r="DE22" s="578">
        <v>0.16666666666666666</v>
      </c>
      <c r="DF22" s="578"/>
      <c r="DG22" s="578">
        <v>4.3599537037037034E-2</v>
      </c>
      <c r="DH22" s="578"/>
      <c r="DI22" s="578"/>
      <c r="DJ22" s="578"/>
      <c r="DK22" s="578"/>
      <c r="DL22" s="578"/>
      <c r="DM22" s="578"/>
      <c r="DN22" s="578"/>
      <c r="DO22" s="578"/>
      <c r="DP22" s="578"/>
      <c r="DQ22" s="578"/>
      <c r="DR22" s="578"/>
      <c r="DS22" s="578"/>
      <c r="DT22" s="578"/>
      <c r="DU22" s="578"/>
    </row>
    <row r="23" spans="1:125" ht="13.5" customHeight="1" thickBot="1" x14ac:dyDescent="0.25">
      <c r="A23" s="735"/>
      <c r="B23" s="737"/>
      <c r="C23" s="739"/>
      <c r="D23" s="741"/>
      <c r="E23" s="743"/>
      <c r="F23" s="753"/>
      <c r="G23" s="723"/>
      <c r="H23" s="755"/>
      <c r="I23" s="727"/>
      <c r="J23" s="581"/>
      <c r="K23" s="579"/>
      <c r="L23" s="581">
        <f>IF($I22=0,0,IF(ROUNDUP(L22/$I22,0)&gt;30,30,ROUNDUP(L22/$I22,0)))</f>
        <v>2</v>
      </c>
      <c r="M23" s="579"/>
      <c r="N23" s="581">
        <f>IF($I22=0,0,IF(ROUNDUP(N22/$I22,0)&gt;30,30,ROUNDUP(N22/$I22,0)))</f>
        <v>2</v>
      </c>
      <c r="O23" s="581"/>
      <c r="P23" s="581">
        <f t="shared" ref="P23:X23" si="5">IF($I22=0,0,IF(ROUNDUP(P22/$I22,0)&gt;30,30,ROUNDUP(P22/$I22,0)))</f>
        <v>2</v>
      </c>
      <c r="Q23" s="581">
        <f t="shared" si="5"/>
        <v>2</v>
      </c>
      <c r="R23" s="581">
        <f t="shared" si="5"/>
        <v>2</v>
      </c>
      <c r="S23" s="581">
        <f t="shared" si="5"/>
        <v>2</v>
      </c>
      <c r="T23" s="581">
        <f t="shared" si="5"/>
        <v>2</v>
      </c>
      <c r="U23" s="581">
        <f t="shared" si="5"/>
        <v>2</v>
      </c>
      <c r="V23" s="581">
        <f t="shared" si="5"/>
        <v>2</v>
      </c>
      <c r="W23" s="581">
        <f t="shared" si="5"/>
        <v>2</v>
      </c>
      <c r="X23" s="581">
        <f t="shared" si="5"/>
        <v>1</v>
      </c>
      <c r="Y23" s="581"/>
      <c r="Z23" s="580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0"/>
      <c r="AV23" s="580"/>
      <c r="AW23" s="580"/>
      <c r="AX23" s="580"/>
      <c r="AY23" s="580"/>
      <c r="AZ23" s="580"/>
      <c r="BA23" s="580"/>
      <c r="BB23" s="580"/>
      <c r="BC23" s="580"/>
      <c r="BD23" s="580"/>
      <c r="BE23" s="580"/>
      <c r="BF23" s="580"/>
      <c r="BG23" s="580"/>
      <c r="BH23" s="580"/>
      <c r="BI23" s="580"/>
      <c r="BJ23" s="580"/>
      <c r="BK23" s="580"/>
      <c r="BL23" s="580"/>
      <c r="BM23" s="580"/>
      <c r="BN23" s="580"/>
      <c r="BO23" s="580"/>
      <c r="BP23" s="580"/>
      <c r="BQ23" s="580"/>
      <c r="BR23" s="580"/>
      <c r="BS23" s="580"/>
      <c r="BT23" s="580"/>
      <c r="BU23" s="581">
        <f>IF($I22=0,0,IF(ROUNDUP(BU22/$I22,0)&gt;30,30,ROUNDUP(BU22/$I22,0)))</f>
        <v>2</v>
      </c>
      <c r="BV23" s="581"/>
      <c r="BW23" s="581"/>
      <c r="BX23" s="580"/>
      <c r="BY23" s="581">
        <f>IF($I22=0,0,IF(ROUNDUP(BY22/$I22,0)&gt;30,30,ROUNDUP(BY22/$I22,0)))</f>
        <v>7</v>
      </c>
      <c r="BZ23" s="581">
        <f>IF($I22=0,0,IF(ROUNDUP(BZ22/$I22,0)&gt;30,30,ROUNDUP(BZ22/$I22,0)))</f>
        <v>24</v>
      </c>
      <c r="CA23" s="581"/>
      <c r="CB23" s="581"/>
      <c r="CC23" s="581"/>
      <c r="CD23" s="581"/>
      <c r="CE23" s="581"/>
      <c r="CF23" s="580"/>
      <c r="CG23" s="580"/>
      <c r="CH23" s="580"/>
      <c r="CI23" s="580"/>
      <c r="CJ23" s="580"/>
      <c r="CK23" s="580"/>
      <c r="CL23" s="580"/>
      <c r="CM23" s="580"/>
      <c r="CN23" s="580"/>
      <c r="CO23" s="581"/>
      <c r="CP23" s="581"/>
      <c r="CQ23" s="581"/>
      <c r="CR23" s="581"/>
      <c r="CS23" s="581"/>
      <c r="CT23" s="581"/>
      <c r="CU23" s="581"/>
      <c r="CV23" s="581"/>
      <c r="CW23" s="581"/>
      <c r="CX23" s="581"/>
      <c r="CY23" s="581"/>
      <c r="CZ23" s="581">
        <f>IF($I22=0,0,IF(ROUNDUP(CZ22/$I22,0)&gt;30,30,ROUNDUP(CZ22/$I22,0)))</f>
        <v>3</v>
      </c>
      <c r="DA23" s="581"/>
      <c r="DB23" s="581">
        <f>IF($I22=0,0,IF(ROUNDUP(DB22/$I22,0)&gt;30,30,ROUNDUP(DB22/$I22,0)))</f>
        <v>6</v>
      </c>
      <c r="DC23" s="581"/>
      <c r="DD23" s="581"/>
      <c r="DE23" s="581">
        <f>IF($I22=0,0,IF(ROUNDUP(DE22/$I22,0)&gt;30,30,ROUNDUP(DE22/$I22,0)))</f>
        <v>9</v>
      </c>
      <c r="DF23" s="581"/>
      <c r="DG23" s="581">
        <f>IF($I22=0,0,IF(ROUNDUP(DG22/$I22,0)&gt;30,30,ROUNDUP(DG22/$I22,0)))</f>
        <v>3</v>
      </c>
      <c r="DH23" s="581"/>
      <c r="DI23" s="581"/>
      <c r="DJ23" s="581"/>
      <c r="DK23" s="581"/>
      <c r="DL23" s="581"/>
      <c r="DM23" s="581"/>
      <c r="DN23" s="581"/>
      <c r="DO23" s="581"/>
      <c r="DP23" s="581"/>
      <c r="DQ23" s="581"/>
      <c r="DR23" s="581"/>
      <c r="DS23" s="580"/>
      <c r="DT23" s="580"/>
      <c r="DU23" s="580"/>
    </row>
    <row r="24" spans="1:125" ht="13.5" customHeight="1" x14ac:dyDescent="0.2">
      <c r="A24" s="734">
        <v>12</v>
      </c>
      <c r="B24" s="736" t="s">
        <v>1244</v>
      </c>
      <c r="C24" s="738">
        <f>IF(D24=0,0,RANK(D24,D$2:D$29))</f>
        <v>8</v>
      </c>
      <c r="D24" s="740">
        <f>SUM(J25:DU25)</f>
        <v>5</v>
      </c>
      <c r="E24" s="742">
        <f>IF(G24="X","X",RANK(G24,G$2:G$29))</f>
        <v>7</v>
      </c>
      <c r="F24" s="752">
        <f>COUNT(J24:DU24)</f>
        <v>3</v>
      </c>
      <c r="G24" s="663"/>
      <c r="H24" s="754">
        <f>SUM(J24:DU24)</f>
        <v>6.1435185185185183E-2</v>
      </c>
      <c r="I24" s="726">
        <f>MINA(J24,K24,L24,M24,N24,O24,P24,Q24,R24,S24,T24,U24,V24,W24,X24)</f>
        <v>1.9907407407407408E-2</v>
      </c>
      <c r="J24" s="610"/>
      <c r="K24" s="610"/>
      <c r="L24" s="610"/>
      <c r="M24" s="610"/>
      <c r="N24" s="610">
        <v>1.9907407407407408E-2</v>
      </c>
      <c r="O24" s="610"/>
      <c r="P24" s="610"/>
      <c r="Q24" s="610">
        <v>2.0972222222222222E-2</v>
      </c>
      <c r="R24" s="610"/>
      <c r="S24" s="610"/>
      <c r="T24" s="610"/>
      <c r="U24" s="610">
        <v>2.0555555555555556E-2</v>
      </c>
      <c r="V24" s="610"/>
      <c r="W24" s="610"/>
      <c r="X24" s="610"/>
      <c r="Y24" s="595"/>
      <c r="Z24" s="596"/>
      <c r="AA24" s="595"/>
      <c r="AB24" s="595"/>
      <c r="AC24" s="595"/>
      <c r="AD24" s="595"/>
      <c r="AE24" s="595"/>
      <c r="AF24" s="595"/>
      <c r="AG24" s="595"/>
      <c r="AH24" s="595"/>
      <c r="AI24" s="595"/>
      <c r="AJ24" s="595"/>
      <c r="AK24" s="595"/>
      <c r="AL24" s="595"/>
      <c r="AM24" s="595"/>
      <c r="AN24" s="595"/>
      <c r="AO24" s="595"/>
      <c r="AP24" s="595"/>
      <c r="AQ24" s="595"/>
      <c r="AR24" s="595"/>
      <c r="AS24" s="595"/>
      <c r="AT24" s="595"/>
      <c r="AU24" s="596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5"/>
      <c r="BV24" s="595"/>
      <c r="BW24" s="595"/>
      <c r="BX24" s="596"/>
      <c r="BY24" s="595"/>
      <c r="BZ24" s="595"/>
      <c r="CA24" s="595"/>
      <c r="CB24" s="595"/>
      <c r="CC24" s="595"/>
      <c r="CD24" s="595"/>
      <c r="CE24" s="595"/>
      <c r="CF24" s="596"/>
      <c r="CG24" s="596"/>
      <c r="CH24" s="596"/>
      <c r="CI24" s="596"/>
      <c r="CJ24" s="596"/>
      <c r="CK24" s="596"/>
      <c r="CL24" s="596"/>
      <c r="CM24" s="596"/>
      <c r="CN24" s="596"/>
      <c r="CO24" s="595"/>
      <c r="CP24" s="595"/>
      <c r="CQ24" s="595"/>
      <c r="CR24" s="595"/>
      <c r="CS24" s="595"/>
      <c r="CT24" s="595"/>
      <c r="CU24" s="595"/>
      <c r="CV24" s="595"/>
      <c r="CW24" s="595"/>
      <c r="CX24" s="595"/>
      <c r="CY24" s="595"/>
      <c r="CZ24" s="595"/>
      <c r="DA24" s="595"/>
      <c r="DB24" s="595"/>
      <c r="DC24" s="595"/>
      <c r="DD24" s="595"/>
      <c r="DE24" s="595"/>
      <c r="DF24" s="595"/>
      <c r="DG24" s="595"/>
      <c r="DH24" s="595"/>
      <c r="DI24" s="595"/>
      <c r="DJ24" s="595"/>
      <c r="DK24" s="595"/>
      <c r="DL24" s="595"/>
      <c r="DM24" s="595"/>
      <c r="DN24" s="595"/>
      <c r="DO24" s="595"/>
      <c r="DP24" s="595"/>
      <c r="DQ24" s="595"/>
      <c r="DR24" s="595"/>
      <c r="DS24" s="596"/>
      <c r="DT24" s="596"/>
      <c r="DU24" s="596"/>
    </row>
    <row r="25" spans="1:125" ht="13.5" customHeight="1" thickBot="1" x14ac:dyDescent="0.25">
      <c r="A25" s="735"/>
      <c r="B25" s="737"/>
      <c r="C25" s="739"/>
      <c r="D25" s="741"/>
      <c r="E25" s="743"/>
      <c r="F25" s="753"/>
      <c r="G25" s="663"/>
      <c r="H25" s="755"/>
      <c r="I25" s="727"/>
      <c r="J25" s="187"/>
      <c r="K25" s="187"/>
      <c r="L25" s="595"/>
      <c r="M25" s="187"/>
      <c r="N25" s="581">
        <f>IF($I24=0,0,IF(ROUNDUP(N24/$I24,0)&gt;30,30,ROUNDUP(N24/$I24,0)))</f>
        <v>1</v>
      </c>
      <c r="O25" s="595"/>
      <c r="P25" s="595"/>
      <c r="Q25" s="581">
        <f>IF($I24=0,0,IF(ROUNDUP(Q24/$I24,0)&gt;30,30,ROUNDUP(Q24/$I24,0)))</f>
        <v>2</v>
      </c>
      <c r="R25" s="595"/>
      <c r="S25" s="595"/>
      <c r="T25" s="595"/>
      <c r="U25" s="581">
        <f>IF($I24=0,0,IF(ROUNDUP(U24/$I24,0)&gt;30,30,ROUNDUP(U24/$I24,0)))</f>
        <v>2</v>
      </c>
      <c r="V25" s="595"/>
      <c r="W25" s="595"/>
      <c r="X25" s="595"/>
      <c r="Y25" s="595"/>
      <c r="Z25" s="596"/>
      <c r="AA25" s="595"/>
      <c r="AB25" s="595"/>
      <c r="AC25" s="595"/>
      <c r="AD25" s="595"/>
      <c r="AE25" s="595"/>
      <c r="AF25" s="595"/>
      <c r="AG25" s="595"/>
      <c r="AH25" s="595"/>
      <c r="AI25" s="595"/>
      <c r="AJ25" s="595"/>
      <c r="AK25" s="595"/>
      <c r="AL25" s="595"/>
      <c r="AM25" s="595"/>
      <c r="AN25" s="595"/>
      <c r="AO25" s="595"/>
      <c r="AP25" s="595"/>
      <c r="AQ25" s="595"/>
      <c r="AR25" s="595"/>
      <c r="AS25" s="595"/>
      <c r="AT25" s="595"/>
      <c r="AU25" s="596"/>
      <c r="AV25" s="596"/>
      <c r="AW25" s="596"/>
      <c r="AX25" s="596"/>
      <c r="AY25" s="596"/>
      <c r="AZ25" s="596"/>
      <c r="BA25" s="596"/>
      <c r="BB25" s="596"/>
      <c r="BC25" s="596"/>
      <c r="BD25" s="596"/>
      <c r="BE25" s="596"/>
      <c r="BF25" s="596"/>
      <c r="BG25" s="596"/>
      <c r="BH25" s="596"/>
      <c r="BI25" s="596"/>
      <c r="BJ25" s="596"/>
      <c r="BK25" s="596"/>
      <c r="BL25" s="596"/>
      <c r="BM25" s="596"/>
      <c r="BN25" s="596"/>
      <c r="BO25" s="596"/>
      <c r="BP25" s="596"/>
      <c r="BQ25" s="596"/>
      <c r="BR25" s="596"/>
      <c r="BS25" s="596"/>
      <c r="BT25" s="596"/>
      <c r="BU25" s="595"/>
      <c r="BV25" s="595"/>
      <c r="BW25" s="595"/>
      <c r="BX25" s="596"/>
      <c r="BY25" s="595"/>
      <c r="BZ25" s="595"/>
      <c r="CA25" s="595"/>
      <c r="CB25" s="595"/>
      <c r="CC25" s="595"/>
      <c r="CD25" s="595"/>
      <c r="CE25" s="595"/>
      <c r="CF25" s="596"/>
      <c r="CG25" s="596"/>
      <c r="CH25" s="596"/>
      <c r="CI25" s="596"/>
      <c r="CJ25" s="596"/>
      <c r="CK25" s="596"/>
      <c r="CL25" s="596"/>
      <c r="CM25" s="596"/>
      <c r="CN25" s="596"/>
      <c r="CO25" s="595"/>
      <c r="CP25" s="595"/>
      <c r="CQ25" s="595"/>
      <c r="CR25" s="595"/>
      <c r="CS25" s="595"/>
      <c r="CT25" s="595"/>
      <c r="CU25" s="595"/>
      <c r="CV25" s="595"/>
      <c r="CW25" s="595"/>
      <c r="CX25" s="595"/>
      <c r="CY25" s="595"/>
      <c r="CZ25" s="595"/>
      <c r="DA25" s="595"/>
      <c r="DB25" s="595"/>
      <c r="DC25" s="595"/>
      <c r="DD25" s="595"/>
      <c r="DE25" s="595"/>
      <c r="DF25" s="595"/>
      <c r="DG25" s="595"/>
      <c r="DH25" s="595"/>
      <c r="DI25" s="595"/>
      <c r="DJ25" s="595"/>
      <c r="DK25" s="595"/>
      <c r="DL25" s="595"/>
      <c r="DM25" s="595"/>
      <c r="DN25" s="595"/>
      <c r="DO25" s="595"/>
      <c r="DP25" s="595"/>
      <c r="DQ25" s="595"/>
      <c r="DR25" s="595"/>
      <c r="DS25" s="596"/>
      <c r="DT25" s="596"/>
      <c r="DU25" s="596"/>
    </row>
    <row r="26" spans="1:125" ht="13.5" customHeight="1" x14ac:dyDescent="0.2">
      <c r="A26" s="734">
        <v>13</v>
      </c>
      <c r="B26" s="736" t="s">
        <v>666</v>
      </c>
      <c r="C26" s="738">
        <f>IF(D26=0,0,RANK(D26,D$2:D$29))</f>
        <v>0</v>
      </c>
      <c r="D26" s="740">
        <f>SUM(J27:DU27)</f>
        <v>0</v>
      </c>
      <c r="E26" s="742">
        <f>IF(G26="X","X",RANK(G26,G$2:G$29))</f>
        <v>7</v>
      </c>
      <c r="F26" s="752">
        <f>COUNT(J26:DU26)</f>
        <v>0</v>
      </c>
      <c r="G26" s="722">
        <f>IF(C26=1,"X",IF(C26=2,"X",IF(C26=3,"X",F26)))</f>
        <v>0</v>
      </c>
      <c r="H26" s="754">
        <f>SUM(J26:DU26)</f>
        <v>0</v>
      </c>
      <c r="I26" s="726">
        <f>MINA(J26,K26,L26,M26,N26,O26,P26,Q26,R26,S26,T26,U26,V26,W26,X26)</f>
        <v>0</v>
      </c>
      <c r="J26" s="610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/>
      <c r="BI26" s="578"/>
      <c r="BJ26" s="578"/>
      <c r="BK26" s="578"/>
      <c r="BL26" s="578"/>
      <c r="BM26" s="578"/>
      <c r="BN26" s="578"/>
      <c r="BO26" s="578"/>
      <c r="BP26" s="578"/>
      <c r="BQ26" s="578"/>
      <c r="BR26" s="578"/>
      <c r="BS26" s="578"/>
      <c r="BT26" s="578"/>
      <c r="BU26" s="578"/>
      <c r="BV26" s="578"/>
      <c r="BW26" s="578"/>
      <c r="BX26" s="578"/>
      <c r="BY26" s="578"/>
      <c r="BZ26" s="578"/>
      <c r="CA26" s="578"/>
      <c r="CB26" s="578"/>
      <c r="CC26" s="578"/>
      <c r="CD26" s="578"/>
      <c r="CE26" s="578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  <c r="CR26" s="578"/>
      <c r="CS26" s="578"/>
      <c r="CT26" s="578"/>
      <c r="CU26" s="578"/>
      <c r="CV26" s="578"/>
      <c r="CW26" s="578"/>
      <c r="CX26" s="578"/>
      <c r="CY26" s="578"/>
      <c r="CZ26" s="578"/>
      <c r="DA26" s="578"/>
      <c r="DB26" s="578"/>
      <c r="DC26" s="578"/>
      <c r="DD26" s="578"/>
      <c r="DE26" s="578"/>
      <c r="DF26" s="578"/>
      <c r="DG26" s="578"/>
      <c r="DH26" s="578"/>
      <c r="DI26" s="578"/>
      <c r="DJ26" s="578"/>
      <c r="DK26" s="578"/>
      <c r="DL26" s="578"/>
      <c r="DM26" s="578"/>
      <c r="DN26" s="578"/>
      <c r="DO26" s="578"/>
      <c r="DP26" s="578"/>
      <c r="DQ26" s="578"/>
      <c r="DR26" s="578"/>
      <c r="DS26" s="578"/>
      <c r="DT26" s="578"/>
      <c r="DU26" s="578"/>
    </row>
    <row r="27" spans="1:125" ht="13.5" customHeight="1" thickBot="1" x14ac:dyDescent="0.25">
      <c r="A27" s="735"/>
      <c r="B27" s="737"/>
      <c r="C27" s="739"/>
      <c r="D27" s="741"/>
      <c r="E27" s="743"/>
      <c r="F27" s="753"/>
      <c r="G27" s="723"/>
      <c r="H27" s="755"/>
      <c r="I27" s="727"/>
      <c r="J27" s="581"/>
      <c r="K27" s="579"/>
      <c r="L27" s="579"/>
      <c r="M27" s="579"/>
      <c r="N27" s="579"/>
      <c r="O27" s="579"/>
      <c r="P27" s="600"/>
      <c r="Q27" s="581"/>
      <c r="R27" s="581"/>
      <c r="S27" s="581"/>
      <c r="T27" s="600"/>
      <c r="U27" s="581"/>
      <c r="V27" s="580"/>
      <c r="W27" s="581"/>
      <c r="X27" s="580"/>
      <c r="Y27" s="580"/>
      <c r="Z27" s="580"/>
      <c r="AA27" s="580"/>
      <c r="AB27" s="580"/>
      <c r="AC27" s="581"/>
      <c r="AD27" s="581"/>
      <c r="AE27" s="581"/>
      <c r="AF27" s="581"/>
      <c r="AG27" s="581"/>
      <c r="AH27" s="581"/>
      <c r="AI27" s="581"/>
      <c r="AJ27" s="580"/>
      <c r="AK27" s="580"/>
      <c r="AL27" s="580"/>
      <c r="AM27" s="580"/>
      <c r="AN27" s="580"/>
      <c r="AO27" s="580"/>
      <c r="AP27" s="580"/>
      <c r="AQ27" s="580"/>
      <c r="AR27" s="580"/>
      <c r="AS27" s="580"/>
      <c r="AT27" s="580"/>
      <c r="AU27" s="580"/>
      <c r="AV27" s="580"/>
      <c r="AW27" s="580"/>
      <c r="AX27" s="580"/>
      <c r="AY27" s="580"/>
      <c r="AZ27" s="580"/>
      <c r="BA27" s="580"/>
      <c r="BB27" s="580"/>
      <c r="BC27" s="580"/>
      <c r="BD27" s="580"/>
      <c r="BE27" s="580"/>
      <c r="BF27" s="580"/>
      <c r="BG27" s="580"/>
      <c r="BH27" s="580"/>
      <c r="BI27" s="580"/>
      <c r="BJ27" s="580"/>
      <c r="BK27" s="580"/>
      <c r="BL27" s="580"/>
      <c r="BM27" s="580"/>
      <c r="BN27" s="580"/>
      <c r="BO27" s="580"/>
      <c r="BP27" s="580"/>
      <c r="BQ27" s="580"/>
      <c r="BR27" s="580"/>
      <c r="BS27" s="580"/>
      <c r="BT27" s="580"/>
      <c r="BU27" s="580"/>
      <c r="BV27" s="580"/>
      <c r="BW27" s="580"/>
      <c r="BX27" s="580"/>
      <c r="BY27" s="581"/>
      <c r="BZ27" s="580"/>
      <c r="CA27" s="580"/>
      <c r="CB27" s="580"/>
      <c r="CC27" s="580"/>
      <c r="CD27" s="580"/>
      <c r="CE27" s="580"/>
      <c r="CF27" s="580"/>
      <c r="CG27" s="581"/>
      <c r="CH27" s="581"/>
      <c r="CI27" s="581"/>
      <c r="CJ27" s="581"/>
      <c r="CK27" s="581"/>
      <c r="CL27" s="581"/>
      <c r="CM27" s="581"/>
      <c r="CN27" s="581"/>
      <c r="CO27" s="581"/>
      <c r="CP27" s="581"/>
      <c r="CQ27" s="581"/>
      <c r="CR27" s="581"/>
      <c r="CS27" s="581"/>
      <c r="CT27" s="581"/>
      <c r="CU27" s="581"/>
      <c r="CV27" s="581"/>
      <c r="CW27" s="581"/>
      <c r="CX27" s="581"/>
      <c r="CY27" s="581"/>
      <c r="CZ27" s="581"/>
      <c r="DA27" s="581"/>
      <c r="DB27" s="581"/>
      <c r="DC27" s="581"/>
      <c r="DD27" s="581"/>
      <c r="DE27" s="581"/>
      <c r="DF27" s="581"/>
      <c r="DG27" s="581"/>
      <c r="DH27" s="581"/>
      <c r="DI27" s="581"/>
      <c r="DJ27" s="581"/>
      <c r="DK27" s="581"/>
      <c r="DL27" s="581"/>
      <c r="DM27" s="581"/>
      <c r="DN27" s="581"/>
      <c r="DO27" s="581"/>
      <c r="DP27" s="581"/>
      <c r="DQ27" s="581"/>
      <c r="DR27" s="581"/>
      <c r="DS27" s="581"/>
      <c r="DT27" s="581"/>
      <c r="DU27" s="581"/>
    </row>
    <row r="28" spans="1:125" ht="13.5" customHeight="1" x14ac:dyDescent="0.2">
      <c r="A28" s="734">
        <v>14</v>
      </c>
      <c r="B28" s="736" t="s">
        <v>462</v>
      </c>
      <c r="C28" s="738">
        <f>IF(D28=0,0,RANK(D28,D$2:D$29))</f>
        <v>0</v>
      </c>
      <c r="D28" s="740">
        <f>SUM(J29:DU29)</f>
        <v>0</v>
      </c>
      <c r="E28" s="742">
        <f>IF(G28="X","X",RANK(G28,G$2:G$29))</f>
        <v>3</v>
      </c>
      <c r="F28" s="752">
        <f>COUNT(J28:DU28)</f>
        <v>6</v>
      </c>
      <c r="G28" s="722">
        <f>IF(C28=1,"X",IF(C28=2,"X",IF(C28=3,"X",F28)))</f>
        <v>6</v>
      </c>
      <c r="H28" s="754">
        <f>SUM(J28:DU28)</f>
        <v>1.0916203703703704</v>
      </c>
      <c r="I28" s="726">
        <f>MINA(J28,K28,L28,M28,N28,O28,P28,Q28,R28,S28,T28,U28,V28,W28,X28)</f>
        <v>0</v>
      </c>
      <c r="J28" s="610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>
        <v>0.54471064814814818</v>
      </c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/>
      <c r="BF28" s="578"/>
      <c r="BG28" s="578"/>
      <c r="BH28" s="578"/>
      <c r="BI28" s="578"/>
      <c r="BJ28" s="578"/>
      <c r="BK28" s="578"/>
      <c r="BL28" s="578"/>
      <c r="BM28" s="578">
        <v>6.8148148148148138E-2</v>
      </c>
      <c r="BN28" s="578"/>
      <c r="BO28" s="578"/>
      <c r="BP28" s="578"/>
      <c r="BQ28" s="578"/>
      <c r="BR28" s="578"/>
      <c r="BS28" s="578"/>
      <c r="BT28" s="578"/>
      <c r="BU28" s="578">
        <v>2.9814814814814811E-2</v>
      </c>
      <c r="BV28" s="578"/>
      <c r="BW28" s="578"/>
      <c r="BX28" s="578"/>
      <c r="BY28" s="661">
        <v>0.13711805555555556</v>
      </c>
      <c r="BZ28" s="578"/>
      <c r="CA28" s="578"/>
      <c r="CB28" s="578"/>
      <c r="CC28" s="578"/>
      <c r="CD28" s="578"/>
      <c r="CE28" s="578"/>
      <c r="CF28" s="578"/>
      <c r="CG28" s="578"/>
      <c r="CH28" s="578"/>
      <c r="CI28" s="578"/>
      <c r="CJ28" s="578"/>
      <c r="CK28" s="578"/>
      <c r="CL28" s="578"/>
      <c r="CM28" s="578"/>
      <c r="CN28" s="578"/>
      <c r="CO28" s="578"/>
      <c r="CP28" s="578"/>
      <c r="CQ28" s="578"/>
      <c r="CR28" s="578"/>
      <c r="CS28" s="578"/>
      <c r="CT28" s="578"/>
      <c r="CU28" s="578"/>
      <c r="CV28" s="578"/>
      <c r="CW28" s="578"/>
      <c r="CX28" s="578"/>
      <c r="CY28" s="578"/>
      <c r="CZ28" s="578"/>
      <c r="DA28" s="578"/>
      <c r="DB28" s="578">
        <v>0.14516203703703703</v>
      </c>
      <c r="DC28" s="578"/>
      <c r="DD28" s="578"/>
      <c r="DE28" s="578">
        <v>0.16666666666666666</v>
      </c>
      <c r="DF28" s="578"/>
      <c r="DG28" s="578"/>
      <c r="DH28" s="578"/>
      <c r="DI28" s="578"/>
      <c r="DJ28" s="578"/>
      <c r="DK28" s="578"/>
      <c r="DL28" s="578"/>
      <c r="DM28" s="578"/>
      <c r="DN28" s="578"/>
      <c r="DO28" s="578"/>
      <c r="DP28" s="578"/>
      <c r="DQ28" s="578"/>
      <c r="DR28" s="578"/>
      <c r="DS28" s="578"/>
      <c r="DT28" s="578"/>
      <c r="DU28" s="578"/>
    </row>
    <row r="29" spans="1:125" ht="13.5" customHeight="1" thickBot="1" x14ac:dyDescent="0.25">
      <c r="A29" s="735"/>
      <c r="B29" s="737"/>
      <c r="C29" s="739"/>
      <c r="D29" s="741"/>
      <c r="E29" s="743"/>
      <c r="F29" s="753"/>
      <c r="G29" s="723"/>
      <c r="H29" s="755"/>
      <c r="I29" s="727"/>
      <c r="J29" s="581"/>
      <c r="K29" s="581"/>
      <c r="L29" s="579"/>
      <c r="M29" s="579"/>
      <c r="N29" s="579"/>
      <c r="O29" s="581"/>
      <c r="P29" s="600"/>
      <c r="Q29" s="581"/>
      <c r="R29" s="581"/>
      <c r="S29" s="581"/>
      <c r="T29" s="581"/>
      <c r="U29" s="581"/>
      <c r="V29" s="581"/>
      <c r="W29" s="580"/>
      <c r="X29" s="600"/>
      <c r="Y29" s="600"/>
      <c r="Z29" s="580"/>
      <c r="AA29" s="580"/>
      <c r="AB29" s="580"/>
      <c r="AC29" s="581"/>
      <c r="AD29" s="581"/>
      <c r="AE29" s="581"/>
      <c r="AF29" s="581">
        <f>IF($I28=0,0,IF(ROUNDUP(AF28/$I28,0)&gt;30,30,ROUNDUP(AF28/$I28,0)))</f>
        <v>0</v>
      </c>
      <c r="AG29" s="581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  <c r="AT29" s="581"/>
      <c r="AU29" s="581"/>
      <c r="AV29" s="581"/>
      <c r="AW29" s="581"/>
      <c r="AX29" s="581"/>
      <c r="AY29" s="581"/>
      <c r="AZ29" s="581"/>
      <c r="BA29" s="581"/>
      <c r="BB29" s="581"/>
      <c r="BC29" s="581"/>
      <c r="BD29" s="581"/>
      <c r="BE29" s="581"/>
      <c r="BF29" s="581"/>
      <c r="BG29" s="581"/>
      <c r="BH29" s="581"/>
      <c r="BI29" s="581"/>
      <c r="BJ29" s="581"/>
      <c r="BK29" s="581"/>
      <c r="BL29" s="581"/>
      <c r="BM29" s="581">
        <f>IF($I28=0,0,IF(ROUNDUP(BM28/$I28,0)&gt;30,30,ROUNDUP(BM28/$I28,0)))</f>
        <v>0</v>
      </c>
      <c r="BN29" s="581"/>
      <c r="BO29" s="581"/>
      <c r="BP29" s="581"/>
      <c r="BQ29" s="581"/>
      <c r="BR29" s="581"/>
      <c r="BS29" s="581"/>
      <c r="BT29" s="581"/>
      <c r="BU29" s="581">
        <f>IF($I28=0,0,IF(ROUNDUP(BU28/$I28,0)&gt;30,30,ROUNDUP(BU28/$I28,0)))</f>
        <v>0</v>
      </c>
      <c r="BV29" s="581"/>
      <c r="BW29" s="581"/>
      <c r="BX29" s="581"/>
      <c r="BY29" s="581">
        <f>IF($I28=0,0,IF(ROUNDUP(BY28/$I28,0)&gt;30,30,ROUNDUP(BY28/$I28,0)))</f>
        <v>0</v>
      </c>
      <c r="BZ29" s="581"/>
      <c r="CA29" s="581"/>
      <c r="CB29" s="581"/>
      <c r="CC29" s="581"/>
      <c r="CD29" s="581"/>
      <c r="CE29" s="581"/>
      <c r="CF29" s="581"/>
      <c r="CG29" s="581"/>
      <c r="CH29" s="581"/>
      <c r="CI29" s="581"/>
      <c r="CJ29" s="581"/>
      <c r="CK29" s="581"/>
      <c r="CL29" s="581"/>
      <c r="CM29" s="581"/>
      <c r="CN29" s="581"/>
      <c r="CO29" s="581"/>
      <c r="CP29" s="581"/>
      <c r="CQ29" s="581"/>
      <c r="CR29" s="581"/>
      <c r="CS29" s="581"/>
      <c r="CT29" s="581"/>
      <c r="CU29" s="581"/>
      <c r="CV29" s="581"/>
      <c r="CW29" s="581"/>
      <c r="CX29" s="581"/>
      <c r="CY29" s="581"/>
      <c r="CZ29" s="581"/>
      <c r="DA29" s="581"/>
      <c r="DB29" s="581">
        <f>IF($I28=0,0,IF(ROUNDUP(DB28/$I28,0)&gt;30,30,ROUNDUP(DB28/$I28,0)))</f>
        <v>0</v>
      </c>
      <c r="DC29" s="581"/>
      <c r="DD29" s="581"/>
      <c r="DE29" s="581">
        <f>IF($I28=0,0,IF(ROUNDUP(DE28/$I28,0)&gt;30,30,ROUNDUP(DE28/$I28,0)))</f>
        <v>0</v>
      </c>
      <c r="DF29" s="581"/>
      <c r="DG29" s="581"/>
      <c r="DH29" s="581"/>
      <c r="DI29" s="581"/>
      <c r="DJ29" s="581"/>
      <c r="DK29" s="581"/>
      <c r="DL29" s="581"/>
      <c r="DM29" s="581"/>
      <c r="DN29" s="581"/>
      <c r="DO29" s="581"/>
      <c r="DP29" s="581"/>
      <c r="DQ29" s="581"/>
      <c r="DR29" s="581"/>
      <c r="DS29" s="580"/>
      <c r="DT29" s="580"/>
      <c r="DU29" s="580"/>
    </row>
    <row r="30" spans="1:125" s="639" customFormat="1" ht="13.5" customHeight="1" thickBot="1" x14ac:dyDescent="0.25">
      <c r="A30" s="631"/>
      <c r="B30" s="632"/>
      <c r="C30" s="633"/>
      <c r="D30" s="634"/>
      <c r="E30" s="635"/>
      <c r="F30" s="634"/>
      <c r="G30" s="656"/>
      <c r="H30" s="636"/>
      <c r="I30" s="637"/>
      <c r="J30" s="638"/>
      <c r="K30" s="582"/>
      <c r="L30" s="582"/>
      <c r="M30" s="638"/>
      <c r="N30" s="582"/>
      <c r="O30" s="582"/>
      <c r="P30" s="582"/>
      <c r="Q30" s="638"/>
      <c r="R30" s="638"/>
      <c r="S30" s="582"/>
      <c r="T30" s="582"/>
      <c r="U30" s="638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  <c r="AF30" s="582"/>
      <c r="AG30" s="582"/>
      <c r="AH30" s="582"/>
      <c r="AI30" s="582"/>
      <c r="AJ30" s="582"/>
      <c r="AK30" s="582"/>
      <c r="AL30" s="582"/>
      <c r="AM30" s="582"/>
      <c r="AN30" s="582"/>
      <c r="AO30" s="582"/>
      <c r="AP30" s="582"/>
      <c r="AQ30" s="582"/>
      <c r="AR30" s="582"/>
      <c r="AS30" s="582"/>
      <c r="AT30" s="582"/>
      <c r="AU30" s="582"/>
      <c r="AV30" s="582"/>
      <c r="AW30" s="582"/>
      <c r="AX30" s="582"/>
      <c r="AY30" s="582"/>
      <c r="AZ30" s="582"/>
      <c r="BA30" s="582"/>
      <c r="BB30" s="582"/>
      <c r="BC30" s="582"/>
      <c r="BD30" s="582"/>
      <c r="BE30" s="582"/>
      <c r="BF30" s="582"/>
      <c r="BG30" s="582"/>
      <c r="BH30" s="582"/>
      <c r="BI30" s="582"/>
      <c r="BJ30" s="582"/>
      <c r="BK30" s="582"/>
      <c r="BL30" s="582"/>
      <c r="BM30" s="582"/>
      <c r="BN30" s="582"/>
      <c r="BO30" s="582"/>
      <c r="BP30" s="582"/>
      <c r="BQ30" s="582"/>
      <c r="BR30" s="582"/>
      <c r="BS30" s="582"/>
      <c r="BT30" s="582"/>
      <c r="BU30" s="582"/>
      <c r="BV30" s="582"/>
      <c r="BW30" s="582"/>
      <c r="BX30" s="582"/>
      <c r="BY30" s="582"/>
      <c r="BZ30" s="582"/>
      <c r="CA30" s="582"/>
      <c r="CB30" s="582"/>
      <c r="CC30" s="582"/>
      <c r="CD30" s="582"/>
      <c r="CE30" s="582"/>
      <c r="CF30" s="582"/>
      <c r="CG30" s="582"/>
      <c r="CH30" s="582"/>
      <c r="CI30" s="582"/>
      <c r="CJ30" s="582"/>
      <c r="CK30" s="582"/>
      <c r="CL30" s="582"/>
      <c r="CM30" s="582"/>
      <c r="CN30" s="582"/>
      <c r="CO30" s="582"/>
      <c r="CP30" s="582"/>
      <c r="CQ30" s="582"/>
      <c r="CR30" s="582"/>
      <c r="CS30" s="582"/>
      <c r="CT30" s="582"/>
      <c r="CU30" s="582"/>
      <c r="CV30" s="582"/>
      <c r="CW30" s="582"/>
      <c r="CX30" s="582"/>
      <c r="CY30" s="582"/>
      <c r="CZ30" s="582"/>
      <c r="DA30" s="582"/>
      <c r="DB30" s="582"/>
      <c r="DC30" s="582"/>
      <c r="DD30" s="582"/>
      <c r="DE30" s="582"/>
      <c r="DF30" s="582"/>
      <c r="DG30" s="582"/>
      <c r="DH30" s="582"/>
      <c r="DI30" s="582"/>
      <c r="DJ30" s="582"/>
      <c r="DK30" s="582"/>
      <c r="DL30" s="582"/>
      <c r="DM30" s="582"/>
      <c r="DN30" s="582"/>
      <c r="DO30" s="582"/>
      <c r="DP30" s="582"/>
      <c r="DQ30" s="582"/>
      <c r="DR30" s="582"/>
      <c r="DS30" s="582"/>
      <c r="DT30" s="582"/>
      <c r="DU30" s="582"/>
    </row>
    <row r="31" spans="1:125" ht="13.5" customHeight="1" x14ac:dyDescent="0.2">
      <c r="A31" s="734">
        <v>1</v>
      </c>
      <c r="B31" s="736" t="s">
        <v>3</v>
      </c>
      <c r="C31" s="738">
        <f>IF(D31=0,0,RANK(D31,D$31:D$76))</f>
        <v>0</v>
      </c>
      <c r="D31" s="740">
        <f>SUM(J32:DU32)</f>
        <v>0</v>
      </c>
      <c r="E31" s="742">
        <f>IF(G31="X","X",RANK(G31,G$31:G$75))</f>
        <v>12</v>
      </c>
      <c r="F31" s="752">
        <f>COUNT(J31:DU31)</f>
        <v>1</v>
      </c>
      <c r="G31" s="722">
        <f>IF(C31=1,"X",IF(C31=2,"X",IF(C31=3,"X",F31)))</f>
        <v>1</v>
      </c>
      <c r="H31" s="754">
        <f>SUM(J31:DU31)</f>
        <v>0.11456018518518518</v>
      </c>
      <c r="I31" s="726">
        <f>MINA(J31,K31,L31,M31,N31,O31,P31,Q31,R31,S31,T31,U31,V31,W31,X31)</f>
        <v>0</v>
      </c>
      <c r="J31" s="610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8"/>
      <c r="AI31" s="578"/>
      <c r="AJ31" s="578"/>
      <c r="AK31" s="578"/>
      <c r="AL31" s="578"/>
      <c r="AM31" s="578"/>
      <c r="AN31" s="578"/>
      <c r="AO31" s="578"/>
      <c r="AP31" s="578"/>
      <c r="AQ31" s="578"/>
      <c r="AR31" s="578"/>
      <c r="AS31" s="578"/>
      <c r="AT31" s="578"/>
      <c r="AU31" s="578"/>
      <c r="AV31" s="578"/>
      <c r="AW31" s="578"/>
      <c r="AX31" s="578"/>
      <c r="AY31" s="578"/>
      <c r="AZ31" s="578"/>
      <c r="BA31" s="578"/>
      <c r="BB31" s="578"/>
      <c r="BC31" s="578"/>
      <c r="BD31" s="578"/>
      <c r="BE31" s="578"/>
      <c r="BF31" s="578"/>
      <c r="BG31" s="578"/>
      <c r="BH31" s="578"/>
      <c r="BI31" s="578"/>
      <c r="BJ31" s="578"/>
      <c r="BK31" s="578"/>
      <c r="BL31" s="578"/>
      <c r="BM31" s="578"/>
      <c r="BN31" s="578"/>
      <c r="BO31" s="578"/>
      <c r="BP31" s="578"/>
      <c r="BQ31" s="578"/>
      <c r="BR31" s="578"/>
      <c r="BS31" s="578"/>
      <c r="BT31" s="578"/>
      <c r="BU31" s="578"/>
      <c r="BV31" s="578"/>
      <c r="BW31" s="578"/>
      <c r="BX31" s="578"/>
      <c r="BY31" s="578"/>
      <c r="BZ31" s="578"/>
      <c r="CA31" s="578"/>
      <c r="CB31" s="578"/>
      <c r="CC31" s="578"/>
      <c r="CD31" s="578"/>
      <c r="CE31" s="578"/>
      <c r="CF31" s="578"/>
      <c r="CG31" s="578"/>
      <c r="CH31" s="578"/>
      <c r="CI31" s="578"/>
      <c r="CJ31" s="578"/>
      <c r="CK31" s="578"/>
      <c r="CL31" s="578"/>
      <c r="CM31" s="578"/>
      <c r="CN31" s="578"/>
      <c r="CO31" s="578"/>
      <c r="CP31" s="578"/>
      <c r="CQ31" s="578"/>
      <c r="CR31" s="578"/>
      <c r="CS31" s="578"/>
      <c r="CT31" s="578"/>
      <c r="CU31" s="578"/>
      <c r="CV31" s="578"/>
      <c r="CW31" s="578"/>
      <c r="CX31" s="578"/>
      <c r="CY31" s="578"/>
      <c r="CZ31" s="578"/>
      <c r="DA31" s="578"/>
      <c r="DB31" s="578">
        <v>0.11456018518518518</v>
      </c>
      <c r="DC31" s="578"/>
      <c r="DD31" s="578"/>
      <c r="DE31" s="578"/>
      <c r="DF31" s="578"/>
      <c r="DG31" s="578"/>
      <c r="DH31" s="578"/>
      <c r="DI31" s="578"/>
      <c r="DJ31" s="578"/>
      <c r="DK31" s="578"/>
      <c r="DL31" s="578"/>
      <c r="DM31" s="578"/>
      <c r="DN31" s="578"/>
      <c r="DO31" s="578"/>
      <c r="DP31" s="578"/>
      <c r="DQ31" s="578"/>
      <c r="DR31" s="578"/>
      <c r="DS31" s="578"/>
      <c r="DT31" s="578"/>
      <c r="DU31" s="578"/>
    </row>
    <row r="32" spans="1:125" ht="13.5" customHeight="1" thickBot="1" x14ac:dyDescent="0.25">
      <c r="A32" s="735"/>
      <c r="B32" s="737"/>
      <c r="C32" s="739"/>
      <c r="D32" s="741"/>
      <c r="E32" s="743"/>
      <c r="F32" s="753"/>
      <c r="G32" s="723"/>
      <c r="H32" s="755"/>
      <c r="I32" s="727"/>
      <c r="J32" s="579"/>
      <c r="K32" s="580"/>
      <c r="L32" s="580"/>
      <c r="M32" s="581"/>
      <c r="N32" s="580"/>
      <c r="O32" s="580"/>
      <c r="P32" s="580"/>
      <c r="Q32" s="581"/>
      <c r="R32" s="581"/>
      <c r="S32" s="580"/>
      <c r="T32" s="580"/>
      <c r="U32" s="581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580"/>
      <c r="BB32" s="580"/>
      <c r="BC32" s="580"/>
      <c r="BD32" s="580"/>
      <c r="BE32" s="580"/>
      <c r="BF32" s="580"/>
      <c r="BG32" s="580"/>
      <c r="BH32" s="580"/>
      <c r="BI32" s="580"/>
      <c r="BJ32" s="580"/>
      <c r="BK32" s="580"/>
      <c r="BL32" s="580"/>
      <c r="BM32" s="580"/>
      <c r="BN32" s="580"/>
      <c r="BO32" s="580"/>
      <c r="BP32" s="580"/>
      <c r="BQ32" s="580"/>
      <c r="BR32" s="580"/>
      <c r="BS32" s="580"/>
      <c r="BT32" s="580"/>
      <c r="BU32" s="580"/>
      <c r="BV32" s="580"/>
      <c r="BW32" s="580"/>
      <c r="BX32" s="580"/>
      <c r="BY32" s="580"/>
      <c r="BZ32" s="580"/>
      <c r="CA32" s="580"/>
      <c r="CB32" s="580"/>
      <c r="CC32" s="580"/>
      <c r="CD32" s="580"/>
      <c r="CE32" s="580"/>
      <c r="CF32" s="580"/>
      <c r="CG32" s="580"/>
      <c r="CH32" s="580"/>
      <c r="CI32" s="580"/>
      <c r="CJ32" s="580"/>
      <c r="CK32" s="580"/>
      <c r="CL32" s="580"/>
      <c r="CM32" s="580"/>
      <c r="CN32" s="580"/>
      <c r="CO32" s="580"/>
      <c r="CP32" s="580"/>
      <c r="CQ32" s="580"/>
      <c r="CR32" s="580"/>
      <c r="CS32" s="580"/>
      <c r="CT32" s="580"/>
      <c r="CU32" s="580"/>
      <c r="CV32" s="580"/>
      <c r="CW32" s="580"/>
      <c r="CX32" s="580"/>
      <c r="CY32" s="580"/>
      <c r="CZ32" s="580"/>
      <c r="DA32" s="580"/>
      <c r="DB32" s="581">
        <f>IF($I31=0,0,IF(ROUNDUP(DB31/$I31,0)&gt;30,30,ROUNDUP(DB31/$I31,0)))</f>
        <v>0</v>
      </c>
      <c r="DC32" s="580"/>
      <c r="DD32" s="580"/>
      <c r="DE32" s="580"/>
      <c r="DF32" s="580"/>
      <c r="DG32" s="580"/>
      <c r="DH32" s="580"/>
      <c r="DI32" s="580"/>
      <c r="DJ32" s="580"/>
      <c r="DK32" s="580"/>
      <c r="DL32" s="580"/>
      <c r="DM32" s="580"/>
      <c r="DN32" s="580"/>
      <c r="DO32" s="580"/>
      <c r="DP32" s="580"/>
      <c r="DQ32" s="580"/>
      <c r="DR32" s="580"/>
      <c r="DS32" s="580"/>
      <c r="DT32" s="580"/>
      <c r="DU32" s="580"/>
    </row>
    <row r="33" spans="1:125" ht="13.5" customHeight="1" x14ac:dyDescent="0.2">
      <c r="A33" s="734">
        <v>2</v>
      </c>
      <c r="B33" s="736" t="s">
        <v>7</v>
      </c>
      <c r="C33" s="738">
        <f>IF(D33=0,0,RANK(D33,D$31:D$76))</f>
        <v>0</v>
      </c>
      <c r="D33" s="740">
        <f>SUM(J34:DU34)</f>
        <v>0</v>
      </c>
      <c r="E33" s="742">
        <f>IF(G33="X","X",RANK(G33,G$31:G$75))</f>
        <v>15</v>
      </c>
      <c r="F33" s="752">
        <f>COUNT(J33:DU33)</f>
        <v>0</v>
      </c>
      <c r="G33" s="722">
        <f>IF(C33=1,"X",IF(C33=2,"X",IF(C33=3,"X",F33)))</f>
        <v>0</v>
      </c>
      <c r="H33" s="754">
        <f>SUM(J33:DU33)</f>
        <v>0</v>
      </c>
      <c r="I33" s="726">
        <f>MINA(J33,K33,L33,M33,N33,O33,P33,Q33,R33,S33,T33,U33,V33,W33,X33)</f>
        <v>0</v>
      </c>
      <c r="J33" s="610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8"/>
      <c r="BN33" s="578"/>
      <c r="BO33" s="578"/>
      <c r="BP33" s="578"/>
      <c r="BQ33" s="578"/>
      <c r="BR33" s="578"/>
      <c r="BS33" s="578"/>
      <c r="BT33" s="578"/>
      <c r="BU33" s="578"/>
      <c r="BV33" s="578"/>
      <c r="BW33" s="578"/>
      <c r="BX33" s="578"/>
      <c r="BY33" s="578"/>
      <c r="BZ33" s="578"/>
      <c r="CA33" s="578"/>
      <c r="CB33" s="578"/>
      <c r="CC33" s="578"/>
      <c r="CD33" s="578"/>
      <c r="CE33" s="578"/>
      <c r="CF33" s="578"/>
      <c r="CG33" s="578"/>
      <c r="CH33" s="578"/>
      <c r="CI33" s="578"/>
      <c r="CJ33" s="578"/>
      <c r="CK33" s="578"/>
      <c r="CL33" s="578"/>
      <c r="CM33" s="578"/>
      <c r="CN33" s="578"/>
      <c r="CO33" s="578"/>
      <c r="CP33" s="578"/>
      <c r="CQ33" s="578"/>
      <c r="CR33" s="578"/>
      <c r="CS33" s="578"/>
      <c r="CT33" s="578"/>
      <c r="CU33" s="578"/>
      <c r="CV33" s="578"/>
      <c r="CW33" s="578"/>
      <c r="CX33" s="578"/>
      <c r="CY33" s="578"/>
      <c r="CZ33" s="578"/>
      <c r="DA33" s="578"/>
      <c r="DB33" s="578"/>
      <c r="DC33" s="578"/>
      <c r="DD33" s="578"/>
      <c r="DE33" s="578"/>
      <c r="DF33" s="578"/>
      <c r="DG33" s="578"/>
      <c r="DH33" s="578"/>
      <c r="DI33" s="578"/>
      <c r="DJ33" s="578"/>
      <c r="DK33" s="578"/>
      <c r="DL33" s="578"/>
      <c r="DM33" s="578"/>
      <c r="DN33" s="578"/>
      <c r="DO33" s="578"/>
      <c r="DP33" s="578"/>
      <c r="DQ33" s="578"/>
      <c r="DR33" s="578"/>
      <c r="DS33" s="578"/>
      <c r="DT33" s="578"/>
      <c r="DU33" s="578"/>
    </row>
    <row r="34" spans="1:125" ht="13.5" customHeight="1" thickBot="1" x14ac:dyDescent="0.25">
      <c r="A34" s="735"/>
      <c r="B34" s="737"/>
      <c r="C34" s="739"/>
      <c r="D34" s="741"/>
      <c r="E34" s="743"/>
      <c r="F34" s="753"/>
      <c r="G34" s="723"/>
      <c r="H34" s="755"/>
      <c r="I34" s="727"/>
      <c r="J34" s="579"/>
      <c r="K34" s="580"/>
      <c r="L34" s="580"/>
      <c r="M34" s="581"/>
      <c r="N34" s="580"/>
      <c r="O34" s="580"/>
      <c r="P34" s="580"/>
      <c r="Q34" s="581"/>
      <c r="R34" s="581"/>
      <c r="S34" s="580"/>
      <c r="T34" s="580"/>
      <c r="U34" s="581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  <c r="AS34" s="580"/>
      <c r="AT34" s="580"/>
      <c r="AU34" s="580"/>
      <c r="AV34" s="580"/>
      <c r="AW34" s="580"/>
      <c r="AX34" s="580"/>
      <c r="AY34" s="580"/>
      <c r="AZ34" s="580"/>
      <c r="BA34" s="580"/>
      <c r="BB34" s="580"/>
      <c r="BC34" s="580"/>
      <c r="BD34" s="580"/>
      <c r="BE34" s="580"/>
      <c r="BF34" s="580"/>
      <c r="BG34" s="580"/>
      <c r="BH34" s="580"/>
      <c r="BI34" s="580"/>
      <c r="BJ34" s="580"/>
      <c r="BK34" s="580"/>
      <c r="BL34" s="580"/>
      <c r="BM34" s="580"/>
      <c r="BN34" s="580"/>
      <c r="BO34" s="580"/>
      <c r="BP34" s="580"/>
      <c r="BQ34" s="580"/>
      <c r="BR34" s="580"/>
      <c r="BS34" s="580"/>
      <c r="BT34" s="580"/>
      <c r="BU34" s="580"/>
      <c r="BV34" s="580"/>
      <c r="BW34" s="580"/>
      <c r="BX34" s="580"/>
      <c r="BY34" s="580"/>
      <c r="BZ34" s="580"/>
      <c r="CA34" s="580"/>
      <c r="CB34" s="580"/>
      <c r="CC34" s="580"/>
      <c r="CD34" s="580"/>
      <c r="CE34" s="580"/>
      <c r="CF34" s="580"/>
      <c r="CG34" s="580"/>
      <c r="CH34" s="580"/>
      <c r="CI34" s="580"/>
      <c r="CJ34" s="580"/>
      <c r="CK34" s="580"/>
      <c r="CL34" s="580"/>
      <c r="CM34" s="580"/>
      <c r="CN34" s="580"/>
      <c r="CO34" s="580"/>
      <c r="CP34" s="580"/>
      <c r="CQ34" s="580"/>
      <c r="CR34" s="580"/>
      <c r="CS34" s="580"/>
      <c r="CT34" s="580"/>
      <c r="CU34" s="580"/>
      <c r="CV34" s="580"/>
      <c r="CW34" s="580"/>
      <c r="CX34" s="580"/>
      <c r="CY34" s="580"/>
      <c r="CZ34" s="580"/>
      <c r="DA34" s="580"/>
      <c r="DB34" s="580"/>
      <c r="DC34" s="580"/>
      <c r="DD34" s="580"/>
      <c r="DE34" s="580"/>
      <c r="DF34" s="580"/>
      <c r="DG34" s="580"/>
      <c r="DH34" s="580"/>
      <c r="DI34" s="580"/>
      <c r="DJ34" s="580"/>
      <c r="DK34" s="580"/>
      <c r="DL34" s="580"/>
      <c r="DM34" s="580"/>
      <c r="DN34" s="580"/>
      <c r="DO34" s="580"/>
      <c r="DP34" s="580"/>
      <c r="DQ34" s="580"/>
      <c r="DR34" s="580"/>
      <c r="DS34" s="580"/>
      <c r="DT34" s="580"/>
      <c r="DU34" s="580"/>
    </row>
    <row r="35" spans="1:125" ht="13.5" customHeight="1" x14ac:dyDescent="0.2">
      <c r="A35" s="734">
        <v>3</v>
      </c>
      <c r="B35" s="736" t="s">
        <v>289</v>
      </c>
      <c r="C35" s="738">
        <f>IF(D35=0,0,RANK(D35,D$31:D$76))</f>
        <v>7</v>
      </c>
      <c r="D35" s="740">
        <f>SUM(J36:DU36)</f>
        <v>78</v>
      </c>
      <c r="E35" s="742">
        <f>IF(G35="X","X",RANK(G35,G$31:G$75))</f>
        <v>1</v>
      </c>
      <c r="F35" s="752">
        <f>COUNT(J35:DU35)</f>
        <v>29</v>
      </c>
      <c r="G35" s="722">
        <f>IF(C35=1,"X",IF(C35=2,"X",IF(C35=3,"X",F35)))</f>
        <v>29</v>
      </c>
      <c r="H35" s="754">
        <f>SUM(J35:DU35)</f>
        <v>0.87851851851851859</v>
      </c>
      <c r="I35" s="726">
        <f>MINA(J35,K35,L35,M35,N35,O35,P35,Q35,R35,S35,T35,U35,V35,W35,X35)</f>
        <v>1.5509259259259257E-2</v>
      </c>
      <c r="J35" s="610">
        <v>1.6620370370370372E-2</v>
      </c>
      <c r="K35" s="578">
        <v>1.5636574074074074E-2</v>
      </c>
      <c r="L35" s="578">
        <v>1.5509259259259257E-2</v>
      </c>
      <c r="M35" s="578">
        <v>1.5995370370370372E-2</v>
      </c>
      <c r="N35" s="578">
        <v>1.6400462962962964E-2</v>
      </c>
      <c r="O35" s="578">
        <v>1.5949074074074074E-2</v>
      </c>
      <c r="P35" s="578">
        <v>1.5914351851851853E-2</v>
      </c>
      <c r="Q35" s="578">
        <v>1.5509259259259257E-2</v>
      </c>
      <c r="R35" s="578">
        <v>1.6423611111111111E-2</v>
      </c>
      <c r="S35" s="578">
        <v>1.5763888888888886E-2</v>
      </c>
      <c r="T35" s="594">
        <v>1.5914351851851853E-2</v>
      </c>
      <c r="U35" s="578">
        <v>1.579861111111111E-2</v>
      </c>
      <c r="V35" s="578">
        <v>1.5821759259259261E-2</v>
      </c>
      <c r="W35" s="578">
        <v>1.5879629629629629E-2</v>
      </c>
      <c r="X35" s="578">
        <v>1.6782407407407409E-2</v>
      </c>
      <c r="Y35" s="578"/>
      <c r="Z35" s="578">
        <v>0.10400462962962963</v>
      </c>
      <c r="AA35" s="578"/>
      <c r="AB35" s="578">
        <v>1.8043981481481484E-2</v>
      </c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>
        <v>3.3483796296296296E-2</v>
      </c>
      <c r="AR35" s="578"/>
      <c r="AS35" s="578"/>
      <c r="AT35" s="578"/>
      <c r="AU35" s="578"/>
      <c r="AV35" s="578"/>
      <c r="AW35" s="578">
        <v>7.9282407407407399E-2</v>
      </c>
      <c r="AX35" s="578"/>
      <c r="AY35" s="578">
        <v>3.4953703703703702E-2</v>
      </c>
      <c r="AZ35" s="578"/>
      <c r="BA35" s="578"/>
      <c r="BB35" s="578"/>
      <c r="BC35" s="578"/>
      <c r="BD35" s="578"/>
      <c r="BE35" s="578">
        <v>3.8032407407407411E-2</v>
      </c>
      <c r="BF35" s="578"/>
      <c r="BG35" s="578"/>
      <c r="BH35" s="578"/>
      <c r="BI35" s="578"/>
      <c r="BJ35" s="578"/>
      <c r="BK35" s="578"/>
      <c r="BL35" s="578"/>
      <c r="BM35" s="578"/>
      <c r="BN35" s="578"/>
      <c r="BO35" s="578"/>
      <c r="BP35" s="578"/>
      <c r="BQ35" s="578"/>
      <c r="BR35" s="578"/>
      <c r="BS35" s="578"/>
      <c r="BT35" s="578"/>
      <c r="BU35" s="578">
        <v>2.7662037037037041E-2</v>
      </c>
      <c r="BV35" s="578"/>
      <c r="BW35" s="578">
        <v>3.5798611111111107E-2</v>
      </c>
      <c r="BX35" s="578"/>
      <c r="BY35" s="578"/>
      <c r="BZ35" s="578"/>
      <c r="CA35" s="578"/>
      <c r="CB35" s="578"/>
      <c r="CC35" s="578"/>
      <c r="CD35" s="578"/>
      <c r="CE35" s="578">
        <v>5.2615740740740741E-2</v>
      </c>
      <c r="CF35" s="578"/>
      <c r="CG35" s="578"/>
      <c r="CH35" s="578"/>
      <c r="CI35" s="578"/>
      <c r="CJ35" s="578"/>
      <c r="CK35" s="578"/>
      <c r="CL35" s="578"/>
      <c r="CM35" s="578"/>
      <c r="CN35" s="578"/>
      <c r="CO35" s="578"/>
      <c r="CP35" s="578"/>
      <c r="CQ35" s="578"/>
      <c r="CR35" s="578"/>
      <c r="CS35" s="578"/>
      <c r="CT35" s="578"/>
      <c r="CU35" s="578"/>
      <c r="CV35" s="578"/>
      <c r="CW35" s="578"/>
      <c r="CX35" s="578"/>
      <c r="CY35" s="578"/>
      <c r="CZ35" s="578">
        <v>3.3391203703703708E-2</v>
      </c>
      <c r="DA35" s="578"/>
      <c r="DB35" s="578">
        <v>8.0115740740740737E-2</v>
      </c>
      <c r="DC35" s="578"/>
      <c r="DD35" s="578"/>
      <c r="DE35" s="578"/>
      <c r="DF35" s="578"/>
      <c r="DG35" s="578">
        <v>3.0138888888888885E-2</v>
      </c>
      <c r="DH35" s="578">
        <v>3.3263888888888891E-2</v>
      </c>
      <c r="DI35" s="578"/>
      <c r="DJ35" s="578"/>
      <c r="DK35" s="578"/>
      <c r="DL35" s="578"/>
      <c r="DM35" s="592">
        <v>3.7812500000000006E-2</v>
      </c>
      <c r="DN35" s="578"/>
      <c r="DO35" s="578"/>
      <c r="DP35" s="578"/>
      <c r="DQ35" s="578"/>
      <c r="DR35" s="578"/>
      <c r="DS35" s="578"/>
      <c r="DT35" s="578"/>
      <c r="DU35" s="594"/>
    </row>
    <row r="36" spans="1:125" ht="13.5" customHeight="1" thickBot="1" x14ac:dyDescent="0.25">
      <c r="A36" s="735"/>
      <c r="B36" s="737"/>
      <c r="C36" s="739"/>
      <c r="D36" s="741"/>
      <c r="E36" s="743"/>
      <c r="F36" s="753"/>
      <c r="G36" s="723"/>
      <c r="H36" s="755"/>
      <c r="I36" s="727"/>
      <c r="J36" s="581">
        <f>IF($I35=0,0,IF(ROUNDUP(J35/$I35,0)&gt;30,30,ROUNDUP(J35/$I35,0)))</f>
        <v>2</v>
      </c>
      <c r="K36" s="581">
        <f>IF($I35=0,0,IF(ROUNDUP(K35/$I35,0)&gt;30,30,ROUNDUP(K35/$I35,0)))</f>
        <v>2</v>
      </c>
      <c r="L36" s="581">
        <f>IF($I35=0,0,IF(ROUNDUP(L35/$I35,0)&gt;30,30,ROUNDUP(L35/$I35,0)))</f>
        <v>1</v>
      </c>
      <c r="M36" s="581">
        <f>IF($I35=0,0,IF(ROUNDUP(M35/$I35,0)&gt;30,30,ROUNDUP(M35/$I35,0)))</f>
        <v>2</v>
      </c>
      <c r="N36" s="581">
        <f>IF($I35=0,0,IF(ROUNDUP(N35/$I35,0)&gt;30,30,ROUNDUP(N35/$I35,0)))</f>
        <v>2</v>
      </c>
      <c r="O36" s="581">
        <f t="shared" ref="O36:X36" si="6">IF($I35=0,0,IF(ROUNDUP(O35/$I35,0)&gt;30,30,ROUNDUP(O35/$I35,0)))</f>
        <v>2</v>
      </c>
      <c r="P36" s="581">
        <f t="shared" si="6"/>
        <v>2</v>
      </c>
      <c r="Q36" s="581">
        <f t="shared" si="6"/>
        <v>1</v>
      </c>
      <c r="R36" s="581">
        <f t="shared" si="6"/>
        <v>2</v>
      </c>
      <c r="S36" s="581">
        <f t="shared" si="6"/>
        <v>2</v>
      </c>
      <c r="T36" s="581">
        <f t="shared" si="6"/>
        <v>2</v>
      </c>
      <c r="U36" s="581">
        <f t="shared" si="6"/>
        <v>2</v>
      </c>
      <c r="V36" s="581">
        <f t="shared" si="6"/>
        <v>2</v>
      </c>
      <c r="W36" s="581">
        <f t="shared" si="6"/>
        <v>2</v>
      </c>
      <c r="X36" s="581">
        <f t="shared" si="6"/>
        <v>2</v>
      </c>
      <c r="Y36" s="600"/>
      <c r="Z36" s="581">
        <f>IF($I35=0,0,IF(ROUNDUP(Z35/$I35,0)&gt;30,30,ROUNDUP(Z35/$I35,0)))</f>
        <v>7</v>
      </c>
      <c r="AA36" s="580"/>
      <c r="AB36" s="581">
        <f>IF($I35=0,0,IF(ROUNDUP(AB35/$I35,0)&gt;30,30,ROUNDUP(AB35/$I35,0)))</f>
        <v>2</v>
      </c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>
        <f>IF($I35=0,0,IF(ROUNDUP(AQ35/$I35,0)&gt;30,30,ROUNDUP(AQ35/$I35,0)))</f>
        <v>3</v>
      </c>
      <c r="AR36" s="581"/>
      <c r="AS36" s="581"/>
      <c r="AT36" s="581"/>
      <c r="AU36" s="581"/>
      <c r="AV36" s="581"/>
      <c r="AW36" s="581">
        <f>IF($I35=0,0,IF(ROUNDUP(AW35/$I35,0)&gt;30,30,ROUNDUP(AW35/$I35,0)))</f>
        <v>6</v>
      </c>
      <c r="AX36" s="581"/>
      <c r="AY36" s="581">
        <f>IF($I35=0,0,IF(ROUNDUP(AY35/$I35,0)&gt;30,30,ROUNDUP(AY35/$I35,0)))</f>
        <v>3</v>
      </c>
      <c r="AZ36" s="581"/>
      <c r="BA36" s="581"/>
      <c r="BB36" s="581"/>
      <c r="BC36" s="581"/>
      <c r="BD36" s="581"/>
      <c r="BE36" s="581">
        <f>IF($I35=0,0,IF(ROUNDUP(BE35/$I35,0)&gt;30,30,ROUNDUP(BE35/$I35,0)))</f>
        <v>3</v>
      </c>
      <c r="BF36" s="581"/>
      <c r="BG36" s="581"/>
      <c r="BH36" s="581"/>
      <c r="BI36" s="581"/>
      <c r="BJ36" s="581"/>
      <c r="BK36" s="581"/>
      <c r="BL36" s="581"/>
      <c r="BM36" s="581"/>
      <c r="BN36" s="581"/>
      <c r="BO36" s="581"/>
      <c r="BP36" s="581"/>
      <c r="BQ36" s="581"/>
      <c r="BR36" s="581"/>
      <c r="BS36" s="581"/>
      <c r="BT36" s="581"/>
      <c r="BU36" s="581">
        <f>IF($I35=0,0,IF(ROUNDUP(BU35/$I35,0)&gt;30,30,ROUNDUP(BU35/$I35,0)))</f>
        <v>2</v>
      </c>
      <c r="BV36" s="581"/>
      <c r="BW36" s="581">
        <f>IF($I35=0,0,IF(ROUNDUP(BW35/$I35,0)&gt;30,30,ROUNDUP(BW35/$I35,0)))</f>
        <v>3</v>
      </c>
      <c r="BX36" s="581"/>
      <c r="BY36" s="581"/>
      <c r="BZ36" s="581"/>
      <c r="CA36" s="581"/>
      <c r="CB36" s="581"/>
      <c r="CC36" s="581"/>
      <c r="CD36" s="581"/>
      <c r="CE36" s="581">
        <f>IF($I35=0,0,IF(ROUNDUP(CE35/$I35,0)&gt;30,30,ROUNDUP(CE35/$I35,0)))</f>
        <v>4</v>
      </c>
      <c r="CF36" s="581"/>
      <c r="CG36" s="581"/>
      <c r="CH36" s="581"/>
      <c r="CI36" s="581"/>
      <c r="CJ36" s="581"/>
      <c r="CK36" s="581"/>
      <c r="CL36" s="581"/>
      <c r="CM36" s="581"/>
      <c r="CN36" s="581"/>
      <c r="CO36" s="581"/>
      <c r="CP36" s="581"/>
      <c r="CQ36" s="581"/>
      <c r="CR36" s="581"/>
      <c r="CS36" s="581"/>
      <c r="CT36" s="581"/>
      <c r="CU36" s="581"/>
      <c r="CV36" s="581"/>
      <c r="CW36" s="581"/>
      <c r="CX36" s="581"/>
      <c r="CY36" s="581"/>
      <c r="CZ36" s="581">
        <f>IF($I35=0,0,IF(ROUNDUP(CZ35/$I35,0)&gt;30,30,ROUNDUP(CZ35/$I35,0)))</f>
        <v>3</v>
      </c>
      <c r="DA36" s="581"/>
      <c r="DB36" s="581">
        <f>IF($I35=0,0,IF(ROUNDUP(DB35/$I35,0)&gt;30,30,ROUNDUP(DB35/$I35,0)))</f>
        <v>6</v>
      </c>
      <c r="DC36" s="581"/>
      <c r="DD36" s="581"/>
      <c r="DE36" s="581"/>
      <c r="DF36" s="581"/>
      <c r="DG36" s="581">
        <f>IF($I35=0,0,IF(ROUNDUP(DG35/$I35,0)&gt;30,30,ROUNDUP(DG35/$I35,0)))</f>
        <v>2</v>
      </c>
      <c r="DH36" s="581">
        <f>IF($I35=0,0,IF(ROUNDUP(DH35/$I35,0)&gt;30,30,ROUNDUP(DH35/$I35,0)))</f>
        <v>3</v>
      </c>
      <c r="DI36" s="581"/>
      <c r="DJ36" s="581"/>
      <c r="DK36" s="581"/>
      <c r="DL36" s="581"/>
      <c r="DM36" s="593">
        <f>IF($I35=0,0,IF(ROUNDUP(DM35/$I35,0)&gt;30,30,ROUNDUP(DM35/$I35,0)))</f>
        <v>3</v>
      </c>
      <c r="DN36" s="581"/>
      <c r="DO36" s="581"/>
      <c r="DP36" s="581"/>
      <c r="DQ36" s="581"/>
      <c r="DR36" s="581"/>
      <c r="DS36" s="581"/>
      <c r="DT36" s="580"/>
      <c r="DU36" s="581"/>
    </row>
    <row r="37" spans="1:125" ht="13.5" customHeight="1" x14ac:dyDescent="0.2">
      <c r="A37" s="734">
        <v>4</v>
      </c>
      <c r="B37" s="736" t="s">
        <v>1217</v>
      </c>
      <c r="C37" s="738">
        <f>IF(D37=0,0,RANK(D37,D$31:D$76))</f>
        <v>0</v>
      </c>
      <c r="D37" s="740">
        <f>SUM(J38:DU38)</f>
        <v>0</v>
      </c>
      <c r="E37" s="742">
        <f>IF(G37="X","X",RANK(G37,G$31:G$75))</f>
        <v>15</v>
      </c>
      <c r="F37" s="752">
        <f>COUNT(J37:DU37)</f>
        <v>3</v>
      </c>
      <c r="G37" s="663"/>
      <c r="H37" s="754">
        <f>SUM(J37:DU37)</f>
        <v>0.31003472222222217</v>
      </c>
      <c r="I37" s="726">
        <f>MINA(J37,K37,L37,M37,N37,O37,P37,Q37,R37,S37,T37,U37,V37,W37,X37)</f>
        <v>0</v>
      </c>
      <c r="J37" s="187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664"/>
      <c r="Z37" s="595"/>
      <c r="AA37" s="596"/>
      <c r="AB37" s="595"/>
      <c r="AC37" s="595"/>
      <c r="AD37" s="595"/>
      <c r="AE37" s="595"/>
      <c r="AF37" s="595"/>
      <c r="AG37" s="595"/>
      <c r="AH37" s="595"/>
      <c r="AI37" s="595"/>
      <c r="AJ37" s="595"/>
      <c r="AK37" s="595"/>
      <c r="AL37" s="595"/>
      <c r="AM37" s="595"/>
      <c r="AN37" s="595"/>
      <c r="AO37" s="595"/>
      <c r="AP37" s="595"/>
      <c r="AQ37" s="595"/>
      <c r="AR37" s="595"/>
      <c r="AS37" s="595"/>
      <c r="AT37" s="595"/>
      <c r="AU37" s="595"/>
      <c r="AV37" s="595"/>
      <c r="AW37" s="595"/>
      <c r="AX37" s="595"/>
      <c r="AY37" s="595"/>
      <c r="AZ37" s="595"/>
      <c r="BA37" s="595"/>
      <c r="BB37" s="595"/>
      <c r="BC37" s="595"/>
      <c r="BD37" s="595"/>
      <c r="BE37" s="595"/>
      <c r="BF37" s="595"/>
      <c r="BG37" s="595"/>
      <c r="BH37" s="595"/>
      <c r="BI37" s="595"/>
      <c r="BJ37" s="595"/>
      <c r="BK37" s="595"/>
      <c r="BL37" s="595"/>
      <c r="BM37" s="595"/>
      <c r="BN37" s="595"/>
      <c r="BO37" s="595"/>
      <c r="BP37" s="595"/>
      <c r="BQ37" s="595"/>
      <c r="BR37" s="595"/>
      <c r="BS37" s="595"/>
      <c r="BT37" s="595"/>
      <c r="BU37" s="595"/>
      <c r="BV37" s="595"/>
      <c r="BW37" s="595"/>
      <c r="BX37" s="595"/>
      <c r="BY37" s="595"/>
      <c r="BZ37" s="595"/>
      <c r="CA37" s="595"/>
      <c r="CB37" s="595"/>
      <c r="CC37" s="595"/>
      <c r="CD37" s="595"/>
      <c r="CE37" s="595"/>
      <c r="CF37" s="595"/>
      <c r="CG37" s="595"/>
      <c r="CH37" s="595"/>
      <c r="CI37" s="595"/>
      <c r="CJ37" s="595"/>
      <c r="CK37" s="595"/>
      <c r="CL37" s="595"/>
      <c r="CM37" s="595"/>
      <c r="CN37" s="595"/>
      <c r="CO37" s="595"/>
      <c r="CP37" s="595"/>
      <c r="CQ37" s="595"/>
      <c r="CR37" s="595"/>
      <c r="CS37" s="595"/>
      <c r="CT37" s="595"/>
      <c r="CU37" s="595"/>
      <c r="CV37" s="595"/>
      <c r="CW37" s="595"/>
      <c r="CX37" s="595"/>
      <c r="CY37" s="578">
        <v>7.1122685185185178E-2</v>
      </c>
      <c r="CZ37" s="595"/>
      <c r="DA37" s="595"/>
      <c r="DB37" s="578">
        <v>7.2245370370370363E-2</v>
      </c>
      <c r="DC37" s="595"/>
      <c r="DD37" s="595"/>
      <c r="DE37" s="578">
        <v>0.16666666666666666</v>
      </c>
      <c r="DF37" s="595"/>
      <c r="DG37" s="595"/>
      <c r="DH37" s="595"/>
      <c r="DI37" s="595"/>
      <c r="DJ37" s="595"/>
      <c r="DK37" s="595"/>
      <c r="DL37" s="595"/>
      <c r="DM37" s="595"/>
      <c r="DN37" s="595"/>
      <c r="DO37" s="595"/>
      <c r="DP37" s="595"/>
      <c r="DQ37" s="595"/>
      <c r="DR37" s="595"/>
      <c r="DS37" s="595"/>
      <c r="DT37" s="596"/>
      <c r="DU37" s="595"/>
    </row>
    <row r="38" spans="1:125" ht="13.5" customHeight="1" thickBot="1" x14ac:dyDescent="0.25">
      <c r="A38" s="735"/>
      <c r="B38" s="737"/>
      <c r="C38" s="739"/>
      <c r="D38" s="741"/>
      <c r="E38" s="743"/>
      <c r="F38" s="753"/>
      <c r="G38" s="663"/>
      <c r="H38" s="755"/>
      <c r="I38" s="727"/>
      <c r="J38" s="187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664"/>
      <c r="Z38" s="595"/>
      <c r="AA38" s="596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5"/>
      <c r="AM38" s="595"/>
      <c r="AN38" s="595"/>
      <c r="AO38" s="595"/>
      <c r="AP38" s="595"/>
      <c r="AQ38" s="595"/>
      <c r="AR38" s="595"/>
      <c r="AS38" s="595"/>
      <c r="AT38" s="595"/>
      <c r="AU38" s="595"/>
      <c r="AV38" s="595"/>
      <c r="AW38" s="595"/>
      <c r="AX38" s="595"/>
      <c r="AY38" s="595"/>
      <c r="AZ38" s="595"/>
      <c r="BA38" s="595"/>
      <c r="BB38" s="595"/>
      <c r="BC38" s="595"/>
      <c r="BD38" s="595"/>
      <c r="BE38" s="595"/>
      <c r="BF38" s="595"/>
      <c r="BG38" s="595"/>
      <c r="BH38" s="595"/>
      <c r="BI38" s="595"/>
      <c r="BJ38" s="595"/>
      <c r="BK38" s="595"/>
      <c r="BL38" s="595"/>
      <c r="BM38" s="595"/>
      <c r="BN38" s="595"/>
      <c r="BO38" s="595"/>
      <c r="BP38" s="595"/>
      <c r="BQ38" s="595"/>
      <c r="BR38" s="595"/>
      <c r="BS38" s="595"/>
      <c r="BT38" s="595"/>
      <c r="BU38" s="595"/>
      <c r="BV38" s="595"/>
      <c r="BW38" s="595"/>
      <c r="BX38" s="595"/>
      <c r="BY38" s="595"/>
      <c r="BZ38" s="595"/>
      <c r="CA38" s="595"/>
      <c r="CB38" s="595"/>
      <c r="CC38" s="595"/>
      <c r="CD38" s="595"/>
      <c r="CE38" s="595"/>
      <c r="CF38" s="595"/>
      <c r="CG38" s="595"/>
      <c r="CH38" s="595"/>
      <c r="CI38" s="595"/>
      <c r="CJ38" s="595"/>
      <c r="CK38" s="595"/>
      <c r="CL38" s="595"/>
      <c r="CM38" s="595"/>
      <c r="CN38" s="595"/>
      <c r="CO38" s="595"/>
      <c r="CP38" s="595"/>
      <c r="CQ38" s="595"/>
      <c r="CR38" s="595"/>
      <c r="CS38" s="595"/>
      <c r="CT38" s="595"/>
      <c r="CU38" s="595"/>
      <c r="CV38" s="595"/>
      <c r="CW38" s="595"/>
      <c r="CX38" s="595"/>
      <c r="CY38" s="581">
        <f>IF($I37=0,0,IF(ROUNDUP(CY37/$I37,0)&gt;30,30,ROUNDUP(CY37/$I37,0)))</f>
        <v>0</v>
      </c>
      <c r="CZ38" s="595"/>
      <c r="DA38" s="595"/>
      <c r="DB38" s="581">
        <f>IF($I37=0,0,IF(ROUNDUP(DB37/$I37,0)&gt;30,30,ROUNDUP(DB37/$I37,0)))</f>
        <v>0</v>
      </c>
      <c r="DC38" s="595"/>
      <c r="DD38" s="595"/>
      <c r="DE38" s="581">
        <f>IF($I37=0,0,IF(ROUNDUP(DE37/$I37,0)&gt;30,30,ROUNDUP(DE37/$I37,0)))</f>
        <v>0</v>
      </c>
      <c r="DF38" s="595"/>
      <c r="DG38" s="595"/>
      <c r="DH38" s="595"/>
      <c r="DI38" s="595"/>
      <c r="DJ38" s="595"/>
      <c r="DK38" s="595"/>
      <c r="DL38" s="595"/>
      <c r="DM38" s="595"/>
      <c r="DN38" s="595"/>
      <c r="DO38" s="595"/>
      <c r="DP38" s="595"/>
      <c r="DQ38" s="595"/>
      <c r="DR38" s="595"/>
      <c r="DS38" s="595"/>
      <c r="DT38" s="596"/>
      <c r="DU38" s="595"/>
    </row>
    <row r="39" spans="1:125" ht="13.5" customHeight="1" x14ac:dyDescent="0.2">
      <c r="A39" s="734">
        <v>5</v>
      </c>
      <c r="B39" s="736" t="s">
        <v>65</v>
      </c>
      <c r="C39" s="738">
        <f>IF(D39=0,0,RANK(D39,D$31:D$76))</f>
        <v>0</v>
      </c>
      <c r="D39" s="740">
        <f>SUM(J40:DU40)</f>
        <v>0</v>
      </c>
      <c r="E39" s="742">
        <f>IF(G39="X","X",RANK(G39,G$31:G$75))</f>
        <v>15</v>
      </c>
      <c r="F39" s="752">
        <f>COUNT(J39:DU39)</f>
        <v>0</v>
      </c>
      <c r="G39" s="722">
        <f>IF(C39=1,"X",IF(C39=2,"X",IF(C39=3,"X",F39)))</f>
        <v>0</v>
      </c>
      <c r="H39" s="754">
        <f>SUM(J39:DU39)</f>
        <v>0</v>
      </c>
      <c r="I39" s="726">
        <f>MINA(J39,K39,L39,M39,N39,O39,P39,Q39,R39,S39,T39,U39,V39,W39,X39)</f>
        <v>0</v>
      </c>
      <c r="J39" s="610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/>
      <c r="BF39" s="578"/>
      <c r="BG39" s="578"/>
      <c r="BH39" s="578"/>
      <c r="BI39" s="578"/>
      <c r="BJ39" s="578"/>
      <c r="BK39" s="578"/>
      <c r="BL39" s="578"/>
      <c r="BM39" s="578"/>
      <c r="BN39" s="578"/>
      <c r="BO39" s="578"/>
      <c r="BP39" s="578"/>
      <c r="BQ39" s="578"/>
      <c r="BR39" s="578"/>
      <c r="BS39" s="578"/>
      <c r="BT39" s="578"/>
      <c r="BU39" s="578"/>
      <c r="BV39" s="578"/>
      <c r="BW39" s="578"/>
      <c r="BX39" s="578"/>
      <c r="BY39" s="578"/>
      <c r="BZ39" s="578"/>
      <c r="CA39" s="578"/>
      <c r="CB39" s="578"/>
      <c r="CC39" s="578"/>
      <c r="CD39" s="578"/>
      <c r="CE39" s="578"/>
      <c r="CF39" s="578"/>
      <c r="CG39" s="578"/>
      <c r="CH39" s="578"/>
      <c r="CI39" s="578"/>
      <c r="CJ39" s="578"/>
      <c r="CK39" s="578"/>
      <c r="CL39" s="578"/>
      <c r="CM39" s="578"/>
      <c r="CN39" s="578"/>
      <c r="CO39" s="578"/>
      <c r="CP39" s="578"/>
      <c r="CQ39" s="578"/>
      <c r="CR39" s="578"/>
      <c r="CS39" s="578"/>
      <c r="CT39" s="578"/>
      <c r="CU39" s="578"/>
      <c r="CV39" s="578"/>
      <c r="CW39" s="578"/>
      <c r="CX39" s="578"/>
      <c r="CY39" s="578"/>
      <c r="CZ39" s="578"/>
      <c r="DA39" s="578"/>
      <c r="DB39" s="578"/>
      <c r="DC39" s="578"/>
      <c r="DD39" s="578"/>
      <c r="DE39" s="578"/>
      <c r="DF39" s="578"/>
      <c r="DG39" s="578"/>
      <c r="DH39" s="578"/>
      <c r="DI39" s="578"/>
      <c r="DJ39" s="578"/>
      <c r="DK39" s="578"/>
      <c r="DL39" s="578"/>
      <c r="DM39" s="578"/>
      <c r="DN39" s="578"/>
      <c r="DO39" s="578"/>
      <c r="DP39" s="578"/>
      <c r="DQ39" s="578"/>
      <c r="DR39" s="578"/>
      <c r="DS39" s="578"/>
      <c r="DT39" s="578"/>
      <c r="DU39" s="578"/>
    </row>
    <row r="40" spans="1:125" ht="13.5" customHeight="1" thickBot="1" x14ac:dyDescent="0.25">
      <c r="A40" s="735"/>
      <c r="B40" s="737"/>
      <c r="C40" s="739"/>
      <c r="D40" s="741"/>
      <c r="E40" s="743"/>
      <c r="F40" s="753"/>
      <c r="G40" s="723"/>
      <c r="H40" s="755"/>
      <c r="I40" s="727"/>
      <c r="J40" s="581"/>
      <c r="K40" s="579"/>
      <c r="L40" s="579"/>
      <c r="M40" s="581"/>
      <c r="N40" s="580"/>
      <c r="O40" s="579"/>
      <c r="P40" s="579"/>
      <c r="Q40" s="581"/>
      <c r="R40" s="581"/>
      <c r="S40" s="580"/>
      <c r="T40" s="580"/>
      <c r="U40" s="581"/>
      <c r="V40" s="580"/>
      <c r="W40" s="580"/>
      <c r="X40" s="580"/>
      <c r="Y40" s="580"/>
      <c r="Z40" s="581"/>
      <c r="AA40" s="581"/>
      <c r="AB40" s="581"/>
      <c r="AC40" s="581"/>
      <c r="AD40" s="581"/>
      <c r="AE40" s="581"/>
      <c r="AF40" s="581"/>
      <c r="AG40" s="581"/>
      <c r="AH40" s="581"/>
      <c r="AI40" s="581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  <c r="AT40" s="580"/>
      <c r="AU40" s="581"/>
      <c r="AV40" s="581"/>
      <c r="AW40" s="581"/>
      <c r="AX40" s="581"/>
      <c r="AY40" s="581"/>
      <c r="AZ40" s="581"/>
      <c r="BA40" s="581"/>
      <c r="BB40" s="581"/>
      <c r="BC40" s="581"/>
      <c r="BD40" s="581"/>
      <c r="BE40" s="581"/>
      <c r="BF40" s="581"/>
      <c r="BG40" s="581"/>
      <c r="BH40" s="581"/>
      <c r="BI40" s="581"/>
      <c r="BJ40" s="581"/>
      <c r="BK40" s="581"/>
      <c r="BL40" s="581"/>
      <c r="BM40" s="581"/>
      <c r="BN40" s="581"/>
      <c r="BO40" s="581"/>
      <c r="BP40" s="581"/>
      <c r="BQ40" s="581"/>
      <c r="BR40" s="581"/>
      <c r="BS40" s="581"/>
      <c r="BT40" s="581"/>
      <c r="BU40" s="581"/>
      <c r="BV40" s="581"/>
      <c r="BW40" s="581"/>
      <c r="BX40" s="581"/>
      <c r="BY40" s="581"/>
      <c r="BZ40" s="581"/>
      <c r="CA40" s="581"/>
      <c r="CB40" s="581"/>
      <c r="CC40" s="581"/>
      <c r="CD40" s="581"/>
      <c r="CE40" s="581"/>
      <c r="CF40" s="581"/>
      <c r="CG40" s="581"/>
      <c r="CH40" s="581"/>
      <c r="CI40" s="581"/>
      <c r="CJ40" s="581"/>
      <c r="CK40" s="581"/>
      <c r="CL40" s="581"/>
      <c r="CM40" s="581"/>
      <c r="CN40" s="581"/>
      <c r="CO40" s="581"/>
      <c r="CP40" s="581"/>
      <c r="CQ40" s="581"/>
      <c r="CR40" s="581"/>
      <c r="CS40" s="581"/>
      <c r="CT40" s="581"/>
      <c r="CU40" s="581"/>
      <c r="CV40" s="580"/>
      <c r="CW40" s="580"/>
      <c r="CX40" s="580"/>
      <c r="CY40" s="580"/>
      <c r="CZ40" s="580"/>
      <c r="DA40" s="580"/>
      <c r="DB40" s="580"/>
      <c r="DC40" s="580"/>
      <c r="DD40" s="580"/>
      <c r="DE40" s="580"/>
      <c r="DF40" s="580"/>
      <c r="DG40" s="581"/>
      <c r="DH40" s="581"/>
      <c r="DI40" s="581"/>
      <c r="DJ40" s="581"/>
      <c r="DK40" s="581"/>
      <c r="DL40" s="581"/>
      <c r="DM40" s="581"/>
      <c r="DN40" s="581"/>
      <c r="DO40" s="581"/>
      <c r="DP40" s="581"/>
      <c r="DQ40" s="581"/>
      <c r="DR40" s="581"/>
      <c r="DS40" s="580"/>
      <c r="DT40" s="580"/>
      <c r="DU40" s="580"/>
    </row>
    <row r="41" spans="1:125" ht="13.5" customHeight="1" x14ac:dyDescent="0.2">
      <c r="A41" s="734">
        <v>6</v>
      </c>
      <c r="B41" s="736" t="s">
        <v>1</v>
      </c>
      <c r="C41" s="738">
        <f>IF(D41=0,0,RANK(D41,D$31:D$76))</f>
        <v>6</v>
      </c>
      <c r="D41" s="740">
        <f>SUM(J42:DU42)</f>
        <v>100</v>
      </c>
      <c r="E41" s="742">
        <f>IF(G41="X","X",RANK(G41,G$31:G$75))</f>
        <v>4</v>
      </c>
      <c r="F41" s="752">
        <f>COUNT(J41:DU41)</f>
        <v>22</v>
      </c>
      <c r="G41" s="722">
        <f>IF(C41=1,"X",IF(C41=2,"X",IF(C41=3,"X",F41)))</f>
        <v>22</v>
      </c>
      <c r="H41" s="754">
        <f>SUM(J41:DU41)</f>
        <v>1.6598379629629634</v>
      </c>
      <c r="I41" s="726">
        <f>MINA(J41,K41,L41,M41,N41,O41,P41,Q41,R41,S41,T41,U41,V41,W41,X41)</f>
        <v>1.3287037037037036E-2</v>
      </c>
      <c r="J41" s="610">
        <v>1.375E-2</v>
      </c>
      <c r="K41" s="578">
        <v>1.3923611111111111E-2</v>
      </c>
      <c r="L41" s="578">
        <v>1.3842592592592594E-2</v>
      </c>
      <c r="M41" s="578">
        <v>1.3402777777777777E-2</v>
      </c>
      <c r="N41" s="578">
        <v>1.3287037037037036E-2</v>
      </c>
      <c r="O41" s="578">
        <v>1.3472222222222221E-2</v>
      </c>
      <c r="P41" s="578"/>
      <c r="Q41" s="578">
        <v>1.3333333333333334E-2</v>
      </c>
      <c r="R41" s="578">
        <v>1.3402777777777777E-2</v>
      </c>
      <c r="S41" s="578">
        <v>1.3599537037037037E-2</v>
      </c>
      <c r="T41" s="578">
        <v>1.3703703703703704E-2</v>
      </c>
      <c r="U41" s="594">
        <v>1.3634259259259257E-2</v>
      </c>
      <c r="V41" s="578">
        <v>1.3715277777777778E-2</v>
      </c>
      <c r="W41" s="578">
        <v>1.3541666666666667E-2</v>
      </c>
      <c r="X41" s="578"/>
      <c r="Y41" s="578"/>
      <c r="Z41" s="578">
        <v>9.3379629629629632E-2</v>
      </c>
      <c r="AA41" s="578"/>
      <c r="AB41" s="578"/>
      <c r="AC41" s="578"/>
      <c r="AD41" s="578"/>
      <c r="AE41" s="578"/>
      <c r="AF41" s="578">
        <v>0.9394097222222223</v>
      </c>
      <c r="AG41" s="578"/>
      <c r="AH41" s="578"/>
      <c r="AI41" s="578"/>
      <c r="AJ41" s="578"/>
      <c r="AK41" s="578"/>
      <c r="AL41" s="578"/>
      <c r="AM41" s="578"/>
      <c r="AN41" s="578">
        <v>3.1145833333333334E-2</v>
      </c>
      <c r="AO41" s="578"/>
      <c r="AP41" s="578"/>
      <c r="AQ41" s="578"/>
      <c r="AR41" s="578">
        <v>4.853009259259259E-2</v>
      </c>
      <c r="AS41" s="578"/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/>
      <c r="BF41" s="578"/>
      <c r="BG41" s="578"/>
      <c r="BH41" s="578"/>
      <c r="BI41" s="578"/>
      <c r="BJ41" s="578"/>
      <c r="BK41" s="578"/>
      <c r="BL41" s="578"/>
      <c r="BM41" s="578"/>
      <c r="BN41" s="578"/>
      <c r="BO41" s="578"/>
      <c r="BP41" s="578"/>
      <c r="BQ41" s="578"/>
      <c r="BR41" s="578"/>
      <c r="BS41" s="578"/>
      <c r="BT41" s="578"/>
      <c r="BU41" s="578">
        <v>2.4224537037037034E-2</v>
      </c>
      <c r="BV41" s="578"/>
      <c r="BW41" s="578"/>
      <c r="BX41" s="578"/>
      <c r="BY41" s="659">
        <v>8.9571759259259254E-2</v>
      </c>
      <c r="BZ41" s="578"/>
      <c r="CA41" s="578"/>
      <c r="CB41" s="578"/>
      <c r="CC41" s="578"/>
      <c r="CD41" s="578"/>
      <c r="CE41" s="578"/>
      <c r="CF41" s="578"/>
      <c r="CG41" s="578"/>
      <c r="CH41" s="578"/>
      <c r="CI41" s="578"/>
      <c r="CJ41" s="578"/>
      <c r="CK41" s="578"/>
      <c r="CL41" s="578"/>
      <c r="CM41" s="578"/>
      <c r="CN41" s="578"/>
      <c r="CO41" s="578"/>
      <c r="CP41" s="578"/>
      <c r="CQ41" s="578"/>
      <c r="CR41" s="578"/>
      <c r="CS41" s="578"/>
      <c r="CT41" s="578"/>
      <c r="CU41" s="578"/>
      <c r="CV41" s="578">
        <v>3.2858796296296296E-2</v>
      </c>
      <c r="CW41" s="578"/>
      <c r="CX41" s="578"/>
      <c r="CY41" s="578"/>
      <c r="CZ41" s="578"/>
      <c r="DA41" s="578"/>
      <c r="DB41" s="578">
        <v>6.7071759259259262E-2</v>
      </c>
      <c r="DC41" s="578"/>
      <c r="DD41" s="578"/>
      <c r="DE41" s="578"/>
      <c r="DF41" s="578"/>
      <c r="DG41" s="578"/>
      <c r="DH41" s="578"/>
      <c r="DI41" s="578"/>
      <c r="DJ41" s="578"/>
      <c r="DK41" s="578"/>
      <c r="DL41" s="578"/>
      <c r="DM41" s="578"/>
      <c r="DN41" s="578"/>
      <c r="DO41" s="578"/>
      <c r="DP41" s="578"/>
      <c r="DQ41" s="578"/>
      <c r="DR41" s="578"/>
      <c r="DS41" s="578"/>
      <c r="DT41" s="578"/>
      <c r="DU41" s="578">
        <v>0.15703703703703703</v>
      </c>
    </row>
    <row r="42" spans="1:125" ht="13.5" customHeight="1" thickBot="1" x14ac:dyDescent="0.25">
      <c r="A42" s="735"/>
      <c r="B42" s="737"/>
      <c r="C42" s="739"/>
      <c r="D42" s="741"/>
      <c r="E42" s="743"/>
      <c r="F42" s="753"/>
      <c r="G42" s="723"/>
      <c r="H42" s="755"/>
      <c r="I42" s="727"/>
      <c r="J42" s="581">
        <f t="shared" ref="J42:O42" si="7">IF($I41=0,0,IF(ROUNDUP(J41/$I41,0)&gt;30,30,ROUNDUP(J41/$I41,0)))</f>
        <v>2</v>
      </c>
      <c r="K42" s="581">
        <f t="shared" si="7"/>
        <v>2</v>
      </c>
      <c r="L42" s="581">
        <f t="shared" si="7"/>
        <v>2</v>
      </c>
      <c r="M42" s="581">
        <f t="shared" si="7"/>
        <v>2</v>
      </c>
      <c r="N42" s="581">
        <f t="shared" si="7"/>
        <v>1</v>
      </c>
      <c r="O42" s="581">
        <f t="shared" si="7"/>
        <v>2</v>
      </c>
      <c r="P42" s="579"/>
      <c r="Q42" s="581">
        <f>IF($I41=0,0,IF(ROUNDUP(Q41/$I41,0)&gt;30,30,ROUNDUP(Q41/$I41,0)))</f>
        <v>2</v>
      </c>
      <c r="R42" s="581">
        <f>IF($I41=0,0,IF(ROUNDUP(R41/$I41,0)&gt;30,30,ROUNDUP(R41/$I41,0)))</f>
        <v>2</v>
      </c>
      <c r="S42" s="581">
        <f t="shared" ref="S42:W42" si="8">IF($I41=0,0,IF(ROUNDUP(S41/$I41,0)&gt;30,30,ROUNDUP(S41/$I41,0)))</f>
        <v>2</v>
      </c>
      <c r="T42" s="581">
        <f t="shared" si="8"/>
        <v>2</v>
      </c>
      <c r="U42" s="581">
        <f t="shared" si="8"/>
        <v>2</v>
      </c>
      <c r="V42" s="581">
        <f t="shared" si="8"/>
        <v>2</v>
      </c>
      <c r="W42" s="581">
        <f t="shared" si="8"/>
        <v>2</v>
      </c>
      <c r="X42" s="581"/>
      <c r="Y42" s="581"/>
      <c r="Z42" s="581">
        <f>IF($I41=0,0,IF(ROUNDUP(Z41/$I41,0)&gt;30,30,ROUNDUP(Z41/$I41,0)))</f>
        <v>8</v>
      </c>
      <c r="AA42" s="580"/>
      <c r="AB42" s="580"/>
      <c r="AC42" s="581"/>
      <c r="AD42" s="581"/>
      <c r="AE42" s="581"/>
      <c r="AF42" s="581">
        <f>IF($I41=0,0,IF(ROUNDUP(AF41/$I41,0)&gt;30,30,ROUNDUP(AF41/$I41,0)))</f>
        <v>30</v>
      </c>
      <c r="AG42" s="581"/>
      <c r="AH42" s="581"/>
      <c r="AI42" s="581"/>
      <c r="AJ42" s="581"/>
      <c r="AK42" s="581"/>
      <c r="AL42" s="581"/>
      <c r="AM42" s="581"/>
      <c r="AN42" s="581">
        <f>IF($I41=0,0,IF(ROUNDUP(AN41/$I41,0)&gt;30,30,ROUNDUP(AN41/$I41,0)))</f>
        <v>3</v>
      </c>
      <c r="AO42" s="581"/>
      <c r="AP42" s="581"/>
      <c r="AQ42" s="581"/>
      <c r="AR42" s="581">
        <f>IF($I41=0,0,IF(ROUNDUP(AR41/$I41,0)&gt;30,30,ROUNDUP(AR41/$I41,0)))</f>
        <v>4</v>
      </c>
      <c r="AS42" s="581"/>
      <c r="AT42" s="581"/>
      <c r="AU42" s="581"/>
      <c r="AV42" s="581"/>
      <c r="AW42" s="581"/>
      <c r="AX42" s="581"/>
      <c r="AY42" s="581"/>
      <c r="AZ42" s="581"/>
      <c r="BA42" s="581"/>
      <c r="BB42" s="581"/>
      <c r="BC42" s="581"/>
      <c r="BD42" s="581"/>
      <c r="BE42" s="581"/>
      <c r="BF42" s="581"/>
      <c r="BG42" s="581"/>
      <c r="BH42" s="581"/>
      <c r="BI42" s="581"/>
      <c r="BJ42" s="581"/>
      <c r="BK42" s="581"/>
      <c r="BL42" s="581"/>
      <c r="BM42" s="581"/>
      <c r="BN42" s="581"/>
      <c r="BO42" s="581"/>
      <c r="BP42" s="581"/>
      <c r="BQ42" s="581"/>
      <c r="BR42" s="581"/>
      <c r="BS42" s="581"/>
      <c r="BT42" s="581"/>
      <c r="BU42" s="581">
        <f>IF($I41=0,0,IF(ROUNDUP(BU41/$I41,0)&gt;30,30,ROUNDUP(BU41/$I41,0)))</f>
        <v>2</v>
      </c>
      <c r="BV42" s="581"/>
      <c r="BW42" s="581"/>
      <c r="BX42" s="581"/>
      <c r="BY42" s="581">
        <f>IF($I41=0,0,IF(ROUNDUP(BY41/$I41,0)&gt;30,30,ROUNDUP(BY41/$I41,0)))</f>
        <v>7</v>
      </c>
      <c r="BZ42" s="581"/>
      <c r="CA42" s="581"/>
      <c r="CB42" s="581"/>
      <c r="CC42" s="581"/>
      <c r="CD42" s="581"/>
      <c r="CE42" s="581"/>
      <c r="CF42" s="580"/>
      <c r="CG42" s="580"/>
      <c r="CH42" s="580"/>
      <c r="CI42" s="580"/>
      <c r="CJ42" s="580"/>
      <c r="CK42" s="580"/>
      <c r="CL42" s="580"/>
      <c r="CM42" s="580"/>
      <c r="CN42" s="580"/>
      <c r="CO42" s="581"/>
      <c r="CP42" s="581"/>
      <c r="CQ42" s="581"/>
      <c r="CR42" s="581"/>
      <c r="CS42" s="581"/>
      <c r="CT42" s="581"/>
      <c r="CU42" s="581"/>
      <c r="CV42" s="581">
        <f>IF($I41=0,0,IF(ROUNDUP(CV41/$I41,0)&gt;30,30,ROUNDUP(CV41/$I41,0)))</f>
        <v>3</v>
      </c>
      <c r="CW42" s="581"/>
      <c r="CX42" s="581"/>
      <c r="CY42" s="581"/>
      <c r="CZ42" s="581"/>
      <c r="DA42" s="581"/>
      <c r="DB42" s="581">
        <f>IF($I41=0,0,IF(ROUNDUP(DB41/$I41,0)&gt;30,30,ROUNDUP(DB41/$I41,0)))</f>
        <v>6</v>
      </c>
      <c r="DC42" s="581"/>
      <c r="DD42" s="581"/>
      <c r="DE42" s="581"/>
      <c r="DF42" s="581"/>
      <c r="DG42" s="581"/>
      <c r="DH42" s="581"/>
      <c r="DI42" s="581"/>
      <c r="DJ42" s="581"/>
      <c r="DK42" s="581"/>
      <c r="DL42" s="581"/>
      <c r="DM42" s="581"/>
      <c r="DN42" s="581"/>
      <c r="DO42" s="581"/>
      <c r="DP42" s="581"/>
      <c r="DQ42" s="581"/>
      <c r="DR42" s="581"/>
      <c r="DS42" s="581"/>
      <c r="DT42" s="581"/>
      <c r="DU42" s="581">
        <f>IF($I41=0,0,IF(ROUNDUP(DU41/$I41,0)&gt;30,30,ROUNDUP(DU41/$I41,0)))</f>
        <v>12</v>
      </c>
    </row>
    <row r="43" spans="1:125" ht="13.5" customHeight="1" x14ac:dyDescent="0.2">
      <c r="A43" s="734">
        <v>7</v>
      </c>
      <c r="B43" s="736" t="s">
        <v>975</v>
      </c>
      <c r="C43" s="738">
        <f>IF(D43=0,0,RANK(D43,D$31:D$76))</f>
        <v>0</v>
      </c>
      <c r="D43" s="740">
        <f>SUM(J44:DU44)</f>
        <v>0</v>
      </c>
      <c r="E43" s="742">
        <f>IF(G43="X","X",RANK(G43,G$31:G$75))</f>
        <v>8</v>
      </c>
      <c r="F43" s="752">
        <f>COUNT(J43:DU43)</f>
        <v>6</v>
      </c>
      <c r="G43" s="722">
        <f>IF(C43=1,"X",IF(C43=2,"X",IF(C43=3,"X",F43)))</f>
        <v>6</v>
      </c>
      <c r="H43" s="754">
        <f>SUM(J43:DU43)</f>
        <v>1.0400578703703705</v>
      </c>
      <c r="I43" s="726">
        <f>MINA(J43,K43,L43,M43,N43,O43,P43,Q43,R43,S43,T43,U43,V43,W43,X43)</f>
        <v>0</v>
      </c>
      <c r="J43" s="610"/>
      <c r="K43" s="610"/>
      <c r="L43" s="610"/>
      <c r="M43" s="610"/>
      <c r="N43" s="578"/>
      <c r="O43" s="610"/>
      <c r="P43" s="610"/>
      <c r="Q43" s="610"/>
      <c r="R43" s="610"/>
      <c r="S43" s="610"/>
      <c r="T43" s="610"/>
      <c r="U43" s="610"/>
      <c r="V43" s="610"/>
      <c r="W43" s="610"/>
      <c r="X43" s="610"/>
      <c r="Y43" s="610"/>
      <c r="Z43" s="578"/>
      <c r="AA43" s="578"/>
      <c r="AB43" s="578"/>
      <c r="AC43" s="578"/>
      <c r="AD43" s="578"/>
      <c r="AE43" s="578"/>
      <c r="AF43" s="578">
        <v>0.54471064814814818</v>
      </c>
      <c r="AG43" s="578"/>
      <c r="AH43" s="578"/>
      <c r="AI43" s="578"/>
      <c r="AJ43" s="578"/>
      <c r="AK43" s="578"/>
      <c r="AL43" s="578"/>
      <c r="AM43" s="578"/>
      <c r="AN43" s="578"/>
      <c r="AO43" s="578"/>
      <c r="AP43" s="578"/>
      <c r="AQ43" s="578"/>
      <c r="AR43" s="578"/>
      <c r="AS43" s="578"/>
      <c r="AT43" s="578"/>
      <c r="AU43" s="578"/>
      <c r="AV43" s="578"/>
      <c r="AW43" s="578"/>
      <c r="AX43" s="578"/>
      <c r="AY43" s="578"/>
      <c r="AZ43" s="578"/>
      <c r="BA43" s="578"/>
      <c r="BB43" s="578"/>
      <c r="BC43" s="578"/>
      <c r="BD43" s="578"/>
      <c r="BE43" s="578"/>
      <c r="BF43" s="578"/>
      <c r="BG43" s="578"/>
      <c r="BH43" s="578"/>
      <c r="BI43" s="578"/>
      <c r="BJ43" s="578"/>
      <c r="BK43" s="578"/>
      <c r="BL43" s="578"/>
      <c r="BM43" s="578">
        <v>4.9837962962962966E-2</v>
      </c>
      <c r="BN43" s="578"/>
      <c r="BO43" s="578"/>
      <c r="BP43" s="578"/>
      <c r="BQ43" s="578"/>
      <c r="BR43" s="578"/>
      <c r="BS43" s="578"/>
      <c r="BT43" s="578"/>
      <c r="BU43" s="578">
        <v>3.3680555555555554E-2</v>
      </c>
      <c r="BV43" s="578"/>
      <c r="BW43" s="578"/>
      <c r="BX43" s="578"/>
      <c r="BY43" s="578">
        <v>9.9999999999999992E-2</v>
      </c>
      <c r="BZ43" s="578"/>
      <c r="CA43" s="578"/>
      <c r="CB43" s="578"/>
      <c r="CC43" s="578"/>
      <c r="CD43" s="578"/>
      <c r="CE43" s="578"/>
      <c r="CF43" s="578"/>
      <c r="CG43" s="578"/>
      <c r="CH43" s="578"/>
      <c r="CI43" s="578"/>
      <c r="CJ43" s="578"/>
      <c r="CK43" s="578"/>
      <c r="CL43" s="578"/>
      <c r="CM43" s="578"/>
      <c r="CN43" s="578"/>
      <c r="CO43" s="641"/>
      <c r="CP43" s="641"/>
      <c r="CQ43" s="641"/>
      <c r="CR43" s="641"/>
      <c r="CS43" s="641"/>
      <c r="CT43" s="641"/>
      <c r="CU43" s="641"/>
      <c r="CV43" s="578"/>
      <c r="CW43" s="578"/>
      <c r="CX43" s="578"/>
      <c r="CY43" s="578"/>
      <c r="CZ43" s="578"/>
      <c r="DA43" s="578"/>
      <c r="DB43" s="578">
        <v>0.14516203703703703</v>
      </c>
      <c r="DC43" s="578"/>
      <c r="DD43" s="578"/>
      <c r="DE43" s="578">
        <v>0.16666666666666666</v>
      </c>
      <c r="DF43" s="578"/>
      <c r="DG43" s="578"/>
      <c r="DH43" s="578"/>
      <c r="DI43" s="578"/>
      <c r="DJ43" s="578"/>
      <c r="DK43" s="578"/>
      <c r="DL43" s="578"/>
      <c r="DM43" s="578"/>
      <c r="DN43" s="578"/>
      <c r="DO43" s="578"/>
      <c r="DP43" s="578"/>
      <c r="DQ43" s="578"/>
      <c r="DR43" s="578"/>
      <c r="DS43" s="641"/>
      <c r="DT43" s="641"/>
      <c r="DU43" s="641"/>
    </row>
    <row r="44" spans="1:125" ht="13.5" customHeight="1" thickBot="1" x14ac:dyDescent="0.25">
      <c r="A44" s="735"/>
      <c r="B44" s="737"/>
      <c r="C44" s="739"/>
      <c r="D44" s="741"/>
      <c r="E44" s="743"/>
      <c r="F44" s="753"/>
      <c r="G44" s="723"/>
      <c r="H44" s="755"/>
      <c r="I44" s="727"/>
      <c r="J44" s="581"/>
      <c r="K44" s="581"/>
      <c r="L44" s="579"/>
      <c r="M44" s="579"/>
      <c r="N44" s="579"/>
      <c r="O44" s="581"/>
      <c r="P44" s="580"/>
      <c r="Q44" s="581"/>
      <c r="R44" s="581"/>
      <c r="S44" s="580"/>
      <c r="T44" s="581"/>
      <c r="U44" s="581"/>
      <c r="V44" s="600"/>
      <c r="W44" s="581"/>
      <c r="X44" s="600"/>
      <c r="Y44" s="600"/>
      <c r="Z44" s="581"/>
      <c r="AA44" s="581"/>
      <c r="AB44" s="581"/>
      <c r="AC44" s="581"/>
      <c r="AD44" s="581"/>
      <c r="AE44" s="581"/>
      <c r="AF44" s="581">
        <f>IF($I43=0,0,IF(ROUNDUP(AF43/$I43,0)&gt;30,30,ROUNDUP(AF43/$I43,0)))</f>
        <v>0</v>
      </c>
      <c r="AG44" s="581"/>
      <c r="AH44" s="581"/>
      <c r="AI44" s="581"/>
      <c r="AJ44" s="580"/>
      <c r="AK44" s="580"/>
      <c r="AL44" s="580"/>
      <c r="AM44" s="581"/>
      <c r="AN44" s="581"/>
      <c r="AO44" s="581"/>
      <c r="AP44" s="581"/>
      <c r="AQ44" s="581"/>
      <c r="AR44" s="580"/>
      <c r="AS44" s="580"/>
      <c r="AT44" s="580"/>
      <c r="AU44" s="580"/>
      <c r="AV44" s="580"/>
      <c r="AW44" s="580"/>
      <c r="AX44" s="580"/>
      <c r="AY44" s="580"/>
      <c r="AZ44" s="580"/>
      <c r="BA44" s="580"/>
      <c r="BB44" s="580"/>
      <c r="BC44" s="580"/>
      <c r="BD44" s="580"/>
      <c r="BE44" s="580"/>
      <c r="BF44" s="580"/>
      <c r="BG44" s="580"/>
      <c r="BH44" s="580"/>
      <c r="BI44" s="580"/>
      <c r="BJ44" s="580"/>
      <c r="BK44" s="580"/>
      <c r="BL44" s="580"/>
      <c r="BM44" s="581">
        <f>IF($I43=0,0,IF(ROUNDUP(BM43/$I43,0)&gt;30,30,ROUNDUP(BM43/$I43,0)))</f>
        <v>0</v>
      </c>
      <c r="BN44" s="581"/>
      <c r="BO44" s="580"/>
      <c r="BP44" s="580"/>
      <c r="BQ44" s="580"/>
      <c r="BR44" s="580"/>
      <c r="BS44" s="580"/>
      <c r="BT44" s="580"/>
      <c r="BU44" s="581">
        <f>IF($I43=0,0,IF(ROUNDUP(BU43/$I43,0)&gt;30,30,ROUNDUP(BU43/$I43,0)))</f>
        <v>0</v>
      </c>
      <c r="BV44" s="581"/>
      <c r="BW44" s="581"/>
      <c r="BX44" s="580"/>
      <c r="BY44" s="581">
        <f>IF($I43=0,0,IF(ROUNDUP(BY43/$I43,0)&gt;30,30,ROUNDUP(BY43/$I43,0)))</f>
        <v>0</v>
      </c>
      <c r="BZ44" s="581"/>
      <c r="CA44" s="581"/>
      <c r="CB44" s="581"/>
      <c r="CC44" s="581"/>
      <c r="CD44" s="581"/>
      <c r="CE44" s="581"/>
      <c r="CF44" s="580"/>
      <c r="CG44" s="580"/>
      <c r="CH44" s="580"/>
      <c r="CI44" s="580"/>
      <c r="CJ44" s="580"/>
      <c r="CK44" s="580"/>
      <c r="CL44" s="580"/>
      <c r="CM44" s="580"/>
      <c r="CN44" s="580"/>
      <c r="CO44" s="581"/>
      <c r="CP44" s="581"/>
      <c r="CQ44" s="581"/>
      <c r="CR44" s="581"/>
      <c r="CS44" s="581"/>
      <c r="CT44" s="581"/>
      <c r="CU44" s="581"/>
      <c r="CV44" s="581"/>
      <c r="CW44" s="581"/>
      <c r="CX44" s="581"/>
      <c r="CY44" s="581"/>
      <c r="CZ44" s="581"/>
      <c r="DA44" s="581"/>
      <c r="DB44" s="581">
        <f>IF($I43=0,0,IF(ROUNDUP(DB43/$I43,0)&gt;30,30,ROUNDUP(DB43/$I43,0)))</f>
        <v>0</v>
      </c>
      <c r="DC44" s="581"/>
      <c r="DD44" s="581"/>
      <c r="DE44" s="581">
        <f>IF($I43=0,0,IF(ROUNDUP(DE43/$I43,0)&gt;30,30,ROUNDUP(DE43/$I43,0)))</f>
        <v>0</v>
      </c>
      <c r="DF44" s="581"/>
      <c r="DG44" s="581"/>
      <c r="DH44" s="581"/>
      <c r="DI44" s="581"/>
      <c r="DJ44" s="581"/>
      <c r="DK44" s="581"/>
      <c r="DL44" s="581"/>
      <c r="DM44" s="581"/>
      <c r="DN44" s="581"/>
      <c r="DO44" s="581"/>
      <c r="DP44" s="581"/>
      <c r="DQ44" s="581"/>
      <c r="DR44" s="581"/>
      <c r="DS44" s="581"/>
      <c r="DT44" s="581"/>
      <c r="DU44" s="581"/>
    </row>
    <row r="45" spans="1:125" ht="13.5" customHeight="1" x14ac:dyDescent="0.2">
      <c r="A45" s="734">
        <v>8</v>
      </c>
      <c r="B45" s="736" t="s">
        <v>101</v>
      </c>
      <c r="C45" s="738">
        <f>IF(D45=0,0,RANK(D45,D$31:D$76))</f>
        <v>0</v>
      </c>
      <c r="D45" s="740">
        <f>SUM(J46:DU46)</f>
        <v>0</v>
      </c>
      <c r="E45" s="742">
        <f>IF(G45="X","X",RANK(G45,G$31:G$75))</f>
        <v>9</v>
      </c>
      <c r="F45" s="752">
        <f>COUNT(J45:DU45)</f>
        <v>3</v>
      </c>
      <c r="G45" s="722">
        <f>IF(C45=1,"X",IF(C45=2,"X",IF(C45=3,"X",F45)))</f>
        <v>3</v>
      </c>
      <c r="H45" s="754">
        <f>SUM(J45:DU45)</f>
        <v>0.12313657407407408</v>
      </c>
      <c r="I45" s="726">
        <f>MINA(J45,K45,L45,M45,N45,O45,P45,Q45,R45,S45,T45,U45,V45,W45,X45)</f>
        <v>0</v>
      </c>
      <c r="J45" s="610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8"/>
      <c r="AS45" s="578"/>
      <c r="AT45" s="578"/>
      <c r="AU45" s="578"/>
      <c r="AV45" s="578"/>
      <c r="AW45" s="578"/>
      <c r="AX45" s="578"/>
      <c r="AY45" s="578"/>
      <c r="AZ45" s="578"/>
      <c r="BA45" s="578"/>
      <c r="BB45" s="578"/>
      <c r="BC45" s="578"/>
      <c r="BD45" s="578"/>
      <c r="BE45" s="578"/>
      <c r="BF45" s="598">
        <v>1.9467592592592595E-2</v>
      </c>
      <c r="BG45" s="598"/>
      <c r="BH45" s="598"/>
      <c r="BI45" s="598"/>
      <c r="BJ45" s="598"/>
      <c r="BK45" s="598"/>
      <c r="BL45" s="598"/>
      <c r="BM45" s="598"/>
      <c r="BN45" s="598"/>
      <c r="BO45" s="598"/>
      <c r="BP45" s="598"/>
      <c r="BQ45" s="598"/>
      <c r="BR45" s="598"/>
      <c r="BS45" s="598"/>
      <c r="BT45" s="598"/>
      <c r="BU45" s="578"/>
      <c r="BV45" s="578"/>
      <c r="BW45" s="578"/>
      <c r="BX45" s="578"/>
      <c r="BY45" s="578"/>
      <c r="BZ45" s="578"/>
      <c r="CA45" s="578"/>
      <c r="CB45" s="578"/>
      <c r="CC45" s="578"/>
      <c r="CD45" s="578"/>
      <c r="CE45" s="578"/>
      <c r="CF45" s="578"/>
      <c r="CG45" s="578"/>
      <c r="CH45" s="578"/>
      <c r="CI45" s="578"/>
      <c r="CJ45" s="578"/>
      <c r="CK45" s="578"/>
      <c r="CL45" s="578"/>
      <c r="CM45" s="578"/>
      <c r="CN45" s="578"/>
      <c r="CO45" s="578"/>
      <c r="CP45" s="578"/>
      <c r="CQ45" s="578"/>
      <c r="CR45" s="578"/>
      <c r="CS45" s="578"/>
      <c r="CT45" s="578"/>
      <c r="CU45" s="578"/>
      <c r="CV45" s="578"/>
      <c r="CW45" s="578">
        <v>2.1342592592592594E-2</v>
      </c>
      <c r="CX45" s="578"/>
      <c r="CY45" s="578"/>
      <c r="CZ45" s="578"/>
      <c r="DA45" s="578"/>
      <c r="DB45" s="578">
        <v>8.2326388888888893E-2</v>
      </c>
      <c r="DC45" s="578"/>
      <c r="DD45" s="578"/>
      <c r="DE45" s="578"/>
      <c r="DF45" s="578"/>
      <c r="DG45" s="578"/>
      <c r="DH45" s="578"/>
      <c r="DI45" s="578"/>
      <c r="DJ45" s="578"/>
      <c r="DK45" s="578"/>
      <c r="DL45" s="578"/>
      <c r="DM45" s="578"/>
      <c r="DN45" s="578"/>
      <c r="DO45" s="578"/>
      <c r="DP45" s="578"/>
      <c r="DQ45" s="578"/>
      <c r="DR45" s="578"/>
      <c r="DS45" s="578"/>
      <c r="DT45" s="578"/>
      <c r="DU45" s="578"/>
    </row>
    <row r="46" spans="1:125" ht="13.5" customHeight="1" thickBot="1" x14ac:dyDescent="0.25">
      <c r="A46" s="735"/>
      <c r="B46" s="737"/>
      <c r="C46" s="739"/>
      <c r="D46" s="741"/>
      <c r="E46" s="743"/>
      <c r="F46" s="753"/>
      <c r="G46" s="723"/>
      <c r="H46" s="755"/>
      <c r="I46" s="727"/>
      <c r="J46" s="579"/>
      <c r="K46" s="580"/>
      <c r="L46" s="580"/>
      <c r="M46" s="581"/>
      <c r="N46" s="580"/>
      <c r="O46" s="580"/>
      <c r="P46" s="581"/>
      <c r="Q46" s="581"/>
      <c r="R46" s="581"/>
      <c r="S46" s="580"/>
      <c r="T46" s="580"/>
      <c r="U46" s="581"/>
      <c r="V46" s="580"/>
      <c r="W46" s="580"/>
      <c r="X46" s="580"/>
      <c r="Y46" s="580"/>
      <c r="Z46" s="581"/>
      <c r="AA46" s="580"/>
      <c r="AB46" s="580"/>
      <c r="AC46" s="581"/>
      <c r="AD46" s="581"/>
      <c r="AE46" s="581"/>
      <c r="AF46" s="581"/>
      <c r="AG46" s="581"/>
      <c r="AH46" s="581"/>
      <c r="AI46" s="581"/>
      <c r="AJ46" s="580"/>
      <c r="AK46" s="580"/>
      <c r="AL46" s="580"/>
      <c r="AM46" s="580"/>
      <c r="AN46" s="580"/>
      <c r="AO46" s="580"/>
      <c r="AP46" s="580"/>
      <c r="AQ46" s="580"/>
      <c r="AR46" s="580"/>
      <c r="AS46" s="580"/>
      <c r="AT46" s="580"/>
      <c r="AU46" s="580"/>
      <c r="AV46" s="580"/>
      <c r="AW46" s="580"/>
      <c r="AX46" s="580"/>
      <c r="AY46" s="580"/>
      <c r="AZ46" s="580"/>
      <c r="BA46" s="580"/>
      <c r="BB46" s="580"/>
      <c r="BC46" s="580"/>
      <c r="BD46" s="580"/>
      <c r="BE46" s="580"/>
      <c r="BF46" s="599">
        <f>IF($I45=0,0,IF(ROUNDUP(BF45/$I45,0)&gt;30,30,ROUNDUP(BF45/$I45,0)))</f>
        <v>0</v>
      </c>
      <c r="BG46" s="599"/>
      <c r="BH46" s="599"/>
      <c r="BI46" s="599"/>
      <c r="BJ46" s="599"/>
      <c r="BK46" s="599"/>
      <c r="BL46" s="599"/>
      <c r="BM46" s="599"/>
      <c r="BN46" s="599"/>
      <c r="BO46" s="599"/>
      <c r="BP46" s="599"/>
      <c r="BQ46" s="599"/>
      <c r="BR46" s="599"/>
      <c r="BS46" s="599"/>
      <c r="BT46" s="599"/>
      <c r="BU46" s="580"/>
      <c r="BV46" s="580"/>
      <c r="BW46" s="580"/>
      <c r="BX46" s="580"/>
      <c r="BY46" s="580"/>
      <c r="BZ46" s="580"/>
      <c r="CA46" s="580"/>
      <c r="CB46" s="580"/>
      <c r="CC46" s="580"/>
      <c r="CD46" s="580"/>
      <c r="CE46" s="580"/>
      <c r="CF46" s="580"/>
      <c r="CG46" s="580"/>
      <c r="CH46" s="580"/>
      <c r="CI46" s="580"/>
      <c r="CJ46" s="580"/>
      <c r="CK46" s="580"/>
      <c r="CL46" s="580"/>
      <c r="CM46" s="580"/>
      <c r="CN46" s="580"/>
      <c r="CO46" s="580"/>
      <c r="CP46" s="580"/>
      <c r="CQ46" s="580"/>
      <c r="CR46" s="580"/>
      <c r="CS46" s="580"/>
      <c r="CT46" s="580"/>
      <c r="CU46" s="580"/>
      <c r="CV46" s="580"/>
      <c r="CW46" s="581">
        <f>IF($I45=0,0,IF(ROUNDUP(CW45/$I45,0)&gt;30,30,ROUNDUP(CW45/$I45,0)))</f>
        <v>0</v>
      </c>
      <c r="CX46" s="580"/>
      <c r="CY46" s="580"/>
      <c r="CZ46" s="580"/>
      <c r="DA46" s="580"/>
      <c r="DB46" s="581">
        <f>IF($I45=0,0,IF(ROUNDUP(DB45/$I45,0)&gt;30,30,ROUNDUP(DB45/$I45,0)))</f>
        <v>0</v>
      </c>
      <c r="DC46" s="580"/>
      <c r="DD46" s="580"/>
      <c r="DE46" s="580"/>
      <c r="DF46" s="580"/>
      <c r="DG46" s="580"/>
      <c r="DH46" s="580"/>
      <c r="DI46" s="580"/>
      <c r="DJ46" s="580"/>
      <c r="DK46" s="580"/>
      <c r="DL46" s="580"/>
      <c r="DM46" s="580"/>
      <c r="DN46" s="580"/>
      <c r="DO46" s="580"/>
      <c r="DP46" s="580"/>
      <c r="DQ46" s="580"/>
      <c r="DR46" s="580"/>
      <c r="DS46" s="580"/>
      <c r="DT46" s="580"/>
      <c r="DU46" s="580"/>
    </row>
    <row r="47" spans="1:125" ht="13.5" customHeight="1" x14ac:dyDescent="0.2">
      <c r="A47" s="734">
        <v>9</v>
      </c>
      <c r="B47" s="746" t="s">
        <v>973</v>
      </c>
      <c r="C47" s="738">
        <f>IF(D47=0,0,RANK(D47,D$31:D$76))</f>
        <v>5</v>
      </c>
      <c r="D47" s="740">
        <f>SUM(J48:DU48)</f>
        <v>102</v>
      </c>
      <c r="E47" s="742">
        <f>IF(G47="X","X",RANK(G47,G$31:G$75))</f>
        <v>3</v>
      </c>
      <c r="F47" s="752">
        <f>COUNT(J47:DU47)</f>
        <v>24</v>
      </c>
      <c r="G47" s="722">
        <f>IF(C47=1,"X",IF(C47=2,"X",IF(C47=3,"X",F47)))</f>
        <v>24</v>
      </c>
      <c r="H47" s="754">
        <f>SUM(J47:DU47)</f>
        <v>1.140960648148148</v>
      </c>
      <c r="I47" s="726">
        <f>MINA(J47,K47,L47,M47,N47,O47,P47,Q47,R47,S47,T47,U47,V47,W47,X47)</f>
        <v>1.3425925925925924E-2</v>
      </c>
      <c r="J47" s="578"/>
      <c r="K47" s="578"/>
      <c r="L47" s="578"/>
      <c r="M47" s="578">
        <v>1.3564814814814816E-2</v>
      </c>
      <c r="N47" s="578">
        <v>1.3738425925925926E-2</v>
      </c>
      <c r="O47" s="578">
        <v>1.6296296296296295E-2</v>
      </c>
      <c r="P47" s="578">
        <v>1.3692129629629629E-2</v>
      </c>
      <c r="Q47" s="578">
        <v>1.3425925925925924E-2</v>
      </c>
      <c r="R47" s="578"/>
      <c r="S47" s="578"/>
      <c r="T47" s="578"/>
      <c r="U47" s="578"/>
      <c r="V47" s="578">
        <v>1.3472222222222221E-2</v>
      </c>
      <c r="W47" s="578">
        <v>1.3692129629629629E-2</v>
      </c>
      <c r="X47" s="578">
        <v>1.6585648148148148E-2</v>
      </c>
      <c r="Y47" s="578"/>
      <c r="Z47" s="578">
        <v>0.12340277777777779</v>
      </c>
      <c r="AA47" s="578"/>
      <c r="AB47" s="578"/>
      <c r="AC47" s="578"/>
      <c r="AD47" s="578"/>
      <c r="AE47" s="578"/>
      <c r="AF47" s="578"/>
      <c r="AG47" s="578"/>
      <c r="AH47" s="578"/>
      <c r="AI47" s="578"/>
      <c r="AJ47" s="578"/>
      <c r="AK47" s="578"/>
      <c r="AL47" s="578"/>
      <c r="AM47" s="578"/>
      <c r="AN47" s="578"/>
      <c r="AO47" s="578"/>
      <c r="AP47" s="578"/>
      <c r="AQ47" s="578"/>
      <c r="AR47" s="578"/>
      <c r="AS47" s="578"/>
      <c r="AT47" s="578"/>
      <c r="AU47" s="578"/>
      <c r="AV47" s="578"/>
      <c r="AW47" s="578">
        <v>4.4918981481481483E-2</v>
      </c>
      <c r="AX47" s="578"/>
      <c r="AY47" s="578">
        <v>3.0659722222222224E-2</v>
      </c>
      <c r="AZ47" s="578"/>
      <c r="BA47" s="578"/>
      <c r="BB47" s="578"/>
      <c r="BC47" s="578">
        <v>7.2476851851851862E-2</v>
      </c>
      <c r="BD47" s="578"/>
      <c r="BE47" s="578"/>
      <c r="BF47" s="578">
        <v>1.6863425925925928E-2</v>
      </c>
      <c r="BG47" s="578"/>
      <c r="BH47" s="578">
        <v>8.4490740740740741E-2</v>
      </c>
      <c r="BI47" s="578"/>
      <c r="BJ47" s="578"/>
      <c r="BK47" s="578"/>
      <c r="BL47" s="578"/>
      <c r="BM47" s="578">
        <v>3.6793981481481483E-2</v>
      </c>
      <c r="BN47" s="578">
        <v>6.8090277777777777E-2</v>
      </c>
      <c r="BO47" s="578"/>
      <c r="BP47" s="578"/>
      <c r="BQ47" s="578"/>
      <c r="BR47" s="578"/>
      <c r="BS47" s="578"/>
      <c r="BT47" s="578"/>
      <c r="BU47" s="578"/>
      <c r="BV47" s="578"/>
      <c r="BW47" s="578">
        <v>7.1932870370370369E-2</v>
      </c>
      <c r="BX47" s="578"/>
      <c r="BY47" s="578"/>
      <c r="BZ47" s="594"/>
      <c r="CA47" s="594"/>
      <c r="CB47" s="594"/>
      <c r="CC47" s="594"/>
      <c r="CD47" s="594"/>
      <c r="CE47" s="594"/>
      <c r="CF47" s="578"/>
      <c r="CG47" s="578"/>
      <c r="CH47" s="578"/>
      <c r="CI47" s="578"/>
      <c r="CJ47" s="578">
        <v>7.1898148148148142E-2</v>
      </c>
      <c r="CK47" s="578"/>
      <c r="CL47" s="578"/>
      <c r="CM47" s="578"/>
      <c r="CN47" s="578"/>
      <c r="CO47" s="578"/>
      <c r="CP47" s="578"/>
      <c r="CQ47" s="578"/>
      <c r="CR47" s="578"/>
      <c r="CS47" s="578"/>
      <c r="CT47" s="578">
        <v>3.6701388888888888E-2</v>
      </c>
      <c r="CU47" s="578"/>
      <c r="CV47" s="578"/>
      <c r="CW47" s="578"/>
      <c r="CX47" s="578"/>
      <c r="CY47" s="578">
        <v>6.7511574074074085E-2</v>
      </c>
      <c r="CZ47" s="578">
        <v>2.9421296296296296E-2</v>
      </c>
      <c r="DA47" s="578"/>
      <c r="DB47" s="578">
        <v>7.1423611111111118E-2</v>
      </c>
      <c r="DC47" s="578"/>
      <c r="DD47" s="578"/>
      <c r="DE47" s="578">
        <v>0.16666666666666666</v>
      </c>
      <c r="DF47" s="578"/>
      <c r="DG47" s="578"/>
      <c r="DH47" s="578"/>
      <c r="DI47" s="578"/>
      <c r="DJ47" s="578"/>
      <c r="DK47" s="578"/>
      <c r="DL47" s="578"/>
      <c r="DM47" s="578">
        <v>3.3240740740740744E-2</v>
      </c>
      <c r="DN47" s="578"/>
      <c r="DO47" s="578"/>
      <c r="DP47" s="578"/>
      <c r="DQ47" s="578"/>
      <c r="DR47" s="578"/>
      <c r="DS47" s="578"/>
      <c r="DT47" s="578"/>
      <c r="DU47" s="578"/>
    </row>
    <row r="48" spans="1:125" ht="13.5" customHeight="1" thickBot="1" x14ac:dyDescent="0.25">
      <c r="A48" s="735"/>
      <c r="B48" s="737"/>
      <c r="C48" s="739"/>
      <c r="D48" s="741"/>
      <c r="E48" s="743"/>
      <c r="F48" s="753"/>
      <c r="G48" s="723"/>
      <c r="H48" s="755"/>
      <c r="I48" s="727"/>
      <c r="J48" s="581"/>
      <c r="K48" s="579"/>
      <c r="L48" s="579"/>
      <c r="M48" s="581">
        <f>IF($I47=0,0,IF(ROUNDUP(M47/$I47,0)&gt;30,30,ROUNDUP(M47/$I47,0)))</f>
        <v>2</v>
      </c>
      <c r="N48" s="581">
        <f>IF($I47=0,0,IF(ROUNDUP(N47/$I47,0)&gt;30,30,ROUNDUP(N47/$I47,0)))</f>
        <v>2</v>
      </c>
      <c r="O48" s="581">
        <f t="shared" ref="O48:Q48" si="9">IF($I47=0,0,IF(ROUNDUP(O47/$I47,0)&gt;30,30,ROUNDUP(O47/$I47,0)))</f>
        <v>2</v>
      </c>
      <c r="P48" s="581">
        <f t="shared" si="9"/>
        <v>2</v>
      </c>
      <c r="Q48" s="581">
        <f t="shared" si="9"/>
        <v>1</v>
      </c>
      <c r="R48" s="579"/>
      <c r="S48" s="579"/>
      <c r="T48" s="579"/>
      <c r="U48" s="579"/>
      <c r="V48" s="581">
        <f t="shared" ref="V48:X48" si="10">IF($I47=0,0,IF(ROUNDUP(V47/$I47,0)&gt;30,30,ROUNDUP(V47/$I47,0)))</f>
        <v>2</v>
      </c>
      <c r="W48" s="581">
        <f t="shared" si="10"/>
        <v>2</v>
      </c>
      <c r="X48" s="581">
        <f t="shared" si="10"/>
        <v>2</v>
      </c>
      <c r="Y48" s="580"/>
      <c r="Z48" s="581">
        <f>IF($I47=0,0,IF(ROUNDUP(Z47/$I47,0)&gt;30,30,ROUNDUP(Z47/$I47,0)))</f>
        <v>10</v>
      </c>
      <c r="AA48" s="580"/>
      <c r="AB48" s="580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  <c r="AT48" s="581"/>
      <c r="AU48" s="580"/>
      <c r="AV48" s="580"/>
      <c r="AW48" s="581">
        <f>IF($I47=0,0,IF(ROUNDUP(AW47/$I47,0)&gt;30,30,ROUNDUP(AW47/$I47,0)))</f>
        <v>4</v>
      </c>
      <c r="AX48" s="581"/>
      <c r="AY48" s="581">
        <f>IF($I47=0,0,IF(ROUNDUP(AY47/$I47,0)&gt;30,30,ROUNDUP(AY47/$I47,0)))</f>
        <v>3</v>
      </c>
      <c r="AZ48" s="581"/>
      <c r="BA48" s="581"/>
      <c r="BB48" s="581"/>
      <c r="BC48" s="581">
        <f>IF($I47=0,0,IF(ROUNDUP(BC47/$I47,0)&gt;30,30,ROUNDUP(BC47/$I47,0)))</f>
        <v>6</v>
      </c>
      <c r="BD48" s="581"/>
      <c r="BE48" s="581"/>
      <c r="BF48" s="581">
        <f>IF($I47=0,0,IF(ROUNDUP(BF47/$I47,0)&gt;30,30,ROUNDUP(BF47/$I47,0)))</f>
        <v>2</v>
      </c>
      <c r="BG48" s="581"/>
      <c r="BH48" s="581">
        <f>IF($I47=0,0,IF(ROUNDUP(BH47/$I47,0)&gt;30,30,ROUNDUP(BH47/$I47,0)))</f>
        <v>7</v>
      </c>
      <c r="BI48" s="581"/>
      <c r="BJ48" s="581"/>
      <c r="BK48" s="581"/>
      <c r="BL48" s="581"/>
      <c r="BM48" s="581">
        <f>IF($I47=0,0,IF(ROUNDUP(BM47/$I47,0)&gt;30,30,ROUNDUP(BM47/$I47,0)))</f>
        <v>3</v>
      </c>
      <c r="BN48" s="581">
        <f>IF($I47=0,0,IF(ROUNDUP(BN47/$I47,0)&gt;30,30,ROUNDUP(BN47/$I47,0)))</f>
        <v>6</v>
      </c>
      <c r="BO48" s="581"/>
      <c r="BP48" s="581"/>
      <c r="BQ48" s="581"/>
      <c r="BR48" s="581"/>
      <c r="BS48" s="581"/>
      <c r="BT48" s="581"/>
      <c r="BU48" s="581"/>
      <c r="BV48" s="581"/>
      <c r="BW48" s="581">
        <f>IF($I47=0,0,IF(ROUNDUP(BW47/$I47,0)&gt;30,30,ROUNDUP(BW47/$I47,0)))</f>
        <v>6</v>
      </c>
      <c r="BX48" s="580"/>
      <c r="BY48" s="580"/>
      <c r="BZ48" s="581"/>
      <c r="CA48" s="581"/>
      <c r="CB48" s="581"/>
      <c r="CC48" s="581"/>
      <c r="CD48" s="581"/>
      <c r="CE48" s="581"/>
      <c r="CF48" s="580"/>
      <c r="CG48" s="581"/>
      <c r="CH48" s="581"/>
      <c r="CI48" s="581"/>
      <c r="CJ48" s="581">
        <f>IF($I47=0,0,IF(ROUNDUP(CJ47/$I47,0)&gt;30,30,ROUNDUP(CJ47/$I47,0)))</f>
        <v>6</v>
      </c>
      <c r="CK48" s="581"/>
      <c r="CL48" s="581"/>
      <c r="CM48" s="581"/>
      <c r="CN48" s="581"/>
      <c r="CO48" s="580"/>
      <c r="CP48" s="580"/>
      <c r="CQ48" s="580"/>
      <c r="CR48" s="580"/>
      <c r="CS48" s="580"/>
      <c r="CT48" s="581">
        <f>IF($I47=0,0,IF(ROUNDUP(CT47/$I47,0)&gt;30,30,ROUNDUP(CT47/$I47,0)))</f>
        <v>3</v>
      </c>
      <c r="CU48" s="581"/>
      <c r="CV48" s="581"/>
      <c r="CW48" s="581"/>
      <c r="CX48" s="581"/>
      <c r="CY48" s="581">
        <f>IF($I47=0,0,IF(ROUNDUP(CY47/$I47,0)&gt;30,30,ROUNDUP(CY47/$I47,0)))</f>
        <v>6</v>
      </c>
      <c r="CZ48" s="581">
        <f>IF($I47=0,0,IF(ROUNDUP(CZ47/$I47,0)&gt;30,30,ROUNDUP(CZ47/$I47,0)))</f>
        <v>3</v>
      </c>
      <c r="DA48" s="581"/>
      <c r="DB48" s="581">
        <f>IF($I47=0,0,IF(ROUNDUP(DB47/$I47,0)&gt;30,30,ROUNDUP(DB47/$I47,0)))</f>
        <v>6</v>
      </c>
      <c r="DC48" s="581"/>
      <c r="DD48" s="581"/>
      <c r="DE48" s="581">
        <f>IF($I47=0,0,IF(ROUNDUP(DE47/$I47,0)&gt;30,30,ROUNDUP(DE47/$I47,0)))</f>
        <v>13</v>
      </c>
      <c r="DF48" s="581"/>
      <c r="DG48" s="581"/>
      <c r="DH48" s="581"/>
      <c r="DI48" s="581"/>
      <c r="DJ48" s="581"/>
      <c r="DK48" s="581"/>
      <c r="DL48" s="581"/>
      <c r="DM48" s="581">
        <f>IF($I47=0,0,IF(ROUNDUP(DM47/$I47,0)&gt;30,30,ROUNDUP(DM47/$I47,0)))</f>
        <v>3</v>
      </c>
      <c r="DN48" s="581"/>
      <c r="DO48" s="581"/>
      <c r="DP48" s="581"/>
      <c r="DQ48" s="581"/>
      <c r="DR48" s="581"/>
      <c r="DS48" s="580"/>
      <c r="DT48" s="580"/>
      <c r="DU48" s="581"/>
    </row>
    <row r="49" spans="1:125" ht="13.5" customHeight="1" x14ac:dyDescent="0.2">
      <c r="A49" s="734">
        <v>10</v>
      </c>
      <c r="B49" s="736" t="s">
        <v>866</v>
      </c>
      <c r="C49" s="738">
        <f>IF(D49=0,0,RANK(D49,D$31:D$76))</f>
        <v>0</v>
      </c>
      <c r="D49" s="740">
        <f>SUM(J50:DU50)</f>
        <v>0</v>
      </c>
      <c r="E49" s="742">
        <f>IF(G49="X","X",RANK(G49,G$31:G$75))</f>
        <v>10</v>
      </c>
      <c r="F49" s="752">
        <f>COUNT(J49:DU49)</f>
        <v>2</v>
      </c>
      <c r="G49" s="722">
        <f>IF(C49=1,"X",IF(C49=2,"X",IF(C49=3,"X",F49)))</f>
        <v>2</v>
      </c>
      <c r="H49" s="754">
        <f>SUM(J49:DU49)</f>
        <v>0.1122800925925926</v>
      </c>
      <c r="I49" s="726">
        <f>MINA(J49,K49,L49,M49,N49,O49,P49,Q49,R49,S49,T49,U49,V49,W49,X49)</f>
        <v>0</v>
      </c>
      <c r="J49" s="610"/>
      <c r="K49" s="578"/>
      <c r="L49" s="578"/>
      <c r="M49" s="578"/>
      <c r="N49" s="578"/>
      <c r="O49" s="578"/>
      <c r="P49" s="578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8"/>
      <c r="AS49" s="578"/>
      <c r="AT49" s="578"/>
      <c r="AU49" s="578"/>
      <c r="AV49" s="578"/>
      <c r="AW49" s="578"/>
      <c r="AX49" s="578"/>
      <c r="AY49" s="578"/>
      <c r="BB49" s="578"/>
      <c r="BC49" s="578"/>
      <c r="BD49" s="578"/>
      <c r="BE49" s="578"/>
      <c r="BF49" s="578"/>
      <c r="BG49" s="578"/>
      <c r="BH49" s="578"/>
      <c r="BI49" s="578"/>
      <c r="BJ49" s="578"/>
      <c r="BK49" s="578"/>
      <c r="BL49" s="578"/>
      <c r="BM49" s="578"/>
      <c r="BN49" s="578"/>
      <c r="BO49" s="578"/>
      <c r="BP49" s="578"/>
      <c r="BQ49" s="578"/>
      <c r="BR49" s="578"/>
      <c r="BS49" s="578"/>
      <c r="BT49" s="578"/>
      <c r="BU49" s="578"/>
      <c r="BV49" s="578"/>
      <c r="BW49" s="578"/>
      <c r="BX49" s="578"/>
      <c r="BY49" s="578"/>
      <c r="BZ49" s="578"/>
      <c r="CA49" s="578"/>
      <c r="CB49" s="578"/>
      <c r="CC49" s="578"/>
      <c r="CD49" s="578"/>
      <c r="CE49" s="578"/>
      <c r="CF49" s="578"/>
      <c r="CG49" s="578">
        <v>4.1608796296296297E-2</v>
      </c>
      <c r="CH49" s="578"/>
      <c r="CI49" s="578"/>
      <c r="CJ49" s="578"/>
      <c r="CK49" s="578"/>
      <c r="CL49" s="578"/>
      <c r="CM49" s="578"/>
      <c r="CN49" s="578"/>
      <c r="CO49" s="578"/>
      <c r="CP49" s="578"/>
      <c r="CQ49" s="578"/>
      <c r="CR49" s="578"/>
      <c r="CS49" s="578"/>
      <c r="CT49" s="578"/>
      <c r="CU49" s="578"/>
      <c r="CV49" s="578"/>
      <c r="CW49" s="578"/>
      <c r="CX49" s="578"/>
      <c r="CY49" s="578"/>
      <c r="CZ49" s="578"/>
      <c r="DA49" s="578"/>
      <c r="DB49" s="578">
        <v>7.0671296296296301E-2</v>
      </c>
      <c r="DC49" s="578"/>
      <c r="DD49" s="578"/>
      <c r="DE49" s="578"/>
      <c r="DF49" s="578"/>
      <c r="DG49" s="578"/>
      <c r="DH49" s="578"/>
      <c r="DI49" s="578"/>
      <c r="DJ49" s="578"/>
      <c r="DK49" s="578"/>
      <c r="DL49" s="578"/>
      <c r="DM49" s="578"/>
      <c r="DN49" s="578"/>
      <c r="DO49" s="578"/>
      <c r="DP49" s="578"/>
      <c r="DQ49" s="578"/>
      <c r="DR49" s="578"/>
      <c r="DS49" s="578"/>
      <c r="DT49" s="578"/>
      <c r="DU49" s="578"/>
    </row>
    <row r="50" spans="1:125" ht="13.5" customHeight="1" thickBot="1" x14ac:dyDescent="0.25">
      <c r="A50" s="735"/>
      <c r="B50" s="737"/>
      <c r="C50" s="739"/>
      <c r="D50" s="741"/>
      <c r="E50" s="743"/>
      <c r="F50" s="753"/>
      <c r="G50" s="723"/>
      <c r="H50" s="755"/>
      <c r="I50" s="727"/>
      <c r="J50" s="581"/>
      <c r="K50" s="596"/>
      <c r="L50" s="596"/>
      <c r="M50" s="595"/>
      <c r="N50" s="596"/>
      <c r="O50" s="596"/>
      <c r="P50" s="579"/>
      <c r="Q50" s="595"/>
      <c r="R50" s="595"/>
      <c r="S50" s="581"/>
      <c r="T50" s="600"/>
      <c r="U50" s="581"/>
      <c r="V50" s="596"/>
      <c r="W50" s="581"/>
      <c r="X50" s="596"/>
      <c r="Y50" s="596"/>
      <c r="Z50" s="596"/>
      <c r="AA50" s="596"/>
      <c r="AB50" s="596"/>
      <c r="AC50" s="596"/>
      <c r="AD50" s="596"/>
      <c r="AE50" s="596"/>
      <c r="AF50" s="596"/>
      <c r="AG50" s="596"/>
      <c r="AH50" s="596"/>
      <c r="AI50" s="596"/>
      <c r="AJ50" s="596"/>
      <c r="AK50" s="596"/>
      <c r="AL50" s="596"/>
      <c r="AM50" s="596"/>
      <c r="AN50" s="596"/>
      <c r="AO50" s="596"/>
      <c r="AP50" s="596"/>
      <c r="AQ50" s="596"/>
      <c r="AR50" s="596"/>
      <c r="AS50" s="596"/>
      <c r="AT50" s="596"/>
      <c r="AU50" s="596"/>
      <c r="AV50" s="596"/>
      <c r="AW50" s="596"/>
      <c r="AX50" s="596"/>
      <c r="AY50" s="596"/>
      <c r="AZ50" s="596"/>
      <c r="BA50" s="596"/>
      <c r="BB50" s="596"/>
      <c r="BC50" s="596"/>
      <c r="BD50" s="596"/>
      <c r="BE50" s="596"/>
      <c r="BF50" s="596"/>
      <c r="BG50" s="596"/>
      <c r="BH50" s="596"/>
      <c r="BI50" s="596"/>
      <c r="BJ50" s="596"/>
      <c r="BK50" s="596"/>
      <c r="BL50" s="596"/>
      <c r="BM50" s="596"/>
      <c r="BN50" s="596"/>
      <c r="BO50" s="596"/>
      <c r="BP50" s="596"/>
      <c r="BQ50" s="596"/>
      <c r="BR50" s="596"/>
      <c r="BS50" s="596"/>
      <c r="BT50" s="596"/>
      <c r="BU50" s="596"/>
      <c r="BV50" s="596"/>
      <c r="BW50" s="596"/>
      <c r="BX50" s="596"/>
      <c r="BY50" s="596"/>
      <c r="BZ50" s="581"/>
      <c r="CA50" s="595"/>
      <c r="CB50" s="595"/>
      <c r="CC50" s="595"/>
      <c r="CD50" s="595"/>
      <c r="CE50" s="595"/>
      <c r="CF50" s="596"/>
      <c r="CG50" s="581">
        <f>IF($I49=0,0,IF(ROUNDUP(CG49/$I49,0)&gt;30,30,ROUNDUP(CG49/$I49,0)))</f>
        <v>0</v>
      </c>
      <c r="CH50" s="596"/>
      <c r="CI50" s="596"/>
      <c r="CJ50" s="596"/>
      <c r="CK50" s="596"/>
      <c r="CL50" s="596"/>
      <c r="CM50" s="596"/>
      <c r="CN50" s="596"/>
      <c r="CO50" s="596"/>
      <c r="CP50" s="596"/>
      <c r="CQ50" s="596"/>
      <c r="CR50" s="596"/>
      <c r="CS50" s="596"/>
      <c r="CT50" s="596"/>
      <c r="CU50" s="596"/>
      <c r="CV50" s="596"/>
      <c r="CW50" s="596"/>
      <c r="CX50" s="596"/>
      <c r="CY50" s="596"/>
      <c r="CZ50" s="596"/>
      <c r="DA50" s="596"/>
      <c r="DB50" s="581">
        <f>IF($I49=0,0,IF(ROUNDUP(DB49/$I49,0)&gt;30,30,ROUNDUP(DB49/$I49,0)))</f>
        <v>0</v>
      </c>
      <c r="DC50" s="596"/>
      <c r="DD50" s="596"/>
      <c r="DE50" s="596"/>
      <c r="DF50" s="596"/>
      <c r="DG50" s="596"/>
      <c r="DH50" s="596"/>
      <c r="DI50" s="596"/>
      <c r="DJ50" s="596"/>
      <c r="DK50" s="596"/>
      <c r="DL50" s="596"/>
      <c r="DM50" s="596"/>
      <c r="DN50" s="596"/>
      <c r="DO50" s="596"/>
      <c r="DP50" s="596"/>
      <c r="DQ50" s="596"/>
      <c r="DR50" s="596"/>
      <c r="DS50" s="596"/>
      <c r="DT50" s="596"/>
      <c r="DU50" s="596"/>
    </row>
    <row r="51" spans="1:125" ht="13.5" customHeight="1" x14ac:dyDescent="0.2">
      <c r="A51" s="734">
        <v>11</v>
      </c>
      <c r="B51" s="736" t="s">
        <v>64</v>
      </c>
      <c r="C51" s="738">
        <f>IF(D51=0,0,RANK(D51,D$31:D$76))</f>
        <v>0</v>
      </c>
      <c r="D51" s="740">
        <f>SUM(J52:DU52)</f>
        <v>0</v>
      </c>
      <c r="E51" s="742">
        <f>IF(G51="X","X",RANK(G51,G$31:G$75))</f>
        <v>10</v>
      </c>
      <c r="F51" s="752">
        <f>COUNT(J51:DU51)</f>
        <v>2</v>
      </c>
      <c r="G51" s="722">
        <f>IF(C51=1,"X",IF(C51=2,"X",IF(C51=3,"X",F51)))</f>
        <v>2</v>
      </c>
      <c r="H51" s="754">
        <f>SUM(J51:DU51)</f>
        <v>0.23317129629629629</v>
      </c>
      <c r="I51" s="726">
        <f>MINA(J51,K51,L51,M51,N51,O51,P51,Q51,R51,S51,T51,U51,V51,W51,X51)</f>
        <v>0</v>
      </c>
      <c r="J51" s="610"/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/>
      <c r="AU51" s="578"/>
      <c r="AV51" s="578"/>
      <c r="AW51" s="578"/>
      <c r="AX51" s="578"/>
      <c r="AY51" s="578"/>
      <c r="AZ51" s="578"/>
      <c r="BA51" s="578"/>
      <c r="BB51" s="578"/>
      <c r="BC51" s="578"/>
      <c r="BD51" s="578"/>
      <c r="BE51" s="578"/>
      <c r="BF51" s="578"/>
      <c r="BG51" s="578"/>
      <c r="BH51" s="578"/>
      <c r="BI51" s="578"/>
      <c r="BJ51" s="578"/>
      <c r="BK51" s="578"/>
      <c r="BL51" s="578"/>
      <c r="BM51" s="578"/>
      <c r="BN51" s="578"/>
      <c r="BO51" s="578"/>
      <c r="BP51" s="578"/>
      <c r="BQ51" s="578"/>
      <c r="BR51" s="578"/>
      <c r="BS51" s="578"/>
      <c r="BT51" s="578"/>
      <c r="BU51" s="578"/>
      <c r="BV51" s="578"/>
      <c r="BW51" s="578"/>
      <c r="BX51" s="578"/>
      <c r="BY51" s="578"/>
      <c r="BZ51" s="578"/>
      <c r="CA51" s="578"/>
      <c r="CB51" s="578"/>
      <c r="CC51" s="578"/>
      <c r="CD51" s="578"/>
      <c r="CE51" s="578"/>
      <c r="CF51" s="578"/>
      <c r="CG51" s="578"/>
      <c r="CH51" s="578"/>
      <c r="CI51" s="578"/>
      <c r="CJ51" s="578"/>
      <c r="CK51" s="578"/>
      <c r="CL51" s="578"/>
      <c r="CM51" s="578"/>
      <c r="CN51" s="578"/>
      <c r="CO51" s="578"/>
      <c r="CP51" s="578"/>
      <c r="CQ51" s="578"/>
      <c r="CR51" s="578"/>
      <c r="CS51" s="578"/>
      <c r="CT51" s="578"/>
      <c r="CU51" s="578"/>
      <c r="CV51" s="578"/>
      <c r="CW51" s="578"/>
      <c r="CX51" s="578"/>
      <c r="CY51" s="578"/>
      <c r="CZ51" s="578"/>
      <c r="DA51" s="578"/>
      <c r="DB51" s="578">
        <v>6.6504629629629622E-2</v>
      </c>
      <c r="DC51" s="578"/>
      <c r="DD51" s="578"/>
      <c r="DE51" s="578">
        <v>0.16666666666666666</v>
      </c>
      <c r="DF51" s="578"/>
      <c r="DG51" s="578"/>
      <c r="DH51" s="578"/>
      <c r="DI51" s="578"/>
      <c r="DJ51" s="578"/>
      <c r="DK51" s="578"/>
      <c r="DL51" s="578"/>
      <c r="DM51" s="578"/>
      <c r="DN51" s="578"/>
      <c r="DO51" s="578"/>
      <c r="DP51" s="578"/>
      <c r="DQ51" s="578"/>
      <c r="DR51" s="578"/>
      <c r="DS51" s="578"/>
      <c r="DT51" s="578"/>
      <c r="DU51" s="578"/>
    </row>
    <row r="52" spans="1:125" ht="13.5" customHeight="1" thickBot="1" x14ac:dyDescent="0.25">
      <c r="A52" s="735"/>
      <c r="B52" s="737"/>
      <c r="C52" s="739"/>
      <c r="D52" s="741"/>
      <c r="E52" s="743"/>
      <c r="F52" s="753"/>
      <c r="G52" s="723"/>
      <c r="H52" s="755"/>
      <c r="I52" s="727"/>
      <c r="J52" s="581"/>
      <c r="K52" s="581"/>
      <c r="L52" s="581"/>
      <c r="M52" s="581"/>
      <c r="N52" s="581"/>
      <c r="O52" s="580"/>
      <c r="P52" s="580"/>
      <c r="Q52" s="581"/>
      <c r="R52" s="581"/>
      <c r="S52" s="580"/>
      <c r="T52" s="580"/>
      <c r="U52" s="581"/>
      <c r="V52" s="580"/>
      <c r="W52" s="580"/>
      <c r="X52" s="580"/>
      <c r="Y52" s="580"/>
      <c r="Z52" s="581"/>
      <c r="AA52" s="580"/>
      <c r="AB52" s="580"/>
      <c r="AC52" s="581"/>
      <c r="AD52" s="581"/>
      <c r="AE52" s="581"/>
      <c r="AF52" s="581"/>
      <c r="AG52" s="581"/>
      <c r="AH52" s="581"/>
      <c r="AI52" s="581"/>
      <c r="AJ52" s="580"/>
      <c r="AK52" s="580"/>
      <c r="AL52" s="580"/>
      <c r="AM52" s="580"/>
      <c r="AN52" s="580"/>
      <c r="AO52" s="580"/>
      <c r="AP52" s="580"/>
      <c r="AQ52" s="580"/>
      <c r="AR52" s="580"/>
      <c r="AS52" s="580"/>
      <c r="AT52" s="580"/>
      <c r="AU52" s="580"/>
      <c r="AV52" s="580"/>
      <c r="AW52" s="580"/>
      <c r="AX52" s="580"/>
      <c r="AY52" s="580"/>
      <c r="AZ52" s="580"/>
      <c r="BA52" s="580"/>
      <c r="BB52" s="580"/>
      <c r="BC52" s="580"/>
      <c r="BD52" s="580"/>
      <c r="BE52" s="580"/>
      <c r="BF52" s="580"/>
      <c r="BG52" s="580"/>
      <c r="BH52" s="580"/>
      <c r="BI52" s="580"/>
      <c r="BJ52" s="580"/>
      <c r="BK52" s="580"/>
      <c r="BL52" s="580"/>
      <c r="BM52" s="580"/>
      <c r="BN52" s="580"/>
      <c r="BO52" s="580"/>
      <c r="BP52" s="580"/>
      <c r="BQ52" s="580"/>
      <c r="BR52" s="580"/>
      <c r="BS52" s="580"/>
      <c r="BT52" s="580"/>
      <c r="BU52" s="580"/>
      <c r="BV52" s="580"/>
      <c r="BW52" s="580"/>
      <c r="BX52" s="580"/>
      <c r="BY52" s="580"/>
      <c r="BZ52" s="581"/>
      <c r="CA52" s="581"/>
      <c r="CB52" s="581"/>
      <c r="CC52" s="581"/>
      <c r="CD52" s="581"/>
      <c r="CE52" s="581"/>
      <c r="CF52" s="580"/>
      <c r="CG52" s="580"/>
      <c r="CH52" s="580"/>
      <c r="CI52" s="580"/>
      <c r="CJ52" s="580"/>
      <c r="CK52" s="580"/>
      <c r="CL52" s="580"/>
      <c r="CM52" s="580"/>
      <c r="CN52" s="580"/>
      <c r="CO52" s="580"/>
      <c r="CP52" s="580"/>
      <c r="CQ52" s="580"/>
      <c r="CR52" s="580"/>
      <c r="CS52" s="580"/>
      <c r="CT52" s="580"/>
      <c r="CU52" s="580"/>
      <c r="CV52" s="580"/>
      <c r="CW52" s="580"/>
      <c r="CX52" s="580"/>
      <c r="CY52" s="580"/>
      <c r="CZ52" s="580"/>
      <c r="DA52" s="580"/>
      <c r="DB52" s="581">
        <f>IF($I51=0,0,IF(ROUNDUP(DB51/$I51,0)&gt;30,30,ROUNDUP(DB51/$I51,0)))</f>
        <v>0</v>
      </c>
      <c r="DC52" s="580"/>
      <c r="DD52" s="580"/>
      <c r="DE52" s="581">
        <f>IF($I51=0,0,IF(ROUNDUP(DE51/$I51,0)&gt;30,30,ROUNDUP(DE51/$I51,0)))</f>
        <v>0</v>
      </c>
      <c r="DF52" s="580"/>
      <c r="DG52" s="580"/>
      <c r="DH52" s="580"/>
      <c r="DI52" s="580"/>
      <c r="DJ52" s="580"/>
      <c r="DK52" s="580"/>
      <c r="DL52" s="580"/>
      <c r="DM52" s="580"/>
      <c r="DN52" s="580"/>
      <c r="DO52" s="580"/>
      <c r="DP52" s="580"/>
      <c r="DQ52" s="580"/>
      <c r="DR52" s="580"/>
      <c r="DS52" s="580"/>
      <c r="DT52" s="580"/>
      <c r="DU52" s="580"/>
    </row>
    <row r="53" spans="1:125" ht="13.5" customHeight="1" x14ac:dyDescent="0.2">
      <c r="A53" s="734">
        <v>12</v>
      </c>
      <c r="B53" s="736" t="s">
        <v>99</v>
      </c>
      <c r="C53" s="738">
        <f>IF(D53=0,0,RANK(D53,D$31:D$76))</f>
        <v>1</v>
      </c>
      <c r="D53" s="740">
        <f>SUM(J54:DU54)</f>
        <v>218</v>
      </c>
      <c r="E53" s="742" t="str">
        <f>IF(G53="X","X",RANK(G53,G$31:G$75))</f>
        <v>X</v>
      </c>
      <c r="F53" s="752">
        <f>COUNT(J53:DU53)</f>
        <v>32</v>
      </c>
      <c r="G53" s="722" t="str">
        <f>IF(C53=1,"X",IF(C53=2,"X",IF(C53=3,"X",F53)))</f>
        <v>X</v>
      </c>
      <c r="H53" s="754">
        <f>SUM(J53:DU53)</f>
        <v>4.2357870370370367</v>
      </c>
      <c r="I53" s="726">
        <f>MINA(J53,K53,L53,M53,N53,O53,P53,Q53,R53,S53,T53,U53,V53,W53,X53)</f>
        <v>1.5428240740740741E-2</v>
      </c>
      <c r="J53" s="610"/>
      <c r="K53" s="578"/>
      <c r="L53" s="578"/>
      <c r="M53" s="578"/>
      <c r="N53" s="578">
        <v>1.5462962962962963E-2</v>
      </c>
      <c r="O53" s="578"/>
      <c r="P53" s="578"/>
      <c r="Q53" s="578"/>
      <c r="R53" s="578"/>
      <c r="S53" s="578">
        <v>1.5555555555555553E-2</v>
      </c>
      <c r="T53" s="578"/>
      <c r="U53" s="578"/>
      <c r="V53" s="578"/>
      <c r="W53" s="578"/>
      <c r="X53" s="578">
        <v>1.5428240740740741E-2</v>
      </c>
      <c r="Y53" s="578"/>
      <c r="Z53" s="578">
        <v>0.12039351851851852</v>
      </c>
      <c r="AA53" s="578"/>
      <c r="AB53" s="578"/>
      <c r="AC53" s="578"/>
      <c r="AD53" s="578"/>
      <c r="AE53" s="578"/>
      <c r="AF53" s="578">
        <v>0.9897800925925927</v>
      </c>
      <c r="AG53" s="578"/>
      <c r="AH53" s="578"/>
      <c r="AI53" s="578"/>
      <c r="AJ53" s="578">
        <v>9.4340277777777773E-2</v>
      </c>
      <c r="AK53" s="578">
        <v>0.19423611111111114</v>
      </c>
      <c r="AL53" s="578"/>
      <c r="AM53" s="578">
        <v>4.130787037037037E-2</v>
      </c>
      <c r="AN53" s="578"/>
      <c r="AO53" s="578"/>
      <c r="AP53" s="578">
        <v>1.4606481481481482E-2</v>
      </c>
      <c r="AQ53" s="578">
        <v>2.6770833333333331E-2</v>
      </c>
      <c r="AR53" s="578"/>
      <c r="AS53" s="578"/>
      <c r="AT53" s="578"/>
      <c r="AU53" s="578">
        <v>0.24045138888888887</v>
      </c>
      <c r="AV53" s="578"/>
      <c r="AW53" s="578"/>
      <c r="AX53" s="578"/>
      <c r="AY53" s="578"/>
      <c r="AZ53" s="578"/>
      <c r="BA53" s="578"/>
      <c r="BB53" s="578">
        <v>2.5509259259259259E-2</v>
      </c>
      <c r="BC53" s="578"/>
      <c r="BD53" s="578">
        <v>4.6319444444444441E-2</v>
      </c>
      <c r="BE53" s="578"/>
      <c r="BF53" s="578">
        <v>1.8275462962962962E-2</v>
      </c>
      <c r="BG53" s="578">
        <v>6.0625000000000005E-2</v>
      </c>
      <c r="BH53" s="578"/>
      <c r="BI53" s="578"/>
      <c r="BJ53" s="578"/>
      <c r="BK53" s="578"/>
      <c r="BL53" s="578"/>
      <c r="BM53" s="578"/>
      <c r="BN53" s="578"/>
      <c r="BO53" s="591">
        <v>0.37820601851851854</v>
      </c>
      <c r="BP53" s="594">
        <v>3.142361111111111E-2</v>
      </c>
      <c r="BQ53" s="594"/>
      <c r="BR53" s="594"/>
      <c r="BS53" s="594"/>
      <c r="BT53" s="594">
        <v>0.99998842592592585</v>
      </c>
      <c r="BU53" s="578"/>
      <c r="BV53" s="578">
        <v>6.4907407407407414E-2</v>
      </c>
      <c r="BW53" s="578"/>
      <c r="BX53" s="578"/>
      <c r="BY53" s="578"/>
      <c r="BZ53" s="578"/>
      <c r="CA53" s="578"/>
      <c r="CB53" s="578"/>
      <c r="CC53" s="578"/>
      <c r="CD53" s="578"/>
      <c r="CE53" s="578"/>
      <c r="CF53" s="578"/>
      <c r="CG53" s="578">
        <v>4.3622685185185188E-2</v>
      </c>
      <c r="CH53" s="578"/>
      <c r="CI53" s="578">
        <v>4.280092592592593E-2</v>
      </c>
      <c r="CJ53" s="578"/>
      <c r="CK53" s="578"/>
      <c r="CL53" s="578"/>
      <c r="CM53" s="578"/>
      <c r="CN53" s="578"/>
      <c r="CO53" s="578"/>
      <c r="CP53" s="578"/>
      <c r="CQ53" s="578"/>
      <c r="CR53" s="578"/>
      <c r="CS53" s="578"/>
      <c r="CT53" s="578"/>
      <c r="CU53" s="578"/>
      <c r="CV53" s="578">
        <v>3.6539351851851851E-2</v>
      </c>
      <c r="CW53" s="578"/>
      <c r="CX53" s="578">
        <v>0.35428240740740741</v>
      </c>
      <c r="CY53" s="578"/>
      <c r="CZ53" s="578"/>
      <c r="DA53" s="578"/>
      <c r="DB53" s="578">
        <v>7.0162037037037037E-2</v>
      </c>
      <c r="DC53" s="578">
        <v>4.2708333333333327E-2</v>
      </c>
      <c r="DD53" s="578"/>
      <c r="DE53" s="578"/>
      <c r="DF53" s="578">
        <v>4.1666666666666664E-2</v>
      </c>
      <c r="DG53" s="578"/>
      <c r="DH53" s="578"/>
      <c r="DI53" s="578">
        <v>4.1319444444444442E-3</v>
      </c>
      <c r="DJ53" s="578">
        <v>1.292824074074074E-2</v>
      </c>
      <c r="DK53" s="578"/>
      <c r="DL53" s="578">
        <v>5.9872685185185182E-2</v>
      </c>
      <c r="DM53" s="578"/>
      <c r="DN53" s="578"/>
      <c r="DO53" s="578"/>
      <c r="DP53" s="578"/>
      <c r="DQ53" s="578"/>
      <c r="DR53" s="578">
        <v>1.292824074074074E-2</v>
      </c>
      <c r="DS53" s="578">
        <v>0.10305555555555555</v>
      </c>
      <c r="DT53" s="578">
        <v>1.7499999999999998E-2</v>
      </c>
      <c r="DU53" s="578"/>
    </row>
    <row r="54" spans="1:125" ht="13.5" customHeight="1" thickBot="1" x14ac:dyDescent="0.25">
      <c r="A54" s="735"/>
      <c r="B54" s="737"/>
      <c r="C54" s="739"/>
      <c r="D54" s="741"/>
      <c r="E54" s="743"/>
      <c r="F54" s="753"/>
      <c r="G54" s="723"/>
      <c r="H54" s="755"/>
      <c r="I54" s="727"/>
      <c r="J54" s="581"/>
      <c r="K54" s="580"/>
      <c r="L54" s="580"/>
      <c r="M54" s="581"/>
      <c r="N54" s="581">
        <f>IF($I53=0,0,IF(ROUNDUP(N53/$I53,0)&gt;30,30,ROUNDUP(N53/$I53,0)))</f>
        <v>2</v>
      </c>
      <c r="O54" s="581"/>
      <c r="P54" s="579"/>
      <c r="Q54" s="581"/>
      <c r="R54" s="581"/>
      <c r="S54" s="581">
        <f t="shared" ref="S54" si="11">IF($I53=0,0,IF(ROUNDUP(S53/$I53,0)&gt;30,30,ROUNDUP(S53/$I53,0)))</f>
        <v>2</v>
      </c>
      <c r="T54" s="579"/>
      <c r="U54" s="581"/>
      <c r="V54" s="580"/>
      <c r="W54" s="580"/>
      <c r="X54" s="580"/>
      <c r="Y54" s="580"/>
      <c r="Z54" s="581">
        <f>IF($I53=0,0,IF(ROUNDUP(Z53/$I53,0)&gt;30,30,ROUNDUP(Z53/$I53,0)))</f>
        <v>8</v>
      </c>
      <c r="AA54" s="580"/>
      <c r="AB54" s="580"/>
      <c r="AC54" s="580"/>
      <c r="AD54" s="580"/>
      <c r="AE54" s="580"/>
      <c r="AF54" s="581">
        <f>IF($I53=0,0,IF(ROUNDUP(AF53/$I53,0)&gt;30,30,ROUNDUP(AF53/$I53,0)))</f>
        <v>30</v>
      </c>
      <c r="AG54" s="581"/>
      <c r="AH54" s="581"/>
      <c r="AI54" s="581"/>
      <c r="AJ54" s="581">
        <f>IF($I53=0,0,IF(ROUNDUP(AJ53/$I53,0)&gt;30,30,ROUNDUP(AJ53/$I53,0)))</f>
        <v>7</v>
      </c>
      <c r="AK54" s="581">
        <f>IF($I53=0,0,IF(ROUNDUP(AK53/$I53,0)&gt;30,30,ROUNDUP(AK53/$I53,0)))</f>
        <v>13</v>
      </c>
      <c r="AL54" s="581"/>
      <c r="AM54" s="581">
        <f>IF($I53=0,0,IF(ROUNDUP(AM53/$I53,0)&gt;30,30,ROUNDUP(AM53/$I53,0)))</f>
        <v>3</v>
      </c>
      <c r="AN54" s="581"/>
      <c r="AO54" s="581"/>
      <c r="AP54" s="581">
        <f>IF($I53=0,0,IF(ROUNDUP(AP53/$I53,0)&gt;30,30,ROUNDUP(AP53/$I53,0)))</f>
        <v>1</v>
      </c>
      <c r="AQ54" s="581">
        <f>IF($I53=0,0,IF(ROUNDUP(AQ53/$I53,0)&gt;30,30,ROUNDUP(AQ53/$I53,0)))</f>
        <v>2</v>
      </c>
      <c r="AR54" s="580"/>
      <c r="AS54" s="580"/>
      <c r="AT54" s="580"/>
      <c r="AU54" s="581">
        <f>IF($I53=0,0,IF(ROUNDUP(AU53/$I53,0)&gt;30,30,ROUNDUP(AU53/$I53,0)))</f>
        <v>16</v>
      </c>
      <c r="AV54" s="581"/>
      <c r="AW54" s="581"/>
      <c r="AX54" s="581"/>
      <c r="AY54" s="581"/>
      <c r="AZ54" s="581"/>
      <c r="BA54" s="581"/>
      <c r="BB54" s="581">
        <f>IF($I53=0,0,IF(ROUNDUP(BB53/$I53,0)&gt;30,30,ROUNDUP(BB53/$I53,0)))</f>
        <v>2</v>
      </c>
      <c r="BC54" s="581"/>
      <c r="BD54" s="581">
        <f>IF($I53=0,0,IF(ROUNDUP(BD53/$I53,0)&gt;30,30,ROUNDUP(BD53/$I53,0)))</f>
        <v>4</v>
      </c>
      <c r="BE54" s="581"/>
      <c r="BF54" s="581">
        <f>IF($I53=0,0,IF(ROUNDUP(BF53/$I53,0)&gt;30,30,ROUNDUP(BF53/$I53,0)))</f>
        <v>2</v>
      </c>
      <c r="BG54" s="581">
        <f>IF($I53=0,0,IF(ROUNDUP(BG53/$I53,0)&gt;30,30,ROUNDUP(BG53/$I53,0)))</f>
        <v>4</v>
      </c>
      <c r="BH54" s="581"/>
      <c r="BI54" s="581"/>
      <c r="BJ54" s="581"/>
      <c r="BK54" s="581"/>
      <c r="BL54" s="581"/>
      <c r="BM54" s="581"/>
      <c r="BN54" s="581"/>
      <c r="BO54" s="581">
        <f>IF($I53=0,0,IF(ROUNDUP(BO53/$I53,0)&gt;30,30,ROUNDUP(BO53/$I53,0)))</f>
        <v>25</v>
      </c>
      <c r="BP54" s="581">
        <f>IF($I53=0,0,IF(ROUNDUP(BP53/$I53,0)&gt;30,30,ROUNDUP(BP53/$I53,0)))</f>
        <v>3</v>
      </c>
      <c r="BQ54" s="581"/>
      <c r="BR54" s="581"/>
      <c r="BS54" s="581"/>
      <c r="BT54" s="581">
        <f>IF($I53=0,0,IF(ROUNDUP(BT53/$I53,0)&gt;30,30,ROUNDUP(BT53/$I53,0)))</f>
        <v>30</v>
      </c>
      <c r="BU54" s="580"/>
      <c r="BV54" s="581">
        <f>IF($I53=0,0,IF(ROUNDUP(BV53/$I53,0)&gt;30,30,ROUNDUP(BV53/$I53,0)))</f>
        <v>5</v>
      </c>
      <c r="BW54" s="580"/>
      <c r="BX54" s="580"/>
      <c r="BY54" s="581"/>
      <c r="BZ54" s="581"/>
      <c r="CA54" s="581"/>
      <c r="CB54" s="581"/>
      <c r="CC54" s="581"/>
      <c r="CD54" s="581"/>
      <c r="CE54" s="581"/>
      <c r="CF54" s="581"/>
      <c r="CG54" s="581">
        <f>IF($I53=0,0,IF(ROUNDUP(CG53/$I53,0)&gt;30,30,ROUNDUP(CG53/$I53,0)))</f>
        <v>3</v>
      </c>
      <c r="CH54" s="581"/>
      <c r="CI54" s="581">
        <f>IF($I53=0,0,IF(ROUNDUP(CI53/$I53,0)&gt;30,30,ROUNDUP(CI53/$I53,0)))</f>
        <v>3</v>
      </c>
      <c r="CJ54" s="581"/>
      <c r="CK54" s="581"/>
      <c r="CL54" s="581"/>
      <c r="CM54" s="581"/>
      <c r="CN54" s="581"/>
      <c r="CO54" s="581"/>
      <c r="CP54" s="581"/>
      <c r="CQ54" s="581"/>
      <c r="CR54" s="581"/>
      <c r="CS54" s="581"/>
      <c r="CT54" s="581"/>
      <c r="CU54" s="581"/>
      <c r="CV54" s="581">
        <f>IF($I53=0,0,IF(ROUNDUP(CV53/$I53,0)&gt;30,30,ROUNDUP(CV53/$I53,0)))</f>
        <v>3</v>
      </c>
      <c r="CW54" s="581"/>
      <c r="CX54" s="581">
        <f>IF($I53=0,0,IF(ROUNDUP(CX53/$I53,0)&gt;30,30,ROUNDUP(CX53/$I53,0)))</f>
        <v>23</v>
      </c>
      <c r="CY54" s="581"/>
      <c r="CZ54" s="581"/>
      <c r="DA54" s="581"/>
      <c r="DB54" s="581">
        <f>IF($I53=0,0,IF(ROUNDUP(DB53/$I53,0)&gt;30,30,ROUNDUP(DB53/$I53,0)))</f>
        <v>5</v>
      </c>
      <c r="DC54" s="581">
        <f>IF($I53=0,0,IF(ROUNDUP(DC53/$I53,0)&gt;30,30,ROUNDUP(DC53/$I53,0)))</f>
        <v>3</v>
      </c>
      <c r="DD54" s="581"/>
      <c r="DE54" s="581"/>
      <c r="DF54" s="581">
        <f>IF($I53=0,0,IF(ROUNDUP(DF53/$I53,0)&gt;30,30,ROUNDUP(DF53/$I53,0)))</f>
        <v>3</v>
      </c>
      <c r="DG54" s="580"/>
      <c r="DH54" s="580"/>
      <c r="DI54" s="581">
        <f>IF($I53=0,0,IF(ROUNDUP(DI53/$I53,0)&gt;30,30,ROUNDUP(DI53/$I53,0)))</f>
        <v>1</v>
      </c>
      <c r="DJ54" s="581">
        <f>IF($I53=0,0,IF(ROUNDUP(DJ53/$I53,0)&gt;30,30,ROUNDUP(DJ53/$I53,0)))</f>
        <v>1</v>
      </c>
      <c r="DK54" s="580"/>
      <c r="DL54" s="581">
        <f>IF($I53=0,0,IF(ROUNDUP(DL53/$I53,0)&gt;30,30,ROUNDUP(DL53/$I53,0)))</f>
        <v>4</v>
      </c>
      <c r="DM54" s="581"/>
      <c r="DN54" s="581"/>
      <c r="DO54" s="581"/>
      <c r="DP54" s="581"/>
      <c r="DQ54" s="581"/>
      <c r="DR54" s="581">
        <f>IF($I53=0,0,IF(ROUNDUP(DR53/$I53,0)&gt;30,30,ROUNDUP(DR53/$I53,0)))</f>
        <v>1</v>
      </c>
      <c r="DS54" s="581">
        <f>IF($I53=0,0,IF(ROUNDUP(DS53/$I53,0)&gt;30,30,ROUNDUP(DS53/$I53,0)))</f>
        <v>7</v>
      </c>
      <c r="DT54" s="581">
        <f>IF($I53=0,0,IF(ROUNDUP(DT53/$I53,0)&gt;30,30,ROUNDUP(DT53/$I53,0)))</f>
        <v>2</v>
      </c>
      <c r="DU54" s="581"/>
    </row>
    <row r="55" spans="1:125" ht="13.5" customHeight="1" x14ac:dyDescent="0.2">
      <c r="A55" s="734">
        <v>13</v>
      </c>
      <c r="B55" s="736" t="s">
        <v>150</v>
      </c>
      <c r="C55" s="738">
        <f>IF(D55=0,0,RANK(D55,D$31:D$76))</f>
        <v>0</v>
      </c>
      <c r="D55" s="740">
        <f>SUM(J56:DU56)</f>
        <v>0</v>
      </c>
      <c r="E55" s="742">
        <f>IF(G55="X","X",RANK(G55,G$31:G$75))</f>
        <v>15</v>
      </c>
      <c r="F55" s="752">
        <f>COUNT(J55:DU55)</f>
        <v>0</v>
      </c>
      <c r="G55" s="722">
        <f>IF(C55=1,"X",IF(C55=2,"X",IF(C55=3,"X",F55)))</f>
        <v>0</v>
      </c>
      <c r="H55" s="754">
        <f>SUM(J55:DU55)</f>
        <v>0</v>
      </c>
      <c r="I55" s="726">
        <f>MINA(J55,K55,L55,M55,N55,O55,P55,Q55,R55,S55,T55,U55,V55,W55,X55)</f>
        <v>0</v>
      </c>
      <c r="J55" s="610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8"/>
      <c r="AJ55" s="578"/>
      <c r="AK55" s="578"/>
      <c r="AL55" s="578"/>
      <c r="AM55" s="578"/>
      <c r="AN55" s="578"/>
      <c r="AO55" s="578"/>
      <c r="AP55" s="578"/>
      <c r="AQ55" s="578"/>
      <c r="AR55" s="578"/>
      <c r="AS55" s="578"/>
      <c r="AT55" s="578"/>
      <c r="AU55" s="578"/>
      <c r="AV55" s="578"/>
      <c r="AW55" s="578"/>
      <c r="AX55" s="578"/>
      <c r="AY55" s="578"/>
      <c r="AZ55" s="578"/>
      <c r="BA55" s="578"/>
      <c r="BB55" s="578"/>
      <c r="BC55" s="578"/>
      <c r="BD55" s="578"/>
      <c r="BE55" s="578"/>
      <c r="BF55" s="578"/>
      <c r="BG55" s="578"/>
      <c r="BH55" s="578"/>
      <c r="BI55" s="578"/>
      <c r="BJ55" s="578"/>
      <c r="BK55" s="578"/>
      <c r="BL55" s="578"/>
      <c r="BM55" s="578"/>
      <c r="BN55" s="578"/>
      <c r="BO55" s="578"/>
      <c r="BP55" s="578"/>
      <c r="BQ55" s="578"/>
      <c r="BR55" s="578"/>
      <c r="BS55" s="578"/>
      <c r="BT55" s="578"/>
      <c r="BU55" s="578"/>
      <c r="BV55" s="578"/>
      <c r="BW55" s="578"/>
      <c r="BX55" s="578"/>
      <c r="BY55" s="578"/>
      <c r="BZ55" s="578"/>
      <c r="CA55" s="578"/>
      <c r="CB55" s="578"/>
      <c r="CC55" s="578"/>
      <c r="CD55" s="578"/>
      <c r="CE55" s="578"/>
      <c r="CF55" s="578"/>
      <c r="CG55" s="578"/>
      <c r="CH55" s="578"/>
      <c r="CI55" s="578"/>
      <c r="CJ55" s="578"/>
      <c r="CK55" s="578"/>
      <c r="CL55" s="578"/>
      <c r="CM55" s="578"/>
      <c r="CN55" s="578"/>
      <c r="CO55" s="578"/>
      <c r="CP55" s="578"/>
      <c r="CQ55" s="578"/>
      <c r="CR55" s="578"/>
      <c r="CS55" s="578"/>
      <c r="CT55" s="578"/>
      <c r="CU55" s="578"/>
      <c r="CV55" s="578"/>
      <c r="CW55" s="578"/>
      <c r="CX55" s="578"/>
      <c r="CY55" s="578"/>
      <c r="CZ55" s="578"/>
      <c r="DA55" s="578"/>
      <c r="DB55" s="578"/>
      <c r="DC55" s="578"/>
      <c r="DD55" s="578"/>
      <c r="DE55" s="578"/>
      <c r="DF55" s="578"/>
      <c r="DG55" s="578"/>
      <c r="DH55" s="578"/>
      <c r="DI55" s="578"/>
      <c r="DJ55" s="578"/>
      <c r="DK55" s="578"/>
      <c r="DL55" s="578"/>
      <c r="DM55" s="578"/>
      <c r="DN55" s="578"/>
      <c r="DO55" s="578"/>
      <c r="DP55" s="578"/>
      <c r="DQ55" s="578"/>
      <c r="DR55" s="578"/>
      <c r="DS55" s="578"/>
      <c r="DT55" s="578"/>
      <c r="DU55" s="578"/>
    </row>
    <row r="56" spans="1:125" ht="13.5" customHeight="1" thickBot="1" x14ac:dyDescent="0.25">
      <c r="A56" s="735"/>
      <c r="B56" s="737"/>
      <c r="C56" s="739"/>
      <c r="D56" s="741"/>
      <c r="E56" s="743"/>
      <c r="F56" s="753"/>
      <c r="G56" s="723"/>
      <c r="H56" s="755"/>
      <c r="I56" s="727"/>
      <c r="J56" s="581"/>
      <c r="K56" s="579"/>
      <c r="L56" s="581"/>
      <c r="M56" s="581"/>
      <c r="N56" s="581"/>
      <c r="O56" s="600"/>
      <c r="P56" s="600"/>
      <c r="Q56" s="581"/>
      <c r="R56" s="600"/>
      <c r="S56" s="580"/>
      <c r="T56" s="580"/>
      <c r="U56" s="581"/>
      <c r="V56" s="580"/>
      <c r="W56" s="581"/>
      <c r="X56" s="580"/>
      <c r="Y56" s="580"/>
      <c r="Z56" s="580"/>
      <c r="AA56" s="580"/>
      <c r="AB56" s="580"/>
      <c r="AC56" s="580"/>
      <c r="AD56" s="580"/>
      <c r="AE56" s="580"/>
      <c r="AF56" s="580"/>
      <c r="AG56" s="580"/>
      <c r="AH56" s="580"/>
      <c r="AI56" s="580"/>
      <c r="AJ56" s="580"/>
      <c r="AK56" s="580"/>
      <c r="AL56" s="580"/>
      <c r="AM56" s="580"/>
      <c r="AN56" s="580"/>
      <c r="AO56" s="580"/>
      <c r="AP56" s="580"/>
      <c r="AQ56" s="580"/>
      <c r="AR56" s="580"/>
      <c r="AS56" s="580"/>
      <c r="AT56" s="580"/>
      <c r="AU56" s="580"/>
      <c r="AV56" s="580"/>
      <c r="AW56" s="580"/>
      <c r="AX56" s="580"/>
      <c r="AY56" s="580"/>
      <c r="AZ56" s="580"/>
      <c r="BA56" s="580"/>
      <c r="BB56" s="580"/>
      <c r="BC56" s="580"/>
      <c r="BD56" s="580"/>
      <c r="BE56" s="580"/>
      <c r="BF56" s="580"/>
      <c r="BG56" s="580"/>
      <c r="BH56" s="580"/>
      <c r="BI56" s="580"/>
      <c r="BJ56" s="580"/>
      <c r="BK56" s="580"/>
      <c r="BL56" s="580"/>
      <c r="BM56" s="580"/>
      <c r="BN56" s="580"/>
      <c r="BO56" s="580"/>
      <c r="BP56" s="580"/>
      <c r="BQ56" s="580"/>
      <c r="BR56" s="580"/>
      <c r="BS56" s="580"/>
      <c r="BT56" s="580"/>
      <c r="BU56" s="580"/>
      <c r="BV56" s="580"/>
      <c r="BW56" s="580"/>
      <c r="BX56" s="580"/>
      <c r="BY56" s="580"/>
      <c r="BZ56" s="580"/>
      <c r="CA56" s="580"/>
      <c r="CB56" s="580"/>
      <c r="CC56" s="580"/>
      <c r="CD56" s="580"/>
      <c r="CE56" s="580"/>
      <c r="CF56" s="580"/>
      <c r="CG56" s="580"/>
      <c r="CH56" s="580"/>
      <c r="CI56" s="580"/>
      <c r="CJ56" s="580"/>
      <c r="CK56" s="580"/>
      <c r="CL56" s="580"/>
      <c r="CM56" s="580"/>
      <c r="CN56" s="580"/>
      <c r="CO56" s="580"/>
      <c r="CP56" s="580"/>
      <c r="CQ56" s="580"/>
      <c r="CR56" s="580"/>
      <c r="CS56" s="581"/>
      <c r="CT56" s="581"/>
      <c r="CU56" s="581"/>
      <c r="CV56" s="580"/>
      <c r="CW56" s="580"/>
      <c r="CX56" s="580"/>
      <c r="CY56" s="580"/>
      <c r="CZ56" s="580"/>
      <c r="DA56" s="580"/>
      <c r="DB56" s="580"/>
      <c r="DC56" s="580"/>
      <c r="DD56" s="580"/>
      <c r="DE56" s="580"/>
      <c r="DF56" s="580"/>
      <c r="DG56" s="580"/>
      <c r="DH56" s="580"/>
      <c r="DI56" s="580"/>
      <c r="DJ56" s="580"/>
      <c r="DK56" s="580"/>
      <c r="DL56" s="580"/>
      <c r="DM56" s="580"/>
      <c r="DN56" s="580"/>
      <c r="DO56" s="580"/>
      <c r="DP56" s="580"/>
      <c r="DQ56" s="580"/>
      <c r="DR56" s="580"/>
      <c r="DS56" s="580"/>
      <c r="DT56" s="580"/>
      <c r="DU56" s="580"/>
    </row>
    <row r="57" spans="1:125" ht="13.5" customHeight="1" x14ac:dyDescent="0.2">
      <c r="A57" s="734">
        <v>14</v>
      </c>
      <c r="B57" s="736" t="s">
        <v>2</v>
      </c>
      <c r="C57" s="738">
        <f>IF(D57=0,0,RANK(D57,D$31:D$76))</f>
        <v>8</v>
      </c>
      <c r="D57" s="740">
        <f>SUM(J58:DU58)</f>
        <v>59</v>
      </c>
      <c r="E57" s="742">
        <f>IF(G57="X","X",RANK(G57,G$31:G$75))</f>
        <v>6</v>
      </c>
      <c r="F57" s="752">
        <f>COUNT(J57:DU57)</f>
        <v>12</v>
      </c>
      <c r="G57" s="722">
        <f>IF(C57=1,"X",IF(C57=2,"X",IF(C57=3,"X",F57)))</f>
        <v>12</v>
      </c>
      <c r="H57" s="754">
        <f>SUM(J57:DU57)</f>
        <v>0.90649305555555548</v>
      </c>
      <c r="I57" s="726">
        <f>MINA(J57,K57,L57,M57,N57,O57,P57,Q57,R57,S57,T57,U57,V57,W57,X57)</f>
        <v>1.4270833333333335E-2</v>
      </c>
      <c r="J57" s="610"/>
      <c r="K57" s="578">
        <v>1.4270833333333335E-2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8"/>
      <c r="Y57" s="578">
        <v>3.8460648148148147E-2</v>
      </c>
      <c r="Z57" s="578">
        <v>9.7835648148148158E-2</v>
      </c>
      <c r="AA57" s="578"/>
      <c r="AB57" s="578"/>
      <c r="AC57" s="578"/>
      <c r="AD57" s="578"/>
      <c r="AE57" s="578"/>
      <c r="AF57" s="578"/>
      <c r="AG57" s="578"/>
      <c r="AH57" s="578"/>
      <c r="AI57" s="578"/>
      <c r="AJ57" s="578"/>
      <c r="AK57" s="578"/>
      <c r="AL57" s="578"/>
      <c r="AM57" s="578"/>
      <c r="AN57" s="578"/>
      <c r="AO57" s="578"/>
      <c r="AP57" s="578"/>
      <c r="AQ57" s="578"/>
      <c r="AR57" s="578"/>
      <c r="AS57" s="578"/>
      <c r="AT57" s="578"/>
      <c r="AU57" s="578"/>
      <c r="AV57" s="578"/>
      <c r="AW57" s="578">
        <v>7.1273148148148155E-2</v>
      </c>
      <c r="AX57" s="578"/>
      <c r="AY57" s="578"/>
      <c r="AZ57" s="578"/>
      <c r="BA57" s="578"/>
      <c r="BB57" s="578"/>
      <c r="BC57" s="578"/>
      <c r="BD57" s="578"/>
      <c r="BE57" s="578"/>
      <c r="BF57" s="578">
        <v>1.5636574074074074E-2</v>
      </c>
      <c r="BG57" s="578"/>
      <c r="BH57" s="578"/>
      <c r="BI57" s="578"/>
      <c r="BJ57" s="578"/>
      <c r="BK57" s="578"/>
      <c r="BL57" s="578">
        <v>0.12638888888888888</v>
      </c>
      <c r="BM57" s="578"/>
      <c r="BN57" s="578"/>
      <c r="BO57" s="578"/>
      <c r="BP57" s="578"/>
      <c r="BQ57" s="578"/>
      <c r="BR57" s="578"/>
      <c r="BS57" s="578"/>
      <c r="BT57" s="578"/>
      <c r="BU57" s="578">
        <v>2.6076388888888885E-2</v>
      </c>
      <c r="BV57" s="578"/>
      <c r="BW57" s="578"/>
      <c r="BX57" s="578"/>
      <c r="BY57" s="578"/>
      <c r="BZ57" s="578"/>
      <c r="CA57" s="578"/>
      <c r="CB57" s="578">
        <v>8.3333333333333332E-3</v>
      </c>
      <c r="CC57" s="578"/>
      <c r="CD57" s="578"/>
      <c r="CE57" s="578"/>
      <c r="CF57" s="594">
        <v>0.23202546296296298</v>
      </c>
      <c r="CG57" s="578"/>
      <c r="CH57" s="578"/>
      <c r="CI57" s="578"/>
      <c r="CJ57" s="578"/>
      <c r="CK57" s="578"/>
      <c r="CL57" s="578"/>
      <c r="CM57" s="578"/>
      <c r="CN57" s="578"/>
      <c r="CO57" s="578"/>
      <c r="CP57" s="578"/>
      <c r="CQ57" s="578"/>
      <c r="CR57" s="578"/>
      <c r="CS57" s="578"/>
      <c r="CT57" s="578"/>
      <c r="CU57" s="578"/>
      <c r="CV57" s="578"/>
      <c r="CW57" s="578"/>
      <c r="CX57" s="578"/>
      <c r="CY57" s="578"/>
      <c r="CZ57" s="578">
        <v>3.1539351851851853E-2</v>
      </c>
      <c r="DA57" s="578"/>
      <c r="DB57" s="578">
        <v>7.7986111111111103E-2</v>
      </c>
      <c r="DC57" s="578"/>
      <c r="DD57" s="578"/>
      <c r="DE57" s="578">
        <v>0.16666666666666666</v>
      </c>
      <c r="DF57" s="578"/>
      <c r="DG57" s="578"/>
      <c r="DH57" s="578"/>
      <c r="DI57" s="578"/>
      <c r="DJ57" s="578"/>
      <c r="DK57" s="578"/>
      <c r="DL57" s="578"/>
      <c r="DM57" s="578"/>
      <c r="DN57" s="578"/>
      <c r="DO57" s="578"/>
      <c r="DP57" s="578"/>
      <c r="DQ57" s="578"/>
      <c r="DR57" s="578"/>
      <c r="DS57" s="578"/>
      <c r="DT57" s="578"/>
      <c r="DU57" s="578"/>
    </row>
    <row r="58" spans="1:125" ht="13.5" customHeight="1" thickBot="1" x14ac:dyDescent="0.25">
      <c r="A58" s="735"/>
      <c r="B58" s="737"/>
      <c r="C58" s="739"/>
      <c r="D58" s="741"/>
      <c r="E58" s="743"/>
      <c r="F58" s="753"/>
      <c r="G58" s="723"/>
      <c r="H58" s="755"/>
      <c r="I58" s="758"/>
      <c r="J58" s="649"/>
      <c r="K58" s="581">
        <f>IF($I57=0,0,IF(ROUNDUP(K57/$I57,0)&gt;30,30,ROUNDUP(K57/$I57,0)))</f>
        <v>1</v>
      </c>
      <c r="L58" s="580"/>
      <c r="M58" s="580"/>
      <c r="N58" s="580"/>
      <c r="O58" s="581"/>
      <c r="P58" s="581"/>
      <c r="Q58" s="580"/>
      <c r="R58" s="580"/>
      <c r="S58" s="581"/>
      <c r="T58" s="580"/>
      <c r="U58" s="581"/>
      <c r="V58" s="581"/>
      <c r="W58" s="580"/>
      <c r="X58" s="580"/>
      <c r="Y58" s="581">
        <f>IF($I57=0,0,IF(ROUNDUP(Y57/$I57,0)&gt;30,30,ROUNDUP(Y57/$I57,0)))</f>
        <v>3</v>
      </c>
      <c r="Z58" s="581">
        <f>IF($I57=0,0,IF(ROUNDUP(Z57/$I57,0)&gt;30,30,ROUNDUP(Z57/$I57,0)))</f>
        <v>7</v>
      </c>
      <c r="AA58" s="580"/>
      <c r="AB58" s="580"/>
      <c r="AC58" s="580"/>
      <c r="AD58" s="580"/>
      <c r="AE58" s="580"/>
      <c r="AF58" s="580"/>
      <c r="AG58" s="580"/>
      <c r="AH58" s="580"/>
      <c r="AI58" s="580"/>
      <c r="AJ58" s="580"/>
      <c r="AK58" s="580"/>
      <c r="AL58" s="580"/>
      <c r="AM58" s="580"/>
      <c r="AN58" s="580"/>
      <c r="AO58" s="580"/>
      <c r="AP58" s="580"/>
      <c r="AQ58" s="580"/>
      <c r="AR58" s="580"/>
      <c r="AS58" s="580"/>
      <c r="AT58" s="580"/>
      <c r="AU58" s="581"/>
      <c r="AV58" s="581"/>
      <c r="AW58" s="581">
        <f>IF($I57=0,0,IF(ROUNDUP(AW57/$I57,0)&gt;30,30,ROUNDUP(AW57/$I57,0)))</f>
        <v>5</v>
      </c>
      <c r="AX58" s="581"/>
      <c r="AY58" s="581"/>
      <c r="AZ58" s="581"/>
      <c r="BA58" s="581"/>
      <c r="BB58" s="581"/>
      <c r="BC58" s="581"/>
      <c r="BD58" s="581"/>
      <c r="BE58" s="581"/>
      <c r="BF58" s="581">
        <f>IF($I57=0,0,IF(ROUNDUP(BF57/$I57,0)&gt;30,30,ROUNDUP(BF57/$I57,0)))</f>
        <v>2</v>
      </c>
      <c r="BG58" s="581"/>
      <c r="BH58" s="581"/>
      <c r="BI58" s="581"/>
      <c r="BJ58" s="581"/>
      <c r="BK58" s="581"/>
      <c r="BL58" s="581">
        <f>IF($I57=0,0,IF(ROUNDUP(BL57/$I57,0)&gt;30,30,ROUNDUP(BL57/$I57,0)))</f>
        <v>9</v>
      </c>
      <c r="BM58" s="581"/>
      <c r="BN58" s="581"/>
      <c r="BO58" s="581"/>
      <c r="BP58" s="581"/>
      <c r="BQ58" s="581"/>
      <c r="BR58" s="581"/>
      <c r="BS58" s="581"/>
      <c r="BT58" s="581"/>
      <c r="BU58" s="581">
        <f>IF($I57=0,0,IF(ROUNDUP(BU57/$I57,0)&gt;30,30,ROUNDUP(BU57/$I57,0)))</f>
        <v>2</v>
      </c>
      <c r="BV58" s="581"/>
      <c r="BW58" s="581"/>
      <c r="BX58" s="580"/>
      <c r="BY58" s="580"/>
      <c r="BZ58" s="580"/>
      <c r="CA58" s="580"/>
      <c r="CB58" s="581">
        <f>IF($I57=0,0,IF(ROUNDUP(CB57/$I57,0)&gt;30,30,ROUNDUP(CB57/$I57,0)))</f>
        <v>1</v>
      </c>
      <c r="CC58" s="580"/>
      <c r="CD58" s="580"/>
      <c r="CE58" s="580"/>
      <c r="CF58" s="581">
        <f>IF($I57=0,0,IF(ROUNDUP(CF57/$I57,0)&gt;30,30,ROUNDUP(CF57/$I57,0)))</f>
        <v>17</v>
      </c>
      <c r="CG58" s="580"/>
      <c r="CH58" s="580"/>
      <c r="CI58" s="580"/>
      <c r="CJ58" s="580"/>
      <c r="CK58" s="580"/>
      <c r="CL58" s="580"/>
      <c r="CM58" s="580"/>
      <c r="CN58" s="580"/>
      <c r="CO58" s="581"/>
      <c r="CP58" s="581"/>
      <c r="CQ58" s="581"/>
      <c r="CR58" s="581"/>
      <c r="CS58" s="581"/>
      <c r="CT58" s="581"/>
      <c r="CU58" s="581"/>
      <c r="CV58" s="581"/>
      <c r="CW58" s="581"/>
      <c r="CX58" s="581"/>
      <c r="CY58" s="581"/>
      <c r="CZ58" s="581"/>
      <c r="DA58" s="581"/>
      <c r="DB58" s="581"/>
      <c r="DC58" s="581"/>
      <c r="DD58" s="581"/>
      <c r="DE58" s="581">
        <f>IF($I57=0,0,IF(ROUNDUP(DE57/$I57,0)&gt;30,30,ROUNDUP(DE57/$I57,0)))</f>
        <v>12</v>
      </c>
      <c r="DF58" s="581"/>
      <c r="DG58" s="581"/>
      <c r="DH58" s="581"/>
      <c r="DI58" s="581"/>
      <c r="DJ58" s="581"/>
      <c r="DK58" s="581"/>
      <c r="DL58" s="581"/>
      <c r="DM58" s="581"/>
      <c r="DN58" s="581"/>
      <c r="DO58" s="581"/>
      <c r="DP58" s="581"/>
      <c r="DQ58" s="581"/>
      <c r="DR58" s="581"/>
      <c r="DS58" s="581"/>
      <c r="DT58" s="581"/>
      <c r="DU58" s="581"/>
    </row>
    <row r="59" spans="1:125" ht="13.5" customHeight="1" x14ac:dyDescent="0.2">
      <c r="A59" s="734">
        <v>15</v>
      </c>
      <c r="B59" s="736" t="s">
        <v>161</v>
      </c>
      <c r="C59" s="738">
        <f>IF(D59=0,0,RANK(D59,D$31:D$76))</f>
        <v>3</v>
      </c>
      <c r="D59" s="740">
        <f>SUM(J60:DU60)</f>
        <v>166</v>
      </c>
      <c r="E59" s="742" t="str">
        <f>IF(G59="X","X",RANK(G59,G$31:G$75))</f>
        <v>X</v>
      </c>
      <c r="F59" s="752">
        <f>COUNT(J59:DU59)</f>
        <v>30</v>
      </c>
      <c r="G59" s="722" t="str">
        <f>IF(C59=1,"X",IF(C59=2,"X",IF(C59=3,"X",F59)))</f>
        <v>X</v>
      </c>
      <c r="H59" s="754">
        <f>SUM(J59:DU59)</f>
        <v>2.6156828703703714</v>
      </c>
      <c r="I59" s="726">
        <f>MINA(J59,K59,L59,M59,N59,O59,P59,Q59,R59,S59,T59,U59,V59,W59,X59)</f>
        <v>1.3946759259259258E-2</v>
      </c>
      <c r="J59" s="610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>
        <v>1.3946759259259258E-2</v>
      </c>
      <c r="W59" s="578"/>
      <c r="X59" s="578"/>
      <c r="Y59" s="578"/>
      <c r="Z59" s="578">
        <v>9.9710648148148159E-2</v>
      </c>
      <c r="AA59" s="578"/>
      <c r="AB59" s="578"/>
      <c r="AC59" s="578">
        <v>3.0590277777777775E-2</v>
      </c>
      <c r="AD59" s="578">
        <v>1.9594907407407405E-2</v>
      </c>
      <c r="AE59" s="578"/>
      <c r="AF59" s="578">
        <v>0.9394097222222223</v>
      </c>
      <c r="AG59" s="578">
        <v>1.8680555555555554E-2</v>
      </c>
      <c r="AH59" s="578">
        <v>3.3333333333333333E-2</v>
      </c>
      <c r="AI59" s="578"/>
      <c r="AJ59" s="578"/>
      <c r="AK59" s="578"/>
      <c r="AL59" s="578"/>
      <c r="AM59" s="578"/>
      <c r="AN59" s="578"/>
      <c r="AO59" s="578"/>
      <c r="AP59" s="578"/>
      <c r="AQ59" s="578">
        <v>2.2291666666666668E-2</v>
      </c>
      <c r="AR59" s="578">
        <v>5.1041666666666673E-2</v>
      </c>
      <c r="AS59" s="578"/>
      <c r="AT59" s="578">
        <v>7.059027777777778E-2</v>
      </c>
      <c r="AU59" s="578"/>
      <c r="AV59" s="578"/>
      <c r="AW59" s="578">
        <v>7.0868055555555545E-2</v>
      </c>
      <c r="AX59" s="578"/>
      <c r="AY59" s="578"/>
      <c r="AZ59" s="578"/>
      <c r="BA59" s="578"/>
      <c r="BB59" s="578"/>
      <c r="BC59" s="578">
        <v>7.739583333333333E-2</v>
      </c>
      <c r="BD59" s="578"/>
      <c r="BE59" s="578"/>
      <c r="BF59" s="578">
        <v>1.4965277777777779E-2</v>
      </c>
      <c r="BG59" s="578"/>
      <c r="BH59" s="578"/>
      <c r="BI59" s="578"/>
      <c r="BJ59" s="578">
        <v>0.23070601851851849</v>
      </c>
      <c r="BK59" s="578"/>
      <c r="BL59" s="578"/>
      <c r="BM59" s="578"/>
      <c r="BN59" s="578"/>
      <c r="BO59" s="578"/>
      <c r="BP59" s="578"/>
      <c r="BQ59" s="578"/>
      <c r="BR59" s="578">
        <v>3.2048611111111111E-2</v>
      </c>
      <c r="BS59" s="578"/>
      <c r="BT59" s="578"/>
      <c r="BU59" s="578">
        <v>2.5138888888888891E-2</v>
      </c>
      <c r="BV59" s="578"/>
      <c r="BW59" s="578">
        <v>7.402777777777779E-2</v>
      </c>
      <c r="BX59" s="578"/>
      <c r="BY59" s="659">
        <v>3.9803240740740743E-2</v>
      </c>
      <c r="BZ59" s="578"/>
      <c r="CA59" s="578"/>
      <c r="CB59" s="578"/>
      <c r="CC59" s="578">
        <v>1.503472222222222E-2</v>
      </c>
      <c r="CD59" s="578"/>
      <c r="CE59" s="578"/>
      <c r="CF59" s="578"/>
      <c r="CG59" s="578"/>
      <c r="CH59" s="578"/>
      <c r="CI59" s="578"/>
      <c r="CJ59" s="578"/>
      <c r="CK59" s="598">
        <v>6.084490740740741E-2</v>
      </c>
      <c r="CL59" s="598">
        <v>5.6585648148148149E-2</v>
      </c>
      <c r="CM59" s="598"/>
      <c r="CN59" s="578">
        <v>5.1666666666666666E-2</v>
      </c>
      <c r="CO59" s="578">
        <v>3.4363425925925929E-2</v>
      </c>
      <c r="CP59" s="578"/>
      <c r="CQ59" s="578"/>
      <c r="CR59" s="578"/>
      <c r="CS59" s="578">
        <v>7.7777777777777779E-2</v>
      </c>
      <c r="CT59" s="578">
        <v>3.8935185185185191E-2</v>
      </c>
      <c r="CU59" s="578"/>
      <c r="CV59" s="578">
        <v>3.4143518518518517E-2</v>
      </c>
      <c r="CW59" s="578"/>
      <c r="CX59" s="578"/>
      <c r="CY59" s="578">
        <v>6.9189814814814815E-2</v>
      </c>
      <c r="CZ59" s="578"/>
      <c r="DA59" s="578"/>
      <c r="DB59" s="578">
        <v>7.2939814814814818E-2</v>
      </c>
      <c r="DC59" s="578"/>
      <c r="DD59" s="578"/>
      <c r="DE59" s="578">
        <v>0.16666666666666666</v>
      </c>
      <c r="DF59" s="578"/>
      <c r="DG59" s="578"/>
      <c r="DH59" s="578"/>
      <c r="DI59" s="578"/>
      <c r="DJ59" s="578"/>
      <c r="DK59" s="594">
        <v>7.3391203703703708E-2</v>
      </c>
      <c r="DL59" s="594"/>
      <c r="DM59" s="578"/>
      <c r="DN59" s="578"/>
      <c r="DO59" s="578"/>
      <c r="DP59" s="578"/>
      <c r="DQ59" s="578"/>
      <c r="DR59" s="578"/>
      <c r="DS59" s="594"/>
      <c r="DT59" s="594"/>
      <c r="DU59" s="594"/>
    </row>
    <row r="60" spans="1:125" ht="13.5" customHeight="1" thickBot="1" x14ac:dyDescent="0.25">
      <c r="A60" s="735"/>
      <c r="B60" s="737"/>
      <c r="C60" s="739"/>
      <c r="D60" s="741"/>
      <c r="E60" s="743"/>
      <c r="F60" s="753"/>
      <c r="G60" s="723"/>
      <c r="H60" s="755"/>
      <c r="I60" s="727"/>
      <c r="J60" s="581"/>
      <c r="K60" s="581"/>
      <c r="L60" s="579"/>
      <c r="M60" s="581"/>
      <c r="N60" s="580"/>
      <c r="O60" s="600"/>
      <c r="P60" s="581"/>
      <c r="Q60" s="581"/>
      <c r="R60" s="600"/>
      <c r="S60" s="580"/>
      <c r="T60" s="600"/>
      <c r="U60" s="581"/>
      <c r="V60" s="581">
        <f t="shared" ref="V60" si="12">IF($I59=0,0,IF(ROUNDUP(V59/$I59,0)&gt;30,30,ROUNDUP(V59/$I59,0)))</f>
        <v>1</v>
      </c>
      <c r="W60" s="579"/>
      <c r="X60" s="580"/>
      <c r="Y60" s="580"/>
      <c r="Z60" s="581">
        <f>IF($I59=0,0,IF(ROUNDUP(Z59/$I59,0)&gt;30,30,ROUNDUP(Z59/$I59,0)))</f>
        <v>8</v>
      </c>
      <c r="AA60" s="581"/>
      <c r="AB60" s="581"/>
      <c r="AC60" s="581">
        <f>IF($I59=0,0,IF(ROUNDUP(AC59/$I59,0)&gt;30,30,ROUNDUP(AC59/$I59,0)))</f>
        <v>3</v>
      </c>
      <c r="AD60" s="581">
        <f>IF($I59=0,0,IF(ROUNDUP(AD59/$I59,0)&gt;30,30,ROUNDUP(AD59/$I59,0)))</f>
        <v>2</v>
      </c>
      <c r="AE60" s="581"/>
      <c r="AF60" s="581">
        <f>IF($I59=0,0,IF(ROUNDUP(AF59/$I59,0)&gt;30,30,ROUNDUP(AF59/$I59,0)))</f>
        <v>30</v>
      </c>
      <c r="AG60" s="581">
        <f>IF($I59=0,0,IF(ROUNDUP(AG59/$I59,0)&gt;30,30,ROUNDUP(AG59/$I59,0)))</f>
        <v>2</v>
      </c>
      <c r="AH60" s="581">
        <f>IF($I59=0,0,IF(ROUNDUP(AH59/$I59,0)&gt;30,30,ROUNDUP(AH59/$I59,0)))</f>
        <v>3</v>
      </c>
      <c r="AI60" s="581"/>
      <c r="AJ60" s="581"/>
      <c r="AK60" s="581"/>
      <c r="AL60" s="581"/>
      <c r="AM60" s="581"/>
      <c r="AN60" s="581"/>
      <c r="AO60" s="581"/>
      <c r="AP60" s="581"/>
      <c r="AQ60" s="581">
        <f>IF($I59=0,0,IF(ROUNDUP(AQ59/$I59,0)&gt;30,30,ROUNDUP(AQ59/$I59,0)))</f>
        <v>2</v>
      </c>
      <c r="AR60" s="581">
        <f>IF($I59=0,0,IF(ROUNDUP(AR59/$I59,0)&gt;30,30,ROUNDUP(AR59/$I59,0)))</f>
        <v>4</v>
      </c>
      <c r="AS60" s="581"/>
      <c r="AT60" s="581">
        <f>IF($I59=0,0,IF(ROUNDUP(AT59/$I59,0)&gt;30,30,ROUNDUP(AT59/$I59,0)))</f>
        <v>6</v>
      </c>
      <c r="AU60" s="581"/>
      <c r="AV60" s="581"/>
      <c r="AW60" s="581">
        <f>IF($I59=0,0,IF(ROUNDUP(AW59/$I59,0)&gt;30,30,ROUNDUP(AW59/$I59,0)))</f>
        <v>6</v>
      </c>
      <c r="AX60" s="581"/>
      <c r="AY60" s="581"/>
      <c r="AZ60" s="581"/>
      <c r="BA60" s="581"/>
      <c r="BB60" s="581"/>
      <c r="BC60" s="581">
        <f>IF($I59=0,0,IF(ROUNDUP(BC59/$I59,0)&gt;30,30,ROUNDUP(BC59/$I59,0)))</f>
        <v>6</v>
      </c>
      <c r="BD60" s="581"/>
      <c r="BE60" s="581"/>
      <c r="BF60" s="581">
        <f>IF($I59=0,0,IF(ROUNDUP(BF59/$I59,0)&gt;30,30,ROUNDUP(BF59/$I59,0)))</f>
        <v>2</v>
      </c>
      <c r="BG60" s="581"/>
      <c r="BH60" s="581"/>
      <c r="BI60" s="581"/>
      <c r="BJ60" s="581">
        <f>IF($I59=0,0,IF(ROUNDUP(BJ59/$I59,0)&gt;30,30,ROUNDUP(BJ59/$I59,0)))</f>
        <v>17</v>
      </c>
      <c r="BK60" s="581"/>
      <c r="BL60" s="581"/>
      <c r="BM60" s="581"/>
      <c r="BN60" s="581"/>
      <c r="BO60" s="581"/>
      <c r="BP60" s="581"/>
      <c r="BQ60" s="581"/>
      <c r="BR60" s="581">
        <f>IF($I59=0,0,IF(ROUNDUP(BR59/$I59,0)&gt;30,30,ROUNDUP(BR59/$I59,0)))</f>
        <v>3</v>
      </c>
      <c r="BS60" s="581"/>
      <c r="BT60" s="581"/>
      <c r="BU60" s="581">
        <f>IF($I59=0,0,IF(ROUNDUP(BU59/$I59,0)&gt;30,30,ROUNDUP(BU59/$I59,0)))</f>
        <v>2</v>
      </c>
      <c r="BV60" s="581"/>
      <c r="BW60" s="581">
        <f>IF($I59=0,0,IF(ROUNDUP(BW59/$I59,0)&gt;30,30,ROUNDUP(BW59/$I59,0)))</f>
        <v>6</v>
      </c>
      <c r="BX60" s="581"/>
      <c r="BY60" s="581">
        <f>IF($I59=0,0,IF(ROUNDUP(BY59/$I59,0)&gt;30,30,ROUNDUP(BY59/$I59,0)))</f>
        <v>3</v>
      </c>
      <c r="BZ60" s="581"/>
      <c r="CA60" s="581"/>
      <c r="CB60" s="581"/>
      <c r="CC60" s="581">
        <f>IF($I59=0,0,IF(ROUNDUP(CC59/$I59,0)&gt;30,30,ROUNDUP(CC59/$I59,0)))</f>
        <v>2</v>
      </c>
      <c r="CD60" s="581"/>
      <c r="CE60" s="581"/>
      <c r="CF60" s="581"/>
      <c r="CG60" s="581"/>
      <c r="CH60" s="581"/>
      <c r="CI60" s="581"/>
      <c r="CJ60" s="581"/>
      <c r="CK60" s="581">
        <f>IF($I59=0,0,IF(ROUNDUP(CK59/$I59,0)&gt;30,30,ROUNDUP(CK59/$I59,0)))</f>
        <v>5</v>
      </c>
      <c r="CL60" s="581">
        <f>IF($I59=0,0,IF(ROUNDUP(CL59/$I59,0)&gt;30,30,ROUNDUP(CL59/$I59,0)))</f>
        <v>5</v>
      </c>
      <c r="CM60" s="581"/>
      <c r="CN60" s="581">
        <f>IF($I59=0,0,IF(ROUNDUP(CN59/$I59,0)&gt;30,30,ROUNDUP(CN59/$I59,0)))</f>
        <v>4</v>
      </c>
      <c r="CO60" s="581">
        <f>IF($I59=0,0,IF(ROUNDUP(CO59/$I59,0)&gt;30,30,ROUNDUP(CO59/$I59,0)))</f>
        <v>3</v>
      </c>
      <c r="CP60" s="581"/>
      <c r="CQ60" s="581"/>
      <c r="CR60" s="581"/>
      <c r="CS60" s="581">
        <f>IF($I59=0,0,IF(ROUNDUP(CS59/$I59,0)&gt;30,30,ROUNDUP(CS59/$I59,0)))</f>
        <v>6</v>
      </c>
      <c r="CT60" s="581">
        <f>IF($I59=0,0,IF(ROUNDUP(CT59/$I59,0)&gt;30,30,ROUNDUP(CT59/$I59,0)))</f>
        <v>3</v>
      </c>
      <c r="CU60" s="581"/>
      <c r="CV60" s="581">
        <f>IF($I59=0,0,IF(ROUNDUP(CV59/$I59,0)&gt;30,30,ROUNDUP(CV59/$I59,0)))</f>
        <v>3</v>
      </c>
      <c r="CW60" s="581"/>
      <c r="CX60" s="581"/>
      <c r="CY60" s="581">
        <f>IF($I59=0,0,IF(ROUNDUP(CY59/$I59,0)&gt;30,30,ROUNDUP(CY59/$I59,0)))</f>
        <v>5</v>
      </c>
      <c r="CZ60" s="581"/>
      <c r="DA60" s="581"/>
      <c r="DB60" s="581">
        <f>IF($I59=0,0,IF(ROUNDUP(DB59/$I59,0)&gt;30,30,ROUNDUP(DB59/$I59,0)))</f>
        <v>6</v>
      </c>
      <c r="DC60" s="581"/>
      <c r="DD60" s="581"/>
      <c r="DE60" s="581">
        <f>IF($I59=0,0,IF(ROUNDUP(DE59/$I59,0)&gt;30,30,ROUNDUP(DE59/$I59,0)))</f>
        <v>12</v>
      </c>
      <c r="DF60" s="581"/>
      <c r="DG60" s="581"/>
      <c r="DH60" s="581"/>
      <c r="DI60" s="581"/>
      <c r="DJ60" s="581"/>
      <c r="DK60" s="581">
        <f>IF($I59=0,0,IF(ROUNDUP(DK59/$I59,0)&gt;30,30,ROUNDUP(DK59/$I59,0)))</f>
        <v>6</v>
      </c>
      <c r="DL60" s="581"/>
      <c r="DM60" s="581"/>
      <c r="DN60" s="581"/>
      <c r="DO60" s="581"/>
      <c r="DP60" s="581"/>
      <c r="DQ60" s="581"/>
      <c r="DR60" s="581"/>
      <c r="DS60" s="581"/>
      <c r="DT60" s="581"/>
      <c r="DU60" s="581"/>
    </row>
    <row r="61" spans="1:125" ht="13.5" customHeight="1" x14ac:dyDescent="0.2">
      <c r="A61" s="734">
        <v>16</v>
      </c>
      <c r="B61" s="736" t="s">
        <v>853</v>
      </c>
      <c r="C61" s="738">
        <f>IF(D61=0,0,RANK(D61,D$31:D$76))</f>
        <v>2</v>
      </c>
      <c r="D61" s="740">
        <f>SUM(J62:DU62)</f>
        <v>205</v>
      </c>
      <c r="E61" s="742" t="str">
        <f>IF(G61="X","X",RANK(G61,G$31:G$75))</f>
        <v>X</v>
      </c>
      <c r="F61" s="752">
        <f>COUNT(J61:DU61)</f>
        <v>27</v>
      </c>
      <c r="G61" s="722" t="str">
        <f>IF(C61=1,"X",IF(C61=2,"X",IF(C61=3,"X",F61)))</f>
        <v>X</v>
      </c>
      <c r="H61" s="754">
        <f>SUM(J61:DU61)</f>
        <v>2.9497106481481485</v>
      </c>
      <c r="I61" s="726">
        <f>MINA(J61,K61,L61,M61,N61,O61,P61,Q61,R61,S61,T61,U61,V61,W61,X61)</f>
        <v>1.1724537037037035E-2</v>
      </c>
      <c r="J61" s="610">
        <v>1.2361111111111113E-2</v>
      </c>
      <c r="K61" s="578">
        <v>1.2442129629629629E-2</v>
      </c>
      <c r="L61" s="578">
        <v>1.2106481481481482E-2</v>
      </c>
      <c r="M61" s="578"/>
      <c r="N61" s="578">
        <v>1.1898148148148149E-2</v>
      </c>
      <c r="O61" s="578"/>
      <c r="P61" s="578"/>
      <c r="Q61" s="578"/>
      <c r="R61" s="578">
        <v>1.2187500000000002E-2</v>
      </c>
      <c r="S61" s="578">
        <v>1.1759259259259259E-2</v>
      </c>
      <c r="T61" s="578"/>
      <c r="U61" s="594">
        <v>1.1840277777777778E-2</v>
      </c>
      <c r="V61" s="578">
        <v>1.1724537037037035E-2</v>
      </c>
      <c r="W61" s="578">
        <v>1.1736111111111109E-2</v>
      </c>
      <c r="X61" s="578"/>
      <c r="Y61" s="578"/>
      <c r="Z61" s="594">
        <v>8.0555555555555561E-2</v>
      </c>
      <c r="AA61" s="578"/>
      <c r="AB61" s="578">
        <v>1.3402777777777777E-2</v>
      </c>
      <c r="AC61" s="594">
        <v>2.5752314814814815E-2</v>
      </c>
      <c r="AD61" s="594"/>
      <c r="AE61" s="594"/>
      <c r="AF61" s="594">
        <v>0.98509259259259263</v>
      </c>
      <c r="AG61" s="594"/>
      <c r="AH61" s="594"/>
      <c r="AI61" s="594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78">
        <v>0.13048611111111111</v>
      </c>
      <c r="AW61" s="578"/>
      <c r="AX61" s="578"/>
      <c r="AY61" s="578"/>
      <c r="AZ61" s="578"/>
      <c r="BA61" s="578"/>
      <c r="BB61" s="578"/>
      <c r="BC61" s="578"/>
      <c r="BD61" s="578"/>
      <c r="BE61" s="578"/>
      <c r="BF61" s="592">
        <v>1.3553240740740741E-2</v>
      </c>
      <c r="BG61" s="592"/>
      <c r="BH61" s="592"/>
      <c r="BI61" s="592"/>
      <c r="BJ61" s="578">
        <v>0.21817129629629628</v>
      </c>
      <c r="BK61" s="592"/>
      <c r="BL61" s="592"/>
      <c r="BM61" s="592"/>
      <c r="BN61" s="592"/>
      <c r="BO61" s="592"/>
      <c r="BP61" s="592"/>
      <c r="BQ61" s="592"/>
      <c r="BR61" s="592"/>
      <c r="BS61" s="592"/>
      <c r="BT61" s="592"/>
      <c r="BU61" s="578"/>
      <c r="BV61" s="578"/>
      <c r="BW61" s="578"/>
      <c r="BX61" s="578"/>
      <c r="BY61" s="591">
        <v>7.0729166666666662E-2</v>
      </c>
      <c r="BZ61" s="578"/>
      <c r="CA61" s="578"/>
      <c r="CB61" s="578"/>
      <c r="CC61" s="578"/>
      <c r="CD61" s="578">
        <v>0.47937500000000005</v>
      </c>
      <c r="CE61" s="578"/>
      <c r="CF61" s="578"/>
      <c r="CG61" s="578"/>
      <c r="CH61" s="578">
        <v>5.6805555555555554E-2</v>
      </c>
      <c r="CI61" s="578"/>
      <c r="CJ61" s="578"/>
      <c r="CK61" s="578"/>
      <c r="CL61" s="578"/>
      <c r="CM61" s="578"/>
      <c r="CN61" s="578"/>
      <c r="CO61" s="578"/>
      <c r="CP61" s="578"/>
      <c r="CQ61" s="578">
        <v>0.23814814814814814</v>
      </c>
      <c r="CR61" s="578"/>
      <c r="CS61" s="578">
        <v>7.2986111111111113E-2</v>
      </c>
      <c r="CT61" s="578"/>
      <c r="CU61" s="578"/>
      <c r="CV61" s="578"/>
      <c r="CW61" s="578"/>
      <c r="CX61" s="578"/>
      <c r="CY61" s="578">
        <v>5.7268518518518517E-2</v>
      </c>
      <c r="CZ61" s="578"/>
      <c r="DA61" s="578"/>
      <c r="DB61" s="578">
        <v>6.1018518518518521E-2</v>
      </c>
      <c r="DC61" s="578"/>
      <c r="DD61" s="578"/>
      <c r="DE61" s="578">
        <v>0.16666666666666666</v>
      </c>
      <c r="DF61" s="578"/>
      <c r="DG61" s="578"/>
      <c r="DH61" s="578"/>
      <c r="DI61" s="578"/>
      <c r="DJ61" s="578"/>
      <c r="DK61" s="578"/>
      <c r="DL61" s="578"/>
      <c r="DM61" s="578">
        <v>2.9062500000000002E-2</v>
      </c>
      <c r="DN61" s="578">
        <v>1.1782407407407406E-2</v>
      </c>
      <c r="DO61" s="578"/>
      <c r="DP61" s="578"/>
      <c r="DQ61" s="578">
        <v>0.1307986111111111</v>
      </c>
      <c r="DR61" s="578"/>
      <c r="DS61" s="578"/>
      <c r="DT61" s="578"/>
      <c r="DU61" s="578"/>
    </row>
    <row r="62" spans="1:125" ht="13.5" customHeight="1" thickBot="1" x14ac:dyDescent="0.25">
      <c r="A62" s="735"/>
      <c r="B62" s="737"/>
      <c r="C62" s="739"/>
      <c r="D62" s="741"/>
      <c r="E62" s="743"/>
      <c r="F62" s="753"/>
      <c r="G62" s="723"/>
      <c r="H62" s="755"/>
      <c r="I62" s="727"/>
      <c r="J62" s="581">
        <f>IF($I61=0,0,IF(ROUNDUP(J61/$I61,0)&gt;30,30,ROUNDUP(J61/$I61,0)))</f>
        <v>2</v>
      </c>
      <c r="K62" s="581">
        <f>IF($I61=0,0,IF(ROUNDUP(K61/$I61,0)&gt;30,30,ROUNDUP(K61/$I61,0)))</f>
        <v>2</v>
      </c>
      <c r="L62" s="581">
        <f>IF($I61=0,0,IF(ROUNDUP(L61/$I61,0)&gt;30,30,ROUNDUP(L61/$I61,0)))</f>
        <v>2</v>
      </c>
      <c r="M62" s="579"/>
      <c r="N62" s="581">
        <f>IF($I61=0,0,IF(ROUNDUP(N61/$I61,0)&gt;30,30,ROUNDUP(N61/$I61,0)))</f>
        <v>2</v>
      </c>
      <c r="O62" s="581"/>
      <c r="P62" s="581"/>
      <c r="Q62" s="579"/>
      <c r="R62" s="581">
        <f>IF($I61=0,0,IF(ROUNDUP(R61/$I61,0)&gt;30,30,ROUNDUP(R61/$I61,0)))</f>
        <v>2</v>
      </c>
      <c r="S62" s="581">
        <f t="shared" ref="S62" si="13">IF($I61=0,0,IF(ROUNDUP(S61/$I61,0)&gt;30,30,ROUNDUP(S61/$I61,0)))</f>
        <v>2</v>
      </c>
      <c r="T62" s="581"/>
      <c r="U62" s="581">
        <f t="shared" ref="U62:W62" si="14">IF($I61=0,0,IF(ROUNDUP(U61/$I61,0)&gt;30,30,ROUNDUP(U61/$I61,0)))</f>
        <v>2</v>
      </c>
      <c r="V62" s="581">
        <f t="shared" si="14"/>
        <v>1</v>
      </c>
      <c r="W62" s="581">
        <f t="shared" si="14"/>
        <v>2</v>
      </c>
      <c r="X62" s="579"/>
      <c r="Y62" s="581"/>
      <c r="Z62" s="581">
        <f>IF($I61=0,0,IF(ROUNDUP(Z61/$I61,0)&gt;30,30,ROUNDUP(Z61/$I61,0)))</f>
        <v>7</v>
      </c>
      <c r="AA62" s="580"/>
      <c r="AB62" s="581">
        <f>IF($I61=0,0,IF(ROUNDUP(AB61/$I61,0)&gt;30,30,ROUNDUP(AB61/$I61,0)))</f>
        <v>2</v>
      </c>
      <c r="AC62" s="581">
        <f>IF($I61=0,0,IF(ROUNDUP(AC61/$I61,0)&gt;30,30,ROUNDUP(AC61/$I61,0)))</f>
        <v>3</v>
      </c>
      <c r="AD62" s="581"/>
      <c r="AE62" s="581"/>
      <c r="AF62" s="581">
        <f>IF($I61=0,0,IF(ROUNDUP(AF61/$I61,0)&gt;30,30,ROUNDUP(AF61/$I61,0)))</f>
        <v>30</v>
      </c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  <c r="AT62" s="581"/>
      <c r="AU62" s="580"/>
      <c r="AV62" s="581">
        <f>IF($I61=0,0,IF(ROUNDUP(AV61/$I61,0)&gt;30,30,ROUNDUP(AV61/$I61,0)))</f>
        <v>12</v>
      </c>
      <c r="AW62" s="580"/>
      <c r="AX62" s="580"/>
      <c r="AY62" s="580"/>
      <c r="AZ62" s="580"/>
      <c r="BA62" s="580"/>
      <c r="BB62" s="580"/>
      <c r="BC62" s="580"/>
      <c r="BD62" s="580"/>
      <c r="BE62" s="580"/>
      <c r="BF62" s="593">
        <f>IF($I61=0,0,IF(ROUNDUP(BF61/$I61,0)&gt;30,30,ROUNDUP(BF61/$I61,0)))</f>
        <v>2</v>
      </c>
      <c r="BG62" s="593"/>
      <c r="BH62" s="593"/>
      <c r="BI62" s="593"/>
      <c r="BJ62" s="581">
        <f>IF($I61=0,0,IF(ROUNDUP(BJ61/$I61,0)&gt;30,30,ROUNDUP(BJ61/$I61,0)))</f>
        <v>19</v>
      </c>
      <c r="BK62" s="593"/>
      <c r="BL62" s="593"/>
      <c r="BM62" s="593"/>
      <c r="BN62" s="593"/>
      <c r="BO62" s="593"/>
      <c r="BP62" s="593"/>
      <c r="BQ62" s="593"/>
      <c r="BR62" s="593"/>
      <c r="BS62" s="593"/>
      <c r="BT62" s="593"/>
      <c r="BU62" s="581"/>
      <c r="BV62" s="581"/>
      <c r="BW62" s="581"/>
      <c r="BX62" s="581"/>
      <c r="BY62" s="581">
        <f>IF($I61=0,0,IF(ROUNDUP(BY61/$I61,0)&gt;30,30,ROUNDUP(BY61/$I61,0)))</f>
        <v>7</v>
      </c>
      <c r="BZ62" s="581"/>
      <c r="CA62" s="581"/>
      <c r="CB62" s="581"/>
      <c r="CC62" s="581"/>
      <c r="CD62" s="581">
        <f>IF($I61=0,0,IF(ROUNDUP(CD61/$I61,0)&gt;30,30,ROUNDUP(CD61/$I61,0)))</f>
        <v>30</v>
      </c>
      <c r="CE62" s="581"/>
      <c r="CF62" s="580"/>
      <c r="CG62" s="580"/>
      <c r="CH62" s="581">
        <f>IF($I61=0,0,IF(ROUNDUP(CH61/$I61,0)&gt;30,30,ROUNDUP(CH61/$I61,0)))</f>
        <v>5</v>
      </c>
      <c r="CI62" s="581"/>
      <c r="CJ62" s="581"/>
      <c r="CK62" s="580"/>
      <c r="CL62" s="580"/>
      <c r="CM62" s="580"/>
      <c r="CN62" s="580"/>
      <c r="CO62" s="581"/>
      <c r="CP62" s="581"/>
      <c r="CQ62" s="581">
        <f>IF($I61=0,0,IF(ROUNDUP(CQ61/$I61,0)&gt;30,30,ROUNDUP(CQ61/$I61,0)))</f>
        <v>21</v>
      </c>
      <c r="CR62" s="581"/>
      <c r="CS62" s="581">
        <f>IF($I61=0,0,IF(ROUNDUP(CS61/$I61,0)&gt;30,30,ROUNDUP(CS61/$I61,0)))</f>
        <v>7</v>
      </c>
      <c r="CT62" s="581"/>
      <c r="CU62" s="581"/>
      <c r="CV62" s="581"/>
      <c r="CW62" s="581"/>
      <c r="CX62" s="581"/>
      <c r="CY62" s="581">
        <f>IF($I61=0,0,IF(ROUNDUP(CY61/$I61,0)&gt;30,30,ROUNDUP(CY61/$I61,0)))</f>
        <v>5</v>
      </c>
      <c r="CZ62" s="581"/>
      <c r="DA62" s="581"/>
      <c r="DB62" s="581">
        <f>IF($I61=0,0,IF(ROUNDUP(DB61/$I61,0)&gt;30,30,ROUNDUP(DB61/$I61,0)))</f>
        <v>6</v>
      </c>
      <c r="DC62" s="581"/>
      <c r="DD62" s="581"/>
      <c r="DE62" s="581">
        <f>IF($I61=0,0,IF(ROUNDUP(DE61/$I61,0)&gt;30,30,ROUNDUP(DE61/$I61,0)))</f>
        <v>15</v>
      </c>
      <c r="DF62" s="581"/>
      <c r="DG62" s="581"/>
      <c r="DH62" s="581"/>
      <c r="DI62" s="581"/>
      <c r="DJ62" s="581"/>
      <c r="DK62" s="581"/>
      <c r="DL62" s="581"/>
      <c r="DM62" s="581">
        <f>IF($I61=0,0,IF(ROUNDUP(DM61/$I61,0)&gt;30,30,ROUNDUP(DM61/$I61,0)))</f>
        <v>3</v>
      </c>
      <c r="DN62" s="581">
        <f>IF($I61=0,0,IF(ROUNDUP(DN61/$I61,0)&gt;30,30,ROUNDUP(DN61/$I61,0)))</f>
        <v>2</v>
      </c>
      <c r="DO62" s="581"/>
      <c r="DP62" s="581"/>
      <c r="DQ62" s="581">
        <f>IF($I61=0,0,IF(ROUNDUP(DQ61/$I61,0)&gt;30,30,ROUNDUP(DQ61/$I61,0)))</f>
        <v>12</v>
      </c>
      <c r="DR62" s="581"/>
      <c r="DS62" s="581"/>
      <c r="DT62" s="581"/>
      <c r="DU62" s="581"/>
    </row>
    <row r="63" spans="1:125" ht="13.5" customHeight="1" x14ac:dyDescent="0.2">
      <c r="A63" s="734">
        <v>17</v>
      </c>
      <c r="B63" s="736" t="s">
        <v>1143</v>
      </c>
      <c r="C63" s="738">
        <f>IF(D63=0,0,RANK(D63,D$31:D$76))</f>
        <v>10</v>
      </c>
      <c r="D63" s="740">
        <f>SUM(J64:DU64)</f>
        <v>47</v>
      </c>
      <c r="E63" s="742">
        <f>IF(G63="X","X",RANK(G63,G$31:G$75))</f>
        <v>7</v>
      </c>
      <c r="F63" s="752">
        <f>COUNT(J63:DU63)</f>
        <v>9</v>
      </c>
      <c r="G63" s="722">
        <f>IF(C63=1,"X",IF(C63=2,"X",IF(C63=3,"X",F63)))</f>
        <v>9</v>
      </c>
      <c r="H63" s="754">
        <f>SUM(J63:DU63)</f>
        <v>0.68658564814814815</v>
      </c>
      <c r="I63" s="726">
        <f>MINA(J63,K63,L63,M63,N63,O63,P63,Q63,R63,S63,T63,U63,V63,W63,X63)</f>
        <v>1.6898148148148148E-2</v>
      </c>
      <c r="J63" s="610"/>
      <c r="K63" s="578"/>
      <c r="L63" s="578">
        <v>2.0798611111111111E-2</v>
      </c>
      <c r="M63" s="578"/>
      <c r="N63" s="578">
        <v>1.8252314814814815E-2</v>
      </c>
      <c r="O63" s="578"/>
      <c r="P63" s="578"/>
      <c r="Q63" s="578"/>
      <c r="R63" s="578">
        <v>1.9629629629629629E-2</v>
      </c>
      <c r="S63" s="578"/>
      <c r="T63" s="578">
        <v>2.0150462962962964E-2</v>
      </c>
      <c r="U63" s="578">
        <v>1.7812499999999998E-2</v>
      </c>
      <c r="V63" s="578">
        <v>1.7685185185185182E-2</v>
      </c>
      <c r="W63" s="578"/>
      <c r="X63" s="578">
        <v>1.6898148148148148E-2</v>
      </c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8"/>
      <c r="AZ63" s="578"/>
      <c r="BA63" s="578"/>
      <c r="BB63" s="578"/>
      <c r="BC63" s="578"/>
      <c r="BD63" s="578"/>
      <c r="BE63" s="578"/>
      <c r="BF63" s="578"/>
      <c r="BG63" s="578"/>
      <c r="BH63" s="578"/>
      <c r="BI63" s="578"/>
      <c r="BJ63" s="578"/>
      <c r="BK63" s="578"/>
      <c r="BL63" s="578"/>
      <c r="BM63" s="578"/>
      <c r="BN63" s="578"/>
      <c r="BO63" s="578"/>
      <c r="BP63" s="578"/>
      <c r="BQ63" s="578"/>
      <c r="BR63" s="578"/>
      <c r="BS63" s="578"/>
      <c r="BT63" s="578"/>
      <c r="BU63" s="578"/>
      <c r="BV63" s="578"/>
      <c r="BW63" s="578"/>
      <c r="BX63" s="578"/>
      <c r="BY63" s="578"/>
      <c r="BZ63" s="578">
        <v>0.45748842592592592</v>
      </c>
      <c r="CA63" s="578"/>
      <c r="CB63" s="578"/>
      <c r="CC63" s="578"/>
      <c r="CD63" s="578"/>
      <c r="CE63" s="578"/>
      <c r="CF63" s="578"/>
      <c r="CG63" s="578"/>
      <c r="CH63" s="578"/>
      <c r="CI63" s="578"/>
      <c r="CJ63" s="578"/>
      <c r="CK63" s="578"/>
      <c r="CL63" s="578"/>
      <c r="CM63" s="578"/>
      <c r="CN63" s="578"/>
      <c r="CO63" s="578"/>
      <c r="CP63" s="578"/>
      <c r="CQ63" s="578"/>
      <c r="CR63" s="578"/>
      <c r="CS63" s="578"/>
      <c r="CT63" s="578"/>
      <c r="CU63" s="578"/>
      <c r="CV63" s="578"/>
      <c r="CW63" s="578"/>
      <c r="CX63" s="578"/>
      <c r="CY63" s="578"/>
      <c r="CZ63" s="578"/>
      <c r="DA63" s="578"/>
      <c r="DB63" s="578">
        <v>9.7870370370370371E-2</v>
      </c>
      <c r="DC63" s="578"/>
      <c r="DD63" s="578"/>
      <c r="DE63" s="578"/>
      <c r="DF63" s="578"/>
      <c r="DG63" s="578"/>
      <c r="DH63" s="578"/>
      <c r="DI63" s="578"/>
      <c r="DJ63" s="578"/>
      <c r="DK63" s="578"/>
      <c r="DL63" s="578"/>
      <c r="DM63" s="578"/>
      <c r="DN63" s="578"/>
      <c r="DO63" s="578"/>
      <c r="DP63" s="578"/>
      <c r="DQ63" s="578"/>
      <c r="DR63" s="578"/>
      <c r="DS63" s="594"/>
      <c r="DT63" s="578"/>
      <c r="DU63" s="578"/>
    </row>
    <row r="64" spans="1:125" ht="13.5" customHeight="1" thickBot="1" x14ac:dyDescent="0.25">
      <c r="A64" s="735"/>
      <c r="B64" s="737"/>
      <c r="C64" s="739"/>
      <c r="D64" s="741"/>
      <c r="E64" s="743"/>
      <c r="F64" s="753"/>
      <c r="G64" s="723"/>
      <c r="H64" s="755"/>
      <c r="I64" s="727"/>
      <c r="J64" s="581"/>
      <c r="K64" s="579"/>
      <c r="L64" s="581">
        <f>IF($I63=0,0,IF(ROUNDUP(L63/$I63,0)&gt;30,30,ROUNDUP(L63/$I63,0)))</f>
        <v>2</v>
      </c>
      <c r="M64" s="579"/>
      <c r="N64" s="581">
        <f>IF($I63=0,0,IF(ROUNDUP(N63/$I63,0)&gt;30,30,ROUNDUP(N63/$I63,0)))</f>
        <v>2</v>
      </c>
      <c r="O64" s="579"/>
      <c r="P64" s="581"/>
      <c r="Q64" s="579"/>
      <c r="R64" s="581">
        <f>IF($I63=0,0,IF(ROUNDUP(R63/$I63,0)&gt;30,30,ROUNDUP(R63/$I63,0)))</f>
        <v>2</v>
      </c>
      <c r="S64" s="581"/>
      <c r="T64" s="581">
        <f t="shared" ref="T64:V64" si="15">IF($I63=0,0,IF(ROUNDUP(T63/$I63,0)&gt;30,30,ROUNDUP(T63/$I63,0)))</f>
        <v>2</v>
      </c>
      <c r="U64" s="581">
        <f t="shared" si="15"/>
        <v>2</v>
      </c>
      <c r="V64" s="581">
        <f t="shared" si="15"/>
        <v>2</v>
      </c>
      <c r="W64" s="579"/>
      <c r="X64" s="581">
        <f t="shared" ref="X64" si="16">IF($I63=0,0,IF(ROUNDUP(X63/$I63,0)&gt;30,30,ROUNDUP(X63/$I63,0)))</f>
        <v>1</v>
      </c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  <c r="AT64" s="581"/>
      <c r="AU64" s="580"/>
      <c r="AV64" s="580"/>
      <c r="AW64" s="580"/>
      <c r="AX64" s="580"/>
      <c r="AY64" s="580"/>
      <c r="AZ64" s="580"/>
      <c r="BA64" s="580"/>
      <c r="BB64" s="580"/>
      <c r="BC64" s="580"/>
      <c r="BD64" s="580"/>
      <c r="BE64" s="580"/>
      <c r="BF64" s="581"/>
      <c r="BG64" s="581"/>
      <c r="BH64" s="581"/>
      <c r="BI64" s="581"/>
      <c r="BJ64" s="581"/>
      <c r="BK64" s="581"/>
      <c r="BL64" s="581"/>
      <c r="BM64" s="581"/>
      <c r="BN64" s="581"/>
      <c r="BO64" s="581"/>
      <c r="BP64" s="581"/>
      <c r="BQ64" s="581"/>
      <c r="BR64" s="581"/>
      <c r="BS64" s="581"/>
      <c r="BT64" s="581"/>
      <c r="BU64" s="581"/>
      <c r="BV64" s="581"/>
      <c r="BW64" s="581"/>
      <c r="BX64" s="581"/>
      <c r="BY64" s="581"/>
      <c r="BZ64" s="581">
        <f>IF($I63=0,0,IF(ROUNDUP(BZ63/$I63,0)&gt;30,30,ROUNDUP(BZ63/$I63,0)))</f>
        <v>28</v>
      </c>
      <c r="CA64" s="581"/>
      <c r="CB64" s="581"/>
      <c r="CC64" s="581"/>
      <c r="CD64" s="581"/>
      <c r="CE64" s="581"/>
      <c r="CF64" s="580"/>
      <c r="CG64" s="580"/>
      <c r="CH64" s="580"/>
      <c r="CI64" s="580"/>
      <c r="CJ64" s="580"/>
      <c r="CK64" s="580"/>
      <c r="CL64" s="580"/>
      <c r="CM64" s="580"/>
      <c r="CN64" s="580"/>
      <c r="CO64" s="581"/>
      <c r="CP64" s="581"/>
      <c r="CQ64" s="581"/>
      <c r="CR64" s="581"/>
      <c r="CS64" s="581"/>
      <c r="CT64" s="581"/>
      <c r="CU64" s="581"/>
      <c r="CV64" s="581"/>
      <c r="CW64" s="581"/>
      <c r="CX64" s="581"/>
      <c r="CY64" s="581"/>
      <c r="CZ64" s="581"/>
      <c r="DA64" s="581"/>
      <c r="DB64" s="581">
        <f>IF($I63=0,0,IF(ROUNDUP(DB63/$I63,0)&gt;30,30,ROUNDUP(DB63/$I63,0)))</f>
        <v>6</v>
      </c>
      <c r="DC64" s="581"/>
      <c r="DD64" s="581"/>
      <c r="DE64" s="581"/>
      <c r="DF64" s="581"/>
      <c r="DG64" s="581"/>
      <c r="DH64" s="581"/>
      <c r="DI64" s="581"/>
      <c r="DJ64" s="581"/>
      <c r="DK64" s="581"/>
      <c r="DL64" s="581"/>
      <c r="DM64" s="581"/>
      <c r="DN64" s="581"/>
      <c r="DO64" s="581"/>
      <c r="DP64" s="581"/>
      <c r="DQ64" s="581"/>
      <c r="DR64" s="581"/>
      <c r="DS64" s="581"/>
      <c r="DT64" s="581"/>
      <c r="DU64" s="581"/>
    </row>
    <row r="65" spans="1:125" ht="13.5" customHeight="1" x14ac:dyDescent="0.2">
      <c r="A65" s="734">
        <v>18</v>
      </c>
      <c r="B65" s="736" t="s">
        <v>1065</v>
      </c>
      <c r="C65" s="738">
        <f>IF(D65=0,0,RANK(D65,D$31:D$76))</f>
        <v>4</v>
      </c>
      <c r="D65" s="740">
        <f>SUM(J66:DU66)</f>
        <v>110</v>
      </c>
      <c r="E65" s="742">
        <f>IF(G65="X","X",RANK(G65,G$31:G$75))</f>
        <v>2</v>
      </c>
      <c r="F65" s="752">
        <f>COUNT(J65:DU65)</f>
        <v>25</v>
      </c>
      <c r="G65" s="722">
        <f>IF(C65=1,"X",IF(C65=2,"X",IF(C65=3,"X",F65)))</f>
        <v>25</v>
      </c>
      <c r="H65" s="754">
        <f>SUM(J65:DU65)</f>
        <v>1.7858796296296298</v>
      </c>
      <c r="I65" s="726">
        <f>MINA(J65,K65,L65,M65,N65,O65,P65,Q65,R65,S65,T65,U65,V65,W65,X65)</f>
        <v>1.3993055555555555E-2</v>
      </c>
      <c r="J65" s="610">
        <v>1.4074074074074074E-2</v>
      </c>
      <c r="K65" s="610">
        <v>1.4212962962962962E-2</v>
      </c>
      <c r="L65" s="610">
        <v>1.6111111111111111E-2</v>
      </c>
      <c r="M65" s="610"/>
      <c r="N65" s="610"/>
      <c r="O65" s="610"/>
      <c r="P65" s="610">
        <v>1.3993055555555555E-2</v>
      </c>
      <c r="Q65" s="610">
        <v>1.4560185185185183E-2</v>
      </c>
      <c r="R65" s="610">
        <v>1.4270833333333335E-2</v>
      </c>
      <c r="S65" s="610"/>
      <c r="T65" s="610"/>
      <c r="U65" s="610"/>
      <c r="V65" s="610"/>
      <c r="W65" s="610"/>
      <c r="X65" s="610"/>
      <c r="Y65" s="642"/>
      <c r="Z65" s="641"/>
      <c r="AA65" s="641"/>
      <c r="AB65" s="641"/>
      <c r="AC65" s="641"/>
      <c r="AD65" s="578">
        <v>1.9189814814814816E-2</v>
      </c>
      <c r="AE65" s="578"/>
      <c r="AF65" s="578">
        <v>0.87437500000000001</v>
      </c>
      <c r="AG65" s="578">
        <v>1.8217592592592594E-2</v>
      </c>
      <c r="AH65" s="578"/>
      <c r="AI65" s="578"/>
      <c r="AJ65" s="650"/>
      <c r="AK65" s="650"/>
      <c r="AL65" s="650"/>
      <c r="AM65" s="650"/>
      <c r="AN65" s="650"/>
      <c r="AO65" s="652"/>
      <c r="AP65" s="652"/>
      <c r="AQ65" s="610">
        <v>2.1446759259259259E-2</v>
      </c>
      <c r="AR65" s="610"/>
      <c r="AS65" s="610">
        <v>1.7592592592592594E-2</v>
      </c>
      <c r="AT65" s="610"/>
      <c r="AU65" s="610"/>
      <c r="AV65" s="610"/>
      <c r="AW65" s="610"/>
      <c r="AX65" s="610">
        <v>7.3946759259259254E-2</v>
      </c>
      <c r="AY65" s="610"/>
      <c r="AZ65" s="610"/>
      <c r="BA65" s="610"/>
      <c r="BB65" s="610"/>
      <c r="BC65" s="610"/>
      <c r="BD65" s="610"/>
      <c r="BE65" s="610"/>
      <c r="BF65" s="610">
        <v>1.5740740740740743E-2</v>
      </c>
      <c r="BG65" s="610"/>
      <c r="BH65" s="610"/>
      <c r="BI65" s="610"/>
      <c r="BJ65" s="610"/>
      <c r="BK65" s="610">
        <v>0.10990740740740741</v>
      </c>
      <c r="BL65" s="610"/>
      <c r="BM65" s="610"/>
      <c r="BN65" s="610"/>
      <c r="BO65" s="610"/>
      <c r="BP65" s="610"/>
      <c r="BQ65" s="610"/>
      <c r="BR65" s="610"/>
      <c r="BS65" s="610"/>
      <c r="BT65" s="610"/>
      <c r="BU65" s="610"/>
      <c r="BV65" s="610"/>
      <c r="BW65" s="610"/>
      <c r="BX65" s="578">
        <v>3.4143518518518517E-2</v>
      </c>
      <c r="BY65" s="610">
        <v>9.8506944444444453E-2</v>
      </c>
      <c r="BZ65" s="610"/>
      <c r="CA65" s="610">
        <v>5.5046296296296295E-2</v>
      </c>
      <c r="CB65" s="578">
        <v>8.3333333333333332E-3</v>
      </c>
      <c r="CC65" s="610"/>
      <c r="CD65" s="610"/>
      <c r="CE65" s="610"/>
      <c r="CF65" s="610"/>
      <c r="CG65" s="610"/>
      <c r="CH65" s="610"/>
      <c r="CI65" s="610"/>
      <c r="CJ65" s="610"/>
      <c r="CK65" s="610"/>
      <c r="CL65" s="610">
        <v>5.9155092592592586E-2</v>
      </c>
      <c r="CM65" s="610">
        <v>7.0682870370370368E-2</v>
      </c>
      <c r="CN65" s="610"/>
      <c r="CO65" s="650"/>
      <c r="CP65" s="650"/>
      <c r="CQ65" s="650"/>
      <c r="CR65" s="650"/>
      <c r="CS65" s="650"/>
      <c r="CT65" s="650"/>
      <c r="CU65" s="650">
        <v>6.5543981481481481E-2</v>
      </c>
      <c r="CV65" s="650"/>
      <c r="CW65" s="650"/>
      <c r="CX65" s="650"/>
      <c r="CY65" s="650"/>
      <c r="CZ65" s="650"/>
      <c r="DA65" s="578">
        <v>1.9340277777777779E-2</v>
      </c>
      <c r="DB65" s="578">
        <v>7.6435185185185189E-2</v>
      </c>
      <c r="DC65" s="650"/>
      <c r="DD65" s="650"/>
      <c r="DE65" s="650"/>
      <c r="DF65" s="650"/>
      <c r="DG65" s="578">
        <v>2.7384259259259257E-2</v>
      </c>
      <c r="DH65" s="578"/>
      <c r="DI65" s="578"/>
      <c r="DJ65" s="578"/>
      <c r="DK65" s="650"/>
      <c r="DL65" s="650"/>
      <c r="DM65" s="650">
        <v>3.366898148148148E-2</v>
      </c>
      <c r="DN65" s="650"/>
      <c r="DO65" s="650"/>
      <c r="DP65" s="650"/>
      <c r="DQ65" s="650"/>
      <c r="DR65" s="650"/>
      <c r="DS65" s="650"/>
      <c r="DT65" s="650"/>
      <c r="DU65" s="650"/>
    </row>
    <row r="66" spans="1:125" ht="13.5" customHeight="1" thickBot="1" x14ac:dyDescent="0.25">
      <c r="A66" s="735"/>
      <c r="B66" s="737"/>
      <c r="C66" s="739"/>
      <c r="D66" s="741"/>
      <c r="E66" s="743"/>
      <c r="F66" s="753"/>
      <c r="G66" s="723"/>
      <c r="H66" s="755"/>
      <c r="I66" s="727"/>
      <c r="J66" s="581">
        <f>IF($I65=0,0,IF(ROUNDUP(J65/$I65,0)&gt;30,30,ROUNDUP(J65/$I65,0)))</f>
        <v>2</v>
      </c>
      <c r="K66" s="581">
        <f>IF($I65=0,0,IF(ROUNDUP(K65/$I65,0)&gt;30,30,ROUNDUP(K65/$I65,0)))</f>
        <v>2</v>
      </c>
      <c r="L66" s="581">
        <f>IF($I65=0,0,IF(ROUNDUP(L65/$I65,0)&gt;30,30,ROUNDUP(L65/$I65,0)))</f>
        <v>2</v>
      </c>
      <c r="M66" s="579"/>
      <c r="N66" s="581"/>
      <c r="O66" s="579"/>
      <c r="P66" s="581">
        <f t="shared" ref="P66:R66" si="17">IF($I65=0,0,IF(ROUNDUP(P65/$I65,0)&gt;30,30,ROUNDUP(P65/$I65,0)))</f>
        <v>1</v>
      </c>
      <c r="Q66" s="581">
        <f t="shared" si="17"/>
        <v>2</v>
      </c>
      <c r="R66" s="581">
        <f t="shared" si="17"/>
        <v>2</v>
      </c>
      <c r="S66" s="579"/>
      <c r="T66" s="579"/>
      <c r="U66" s="581"/>
      <c r="V66" s="581"/>
      <c r="W66" s="581"/>
      <c r="X66" s="579"/>
      <c r="Y66" s="600"/>
      <c r="Z66" s="581"/>
      <c r="AA66" s="581"/>
      <c r="AB66" s="581"/>
      <c r="AC66" s="581"/>
      <c r="AD66" s="581">
        <f>IF($I65=0,0,IF(ROUNDUP(AD65/$I65,0)&gt;30,30,ROUNDUP(AD65/$I65,0)))</f>
        <v>2</v>
      </c>
      <c r="AE66" s="581"/>
      <c r="AF66" s="581">
        <f>IF($I65=0,0,IF(ROUNDUP(AF65/$I65,0)&gt;30,30,ROUNDUP(AF65/$I65,0)))</f>
        <v>30</v>
      </c>
      <c r="AG66" s="581">
        <f>IF($I65=0,0,IF(ROUNDUP(AG65/$I65,0)&gt;30,30,ROUNDUP(AG65/$I65,0)))</f>
        <v>2</v>
      </c>
      <c r="AH66" s="581"/>
      <c r="AI66" s="581"/>
      <c r="AJ66" s="581"/>
      <c r="AK66" s="581"/>
      <c r="AL66" s="581"/>
      <c r="AM66" s="581"/>
      <c r="AN66" s="581"/>
      <c r="AO66" s="581"/>
      <c r="AP66" s="581"/>
      <c r="AQ66" s="581">
        <f>IF($I65=0,0,IF(ROUNDUP(AQ65/$I65,0)&gt;30,30,ROUNDUP(AQ65/$I65,0)))</f>
        <v>2</v>
      </c>
      <c r="AR66" s="581"/>
      <c r="AS66" s="581">
        <f>IF($I65=0,0,IF(ROUNDUP(AS65/$I65,0)&gt;30,30,ROUNDUP(AS65/$I65,0)))</f>
        <v>2</v>
      </c>
      <c r="AT66" s="581"/>
      <c r="AU66" s="580"/>
      <c r="AV66" s="580"/>
      <c r="AW66" s="580"/>
      <c r="AX66" s="581">
        <f>IF($I65=0,0,IF(ROUNDUP(AX65/$I65,0)&gt;30,30,ROUNDUP(AX65/$I65,0)))</f>
        <v>6</v>
      </c>
      <c r="AY66" s="581"/>
      <c r="AZ66" s="581"/>
      <c r="BA66" s="581"/>
      <c r="BB66" s="581"/>
      <c r="BC66" s="581"/>
      <c r="BD66" s="580"/>
      <c r="BE66" s="580"/>
      <c r="BF66" s="581">
        <f>IF($I65=0,0,IF(ROUNDUP(BF65/$I65,0)&gt;30,30,ROUNDUP(BF65/$I65,0)))</f>
        <v>2</v>
      </c>
      <c r="BG66" s="581"/>
      <c r="BH66" s="581"/>
      <c r="BI66" s="581"/>
      <c r="BJ66" s="581"/>
      <c r="BK66" s="581">
        <f>IF($I65=0,0,IF(ROUNDUP(BK65/$I65,0)&gt;30,30,ROUNDUP(BK65/$I65,0)))</f>
        <v>8</v>
      </c>
      <c r="BL66" s="581"/>
      <c r="BM66" s="581"/>
      <c r="BN66" s="581"/>
      <c r="BO66" s="581"/>
      <c r="BP66" s="581"/>
      <c r="BQ66" s="581"/>
      <c r="BR66" s="581"/>
      <c r="BS66" s="581"/>
      <c r="BT66" s="581"/>
      <c r="BU66" s="581"/>
      <c r="BV66" s="581"/>
      <c r="BW66" s="581"/>
      <c r="BX66" s="581">
        <f>IF($I65=0,0,IF(ROUNDUP(BX65/$I65,0)&gt;30,30,ROUNDUP(BX65/$I65,0)))</f>
        <v>3</v>
      </c>
      <c r="BY66" s="581">
        <f>IF($I65=0,0,IF(ROUNDUP(BY65/$I65,0)&gt;30,30,ROUNDUP(BY65/$I65,0)))</f>
        <v>8</v>
      </c>
      <c r="BZ66" s="581"/>
      <c r="CA66" s="581">
        <f>IF($I65=0,0,IF(ROUNDUP(CA65/$I65,0)&gt;30,30,ROUNDUP(CA65/$I65,0)))</f>
        <v>4</v>
      </c>
      <c r="CB66" s="581">
        <f>IF($I65=0,0,IF(ROUNDUP(CB65/$I65,0)&gt;30,30,ROUNDUP(CB65/$I65,0)))</f>
        <v>1</v>
      </c>
      <c r="CC66" s="581"/>
      <c r="CD66" s="581"/>
      <c r="CE66" s="581"/>
      <c r="CF66" s="580"/>
      <c r="CG66" s="580"/>
      <c r="CH66" s="580"/>
      <c r="CI66" s="580"/>
      <c r="CJ66" s="580"/>
      <c r="CK66" s="580"/>
      <c r="CL66" s="581">
        <f>IF($I65=0,0,IF(ROUNDUP(CL65/$I65,0)&gt;30,30,ROUNDUP(CL65/$I65,0)))</f>
        <v>5</v>
      </c>
      <c r="CM66" s="581">
        <f>IF($I65=0,0,IF(ROUNDUP(CM65/$I65,0)&gt;30,30,ROUNDUP(CM65/$I65,0)))</f>
        <v>6</v>
      </c>
      <c r="CN66" s="580"/>
      <c r="CO66" s="581"/>
      <c r="CP66" s="581"/>
      <c r="CQ66" s="581"/>
      <c r="CR66" s="581"/>
      <c r="CS66" s="581"/>
      <c r="CT66" s="581"/>
      <c r="CU66" s="581">
        <f>IF($I65=0,0,IF(ROUNDUP(CU65/$I65,0)&gt;30,30,ROUNDUP(CU65/$I65,0)))</f>
        <v>5</v>
      </c>
      <c r="CV66" s="581"/>
      <c r="CW66" s="581"/>
      <c r="CX66" s="581"/>
      <c r="CY66" s="581"/>
      <c r="CZ66" s="581"/>
      <c r="DA66" s="581">
        <f>IF($I65=0,0,IF(ROUNDUP(DA65/$I65,0)&gt;30,30,ROUNDUP(DA65/$I65,0)))</f>
        <v>2</v>
      </c>
      <c r="DB66" s="581">
        <f>IF($I65=0,0,IF(ROUNDUP(DB65/$I65,0)&gt;30,30,ROUNDUP(DB65/$I65,0)))</f>
        <v>6</v>
      </c>
      <c r="DC66" s="581"/>
      <c r="DD66" s="581"/>
      <c r="DE66" s="581"/>
      <c r="DF66" s="581"/>
      <c r="DG66" s="581">
        <f>IF($I65=0,0,IF(ROUNDUP(DG65/$I65,0)&gt;30,30,ROUNDUP(DG65/$I65,0)))</f>
        <v>2</v>
      </c>
      <c r="DH66" s="581"/>
      <c r="DI66" s="581"/>
      <c r="DJ66" s="581"/>
      <c r="DK66" s="581"/>
      <c r="DL66" s="581"/>
      <c r="DM66" s="581">
        <f>IF($I65=0,0,IF(ROUNDUP(DM65/$I65,0)&gt;30,30,ROUNDUP(DM65/$I65,0)))</f>
        <v>3</v>
      </c>
      <c r="DN66" s="581"/>
      <c r="DO66" s="581"/>
      <c r="DP66" s="581"/>
      <c r="DQ66" s="581"/>
      <c r="DR66" s="581"/>
      <c r="DS66" s="581"/>
      <c r="DT66" s="581"/>
      <c r="DU66" s="581"/>
    </row>
    <row r="67" spans="1:125" ht="13.5" customHeight="1" x14ac:dyDescent="0.2">
      <c r="A67" s="734">
        <v>19</v>
      </c>
      <c r="B67" s="736" t="s">
        <v>68</v>
      </c>
      <c r="C67" s="738">
        <f>IF(D67=0,0,RANK(D67,D$31:D$76))</f>
        <v>11</v>
      </c>
      <c r="D67" s="740">
        <f>SUM(J68:DU68)</f>
        <v>1</v>
      </c>
      <c r="E67" s="742">
        <f>IF(G67="X","X",RANK(G67,G$31:G$75))</f>
        <v>12</v>
      </c>
      <c r="F67" s="752">
        <f>COUNT(J67:DU67)</f>
        <v>1</v>
      </c>
      <c r="G67" s="722">
        <f>IF(C67=1,"X",IF(C67=2,"X",IF(C67=3,"X",F67)))</f>
        <v>1</v>
      </c>
      <c r="H67" s="754">
        <f>SUM(J67:DU67)</f>
        <v>1.4965277777777779E-2</v>
      </c>
      <c r="I67" s="726">
        <f>MINA(J67,K67,L67,M67,N67,O67,P67,Q67,R67,S67,T67,U67,V67,W67,X67)</f>
        <v>1.4965277777777779E-2</v>
      </c>
      <c r="J67" s="610"/>
      <c r="K67" s="578"/>
      <c r="L67" s="578"/>
      <c r="M67" s="578"/>
      <c r="N67" s="578"/>
      <c r="O67" s="578"/>
      <c r="P67" s="578"/>
      <c r="Q67" s="578"/>
      <c r="R67" s="578"/>
      <c r="S67" s="578"/>
      <c r="T67" s="578"/>
      <c r="U67" s="578"/>
      <c r="V67" s="578">
        <v>1.4965277777777779E-2</v>
      </c>
      <c r="W67" s="578"/>
      <c r="X67" s="578"/>
      <c r="Y67" s="578"/>
      <c r="Z67" s="578"/>
      <c r="AA67" s="578"/>
      <c r="AB67" s="578"/>
      <c r="AC67" s="578"/>
      <c r="AD67" s="578"/>
      <c r="AE67" s="578"/>
      <c r="AF67" s="578"/>
      <c r="AG67" s="578"/>
      <c r="AH67" s="578"/>
      <c r="AI67" s="578"/>
      <c r="AJ67" s="578"/>
      <c r="AK67" s="578"/>
      <c r="AL67" s="578"/>
      <c r="AM67" s="578"/>
      <c r="AN67" s="578"/>
      <c r="AO67" s="578"/>
      <c r="AP67" s="578"/>
      <c r="AQ67" s="578"/>
      <c r="AR67" s="578"/>
      <c r="AS67" s="578"/>
      <c r="AT67" s="578"/>
      <c r="AU67" s="578"/>
      <c r="AV67" s="578"/>
      <c r="AW67" s="578"/>
      <c r="AX67" s="578"/>
      <c r="AY67" s="578"/>
      <c r="AZ67" s="578"/>
      <c r="BA67" s="578"/>
      <c r="BB67" s="578"/>
      <c r="BC67" s="578"/>
      <c r="BD67" s="578"/>
      <c r="BE67" s="578"/>
      <c r="BF67" s="578"/>
      <c r="BG67" s="578"/>
      <c r="BH67" s="578"/>
      <c r="BI67" s="578"/>
      <c r="BJ67" s="578"/>
      <c r="BK67" s="578"/>
      <c r="BL67" s="578"/>
      <c r="BM67" s="578"/>
      <c r="BN67" s="578"/>
      <c r="BO67" s="578"/>
      <c r="BP67" s="578"/>
      <c r="BQ67" s="578"/>
      <c r="BR67" s="578"/>
      <c r="BS67" s="578"/>
      <c r="BT67" s="578"/>
      <c r="BU67" s="578"/>
      <c r="BV67" s="578"/>
      <c r="BW67" s="578"/>
      <c r="BX67" s="578"/>
      <c r="BY67" s="578"/>
      <c r="BZ67" s="578"/>
      <c r="CA67" s="578"/>
      <c r="CB67" s="578"/>
      <c r="CC67" s="578"/>
      <c r="CD67" s="578"/>
      <c r="CE67" s="578"/>
      <c r="CF67" s="578"/>
      <c r="CG67" s="578"/>
      <c r="CH67" s="578"/>
      <c r="CI67" s="578"/>
      <c r="CJ67" s="578"/>
      <c r="CK67" s="578"/>
      <c r="CL67" s="578"/>
      <c r="CM67" s="578"/>
      <c r="CN67" s="578"/>
      <c r="CO67" s="578"/>
      <c r="CP67" s="578"/>
      <c r="CQ67" s="578"/>
      <c r="CR67" s="578"/>
      <c r="CS67" s="578"/>
      <c r="CT67" s="578"/>
      <c r="CU67" s="578"/>
      <c r="CV67" s="578"/>
      <c r="CW67" s="578"/>
      <c r="CX67" s="578"/>
      <c r="CY67" s="578"/>
      <c r="CZ67" s="578"/>
      <c r="DA67" s="578"/>
      <c r="DB67" s="578"/>
      <c r="DC67" s="578"/>
      <c r="DD67" s="578"/>
      <c r="DE67" s="578"/>
      <c r="DF67" s="578"/>
      <c r="DG67" s="578"/>
      <c r="DH67" s="578"/>
      <c r="DI67" s="578"/>
      <c r="DJ67" s="578"/>
      <c r="DK67" s="578"/>
      <c r="DL67" s="578"/>
      <c r="DM67" s="578"/>
      <c r="DN67" s="578"/>
      <c r="DO67" s="578"/>
      <c r="DP67" s="578"/>
      <c r="DQ67" s="578"/>
      <c r="DR67" s="578"/>
      <c r="DS67" s="578"/>
      <c r="DT67" s="578"/>
      <c r="DU67" s="578"/>
    </row>
    <row r="68" spans="1:125" ht="13.5" customHeight="1" thickBot="1" x14ac:dyDescent="0.25">
      <c r="A68" s="735"/>
      <c r="B68" s="737"/>
      <c r="C68" s="739"/>
      <c r="D68" s="741"/>
      <c r="E68" s="743"/>
      <c r="F68" s="753"/>
      <c r="G68" s="723"/>
      <c r="H68" s="755"/>
      <c r="I68" s="727"/>
      <c r="J68" s="581"/>
      <c r="K68" s="581"/>
      <c r="L68" s="580"/>
      <c r="M68" s="581"/>
      <c r="N68" s="581"/>
      <c r="O68" s="580"/>
      <c r="P68" s="580"/>
      <c r="Q68" s="581"/>
      <c r="R68" s="581"/>
      <c r="S68" s="580"/>
      <c r="T68" s="579"/>
      <c r="U68" s="581"/>
      <c r="V68" s="581">
        <f t="shared" ref="V68" si="18">IF($I67=0,0,IF(ROUNDUP(V67/$I67,0)&gt;30,30,ROUNDUP(V67/$I67,0)))</f>
        <v>1</v>
      </c>
      <c r="W68" s="580"/>
      <c r="X68" s="580"/>
      <c r="Y68" s="580"/>
      <c r="Z68" s="580"/>
      <c r="AA68" s="580"/>
      <c r="AB68" s="580"/>
      <c r="AC68" s="580"/>
      <c r="AD68" s="580"/>
      <c r="AE68" s="580"/>
      <c r="AF68" s="580"/>
      <c r="AG68" s="580"/>
      <c r="AH68" s="580"/>
      <c r="AI68" s="580"/>
      <c r="AJ68" s="580"/>
      <c r="AK68" s="580"/>
      <c r="AL68" s="580"/>
      <c r="AM68" s="580"/>
      <c r="AN68" s="580"/>
      <c r="AO68" s="580"/>
      <c r="AP68" s="580"/>
      <c r="AQ68" s="580"/>
      <c r="AR68" s="580"/>
      <c r="AS68" s="580"/>
      <c r="AT68" s="580"/>
      <c r="AU68" s="580"/>
      <c r="AV68" s="580"/>
      <c r="AW68" s="580"/>
      <c r="AX68" s="580"/>
      <c r="AY68" s="580"/>
      <c r="AZ68" s="580"/>
      <c r="BA68" s="580"/>
      <c r="BB68" s="580"/>
      <c r="BC68" s="580"/>
      <c r="BD68" s="580"/>
      <c r="BE68" s="580"/>
      <c r="BF68" s="580"/>
      <c r="BG68" s="580"/>
      <c r="BH68" s="580"/>
      <c r="BI68" s="580"/>
      <c r="BJ68" s="580"/>
      <c r="BK68" s="580"/>
      <c r="BL68" s="580"/>
      <c r="BM68" s="580"/>
      <c r="BN68" s="580"/>
      <c r="BO68" s="580"/>
      <c r="BP68" s="580"/>
      <c r="BQ68" s="580"/>
      <c r="BR68" s="580"/>
      <c r="BS68" s="580"/>
      <c r="BT68" s="580"/>
      <c r="BU68" s="580"/>
      <c r="BV68" s="580"/>
      <c r="BW68" s="580"/>
      <c r="BX68" s="580"/>
      <c r="BY68" s="580"/>
      <c r="BZ68" s="580"/>
      <c r="CA68" s="580"/>
      <c r="CB68" s="580"/>
      <c r="CC68" s="580"/>
      <c r="CD68" s="580"/>
      <c r="CE68" s="580"/>
      <c r="CF68" s="580"/>
      <c r="CG68" s="580"/>
      <c r="CH68" s="580"/>
      <c r="CI68" s="580"/>
      <c r="CJ68" s="580"/>
      <c r="CK68" s="580"/>
      <c r="CL68" s="580"/>
      <c r="CM68" s="580"/>
      <c r="CN68" s="580"/>
      <c r="CO68" s="580"/>
      <c r="CP68" s="580"/>
      <c r="CQ68" s="580"/>
      <c r="CR68" s="580"/>
      <c r="CS68" s="580"/>
      <c r="CT68" s="580"/>
      <c r="CU68" s="580"/>
      <c r="CV68" s="580"/>
      <c r="CW68" s="580"/>
      <c r="CX68" s="580"/>
      <c r="CY68" s="580"/>
      <c r="CZ68" s="580"/>
      <c r="DA68" s="580"/>
      <c r="DB68" s="580"/>
      <c r="DC68" s="580"/>
      <c r="DD68" s="580"/>
      <c r="DE68" s="580"/>
      <c r="DF68" s="580"/>
      <c r="DG68" s="580"/>
      <c r="DH68" s="580"/>
      <c r="DI68" s="580"/>
      <c r="DJ68" s="580"/>
      <c r="DK68" s="580"/>
      <c r="DL68" s="580"/>
      <c r="DM68" s="580"/>
      <c r="DN68" s="580"/>
      <c r="DO68" s="580"/>
      <c r="DP68" s="580"/>
      <c r="DQ68" s="580"/>
      <c r="DR68" s="580"/>
      <c r="DS68" s="580"/>
      <c r="DT68" s="580"/>
      <c r="DU68" s="580"/>
    </row>
    <row r="69" spans="1:125" ht="13.5" customHeight="1" x14ac:dyDescent="0.2">
      <c r="A69" s="734">
        <v>20</v>
      </c>
      <c r="B69" s="736" t="s">
        <v>835</v>
      </c>
      <c r="C69" s="738">
        <f>IF(D69=0,0,RANK(D69,D$31:D$76))</f>
        <v>0</v>
      </c>
      <c r="D69" s="740">
        <f>SUM(J70:DU70)</f>
        <v>0</v>
      </c>
      <c r="E69" s="742">
        <f>IF(G69="X","X",RANK(G69,G$31:G$75))</f>
        <v>15</v>
      </c>
      <c r="F69" s="752">
        <f>COUNT(J69:DU69)</f>
        <v>0</v>
      </c>
      <c r="G69" s="722">
        <f>IF(C69=1,"X",IF(C69=2,"X",IF(C69=3,"X",F69)))</f>
        <v>0</v>
      </c>
      <c r="H69" s="754">
        <f>SUM(J69:DU69)</f>
        <v>0</v>
      </c>
      <c r="I69" s="726">
        <f>MINA(J69,K69,L69,M69,N69,O69,P69,Q69,R69,S69,T69,U69,V69,W69,X69)</f>
        <v>0</v>
      </c>
      <c r="J69" s="610"/>
      <c r="K69" s="578"/>
      <c r="L69" s="578"/>
      <c r="M69" s="578"/>
      <c r="N69" s="578"/>
      <c r="O69" s="578"/>
      <c r="P69" s="578"/>
      <c r="Q69" s="578"/>
      <c r="R69" s="578"/>
      <c r="S69" s="578"/>
      <c r="T69" s="578"/>
      <c r="U69" s="578"/>
      <c r="V69" s="578"/>
      <c r="W69" s="578"/>
      <c r="X69" s="578"/>
      <c r="Y69" s="578"/>
      <c r="Z69" s="578"/>
      <c r="AA69" s="578"/>
      <c r="AB69" s="578"/>
      <c r="AC69" s="578"/>
      <c r="AD69" s="578"/>
      <c r="AE69" s="578"/>
      <c r="AF69" s="578"/>
      <c r="AG69" s="578"/>
      <c r="AH69" s="578"/>
      <c r="AI69" s="578"/>
      <c r="AJ69" s="578"/>
      <c r="AK69" s="578"/>
      <c r="AL69" s="578"/>
      <c r="AM69" s="578"/>
      <c r="AN69" s="578"/>
      <c r="AO69" s="578"/>
      <c r="AP69" s="578"/>
      <c r="AQ69" s="578"/>
      <c r="AR69" s="578"/>
      <c r="AS69" s="578"/>
      <c r="AT69" s="578"/>
      <c r="AU69" s="578"/>
      <c r="AV69" s="578"/>
      <c r="AW69" s="578"/>
      <c r="AX69" s="578"/>
      <c r="AY69" s="578"/>
      <c r="AZ69" s="578"/>
      <c r="BA69" s="578"/>
      <c r="BB69" s="578"/>
      <c r="BC69" s="578"/>
      <c r="BD69" s="578"/>
      <c r="BE69" s="578"/>
      <c r="BF69" s="578"/>
      <c r="BG69" s="578"/>
      <c r="BH69" s="578"/>
      <c r="BI69" s="578"/>
      <c r="BJ69" s="578"/>
      <c r="BK69" s="578"/>
      <c r="BL69" s="578"/>
      <c r="BM69" s="578"/>
      <c r="BN69" s="578"/>
      <c r="BO69" s="578"/>
      <c r="BP69" s="578"/>
      <c r="BQ69" s="578"/>
      <c r="BR69" s="578"/>
      <c r="BS69" s="578"/>
      <c r="BT69" s="578"/>
      <c r="BU69" s="578"/>
      <c r="BV69" s="578"/>
      <c r="BW69" s="578"/>
      <c r="BX69" s="578"/>
      <c r="BY69" s="578"/>
      <c r="BZ69" s="578"/>
      <c r="CA69" s="578"/>
      <c r="CB69" s="578"/>
      <c r="CC69" s="578"/>
      <c r="CD69" s="578"/>
      <c r="CE69" s="578"/>
      <c r="CF69" s="578"/>
      <c r="CG69" s="578"/>
      <c r="CH69" s="578"/>
      <c r="CI69" s="578"/>
      <c r="CJ69" s="578"/>
      <c r="CK69" s="578"/>
      <c r="CL69" s="578"/>
      <c r="CM69" s="578"/>
      <c r="CN69" s="578"/>
      <c r="CO69" s="578"/>
      <c r="CP69" s="578"/>
      <c r="CQ69" s="578"/>
      <c r="CR69" s="578"/>
      <c r="CS69" s="578"/>
      <c r="CT69" s="578"/>
      <c r="CU69" s="578"/>
      <c r="CV69" s="578"/>
      <c r="CW69" s="578"/>
      <c r="CX69" s="578"/>
      <c r="CY69" s="578"/>
      <c r="CZ69" s="578"/>
      <c r="DA69" s="578"/>
      <c r="DB69" s="578"/>
      <c r="DC69" s="578"/>
      <c r="DD69" s="578"/>
      <c r="DE69" s="578"/>
      <c r="DF69" s="578"/>
      <c r="DG69" s="578"/>
      <c r="DH69" s="578"/>
      <c r="DI69" s="578"/>
      <c r="DJ69" s="578"/>
      <c r="DK69" s="578"/>
      <c r="DL69" s="578"/>
      <c r="DM69" s="578"/>
      <c r="DN69" s="578"/>
      <c r="DO69" s="578"/>
      <c r="DP69" s="578"/>
      <c r="DQ69" s="578"/>
      <c r="DR69" s="578"/>
      <c r="DS69" s="578"/>
      <c r="DT69" s="578"/>
      <c r="DU69" s="578"/>
    </row>
    <row r="70" spans="1:125" ht="13.5" customHeight="1" thickBot="1" x14ac:dyDescent="0.25">
      <c r="A70" s="735"/>
      <c r="B70" s="737"/>
      <c r="C70" s="739"/>
      <c r="D70" s="741"/>
      <c r="E70" s="743"/>
      <c r="F70" s="753"/>
      <c r="G70" s="723"/>
      <c r="H70" s="755"/>
      <c r="I70" s="727"/>
      <c r="J70" s="579"/>
      <c r="K70" s="579"/>
      <c r="L70" s="579"/>
      <c r="M70" s="581"/>
      <c r="N70" s="580"/>
      <c r="O70" s="580"/>
      <c r="P70" s="580"/>
      <c r="Q70" s="581"/>
      <c r="R70" s="581"/>
      <c r="S70" s="580"/>
      <c r="T70" s="580"/>
      <c r="U70" s="581"/>
      <c r="V70" s="580"/>
      <c r="W70" s="580"/>
      <c r="X70" s="580"/>
      <c r="Y70" s="580"/>
      <c r="Z70" s="580"/>
      <c r="AA70" s="580"/>
      <c r="AB70" s="580"/>
      <c r="AC70" s="580"/>
      <c r="AD70" s="580"/>
      <c r="AE70" s="580"/>
      <c r="AF70" s="580"/>
      <c r="AG70" s="580"/>
      <c r="AH70" s="580"/>
      <c r="AI70" s="580"/>
      <c r="AJ70" s="580"/>
      <c r="AK70" s="580"/>
      <c r="AL70" s="580"/>
      <c r="AM70" s="580"/>
      <c r="AN70" s="580"/>
      <c r="AO70" s="580"/>
      <c r="AP70" s="580"/>
      <c r="AQ70" s="580"/>
      <c r="AR70" s="580"/>
      <c r="AS70" s="580"/>
      <c r="AT70" s="580"/>
      <c r="AU70" s="580"/>
      <c r="AV70" s="580"/>
      <c r="AW70" s="580"/>
      <c r="AX70" s="580"/>
      <c r="AY70" s="580"/>
      <c r="AZ70" s="580"/>
      <c r="BA70" s="580"/>
      <c r="BB70" s="580"/>
      <c r="BC70" s="580"/>
      <c r="BD70" s="580"/>
      <c r="BE70" s="580"/>
      <c r="BF70" s="580"/>
      <c r="BG70" s="580"/>
      <c r="BH70" s="580"/>
      <c r="BI70" s="580"/>
      <c r="BJ70" s="580"/>
      <c r="BK70" s="580"/>
      <c r="BL70" s="580"/>
      <c r="BM70" s="580"/>
      <c r="BN70" s="580"/>
      <c r="BO70" s="580"/>
      <c r="BP70" s="580"/>
      <c r="BQ70" s="580"/>
      <c r="BR70" s="580"/>
      <c r="BS70" s="580"/>
      <c r="BT70" s="580"/>
      <c r="BU70" s="580"/>
      <c r="BV70" s="580"/>
      <c r="BW70" s="580"/>
      <c r="BX70" s="580"/>
      <c r="BY70" s="580"/>
      <c r="BZ70" s="581"/>
      <c r="CA70" s="581"/>
      <c r="CB70" s="581"/>
      <c r="CC70" s="581"/>
      <c r="CD70" s="581"/>
      <c r="CE70" s="581"/>
      <c r="CF70" s="580"/>
      <c r="CG70" s="580"/>
      <c r="CH70" s="580"/>
      <c r="CI70" s="580"/>
      <c r="CJ70" s="580"/>
      <c r="CK70" s="580"/>
      <c r="CL70" s="580"/>
      <c r="CM70" s="580"/>
      <c r="CN70" s="580"/>
      <c r="CO70" s="580"/>
      <c r="CP70" s="580"/>
      <c r="CQ70" s="580"/>
      <c r="CR70" s="580"/>
      <c r="CS70" s="580"/>
      <c r="CT70" s="580"/>
      <c r="CU70" s="580"/>
      <c r="CV70" s="580"/>
      <c r="CW70" s="580"/>
      <c r="CX70" s="580"/>
      <c r="CY70" s="580"/>
      <c r="CZ70" s="580"/>
      <c r="DA70" s="580"/>
      <c r="DB70" s="580"/>
      <c r="DC70" s="580"/>
      <c r="DD70" s="580"/>
      <c r="DE70" s="580"/>
      <c r="DF70" s="580"/>
      <c r="DG70" s="580"/>
      <c r="DH70" s="580"/>
      <c r="DI70" s="580"/>
      <c r="DJ70" s="580"/>
      <c r="DK70" s="580"/>
      <c r="DL70" s="580"/>
      <c r="DM70" s="580"/>
      <c r="DN70" s="580"/>
      <c r="DO70" s="580"/>
      <c r="DP70" s="580"/>
      <c r="DQ70" s="580"/>
      <c r="DR70" s="580"/>
      <c r="DS70" s="580"/>
      <c r="DT70" s="580"/>
      <c r="DU70" s="580"/>
    </row>
    <row r="71" spans="1:125" ht="13.5" customHeight="1" x14ac:dyDescent="0.2">
      <c r="A71" s="734">
        <v>21</v>
      </c>
      <c r="B71" s="736" t="s">
        <v>1158</v>
      </c>
      <c r="C71" s="738">
        <f>IF(D71=0,0,RANK(D71,D$31:D$76))</f>
        <v>9</v>
      </c>
      <c r="D71" s="740">
        <f>SUM(J72:DU72)</f>
        <v>55</v>
      </c>
      <c r="E71" s="742">
        <f>IF(G71="X","X",RANK(G71,G$31:G$75))</f>
        <v>5</v>
      </c>
      <c r="F71" s="752">
        <f>COUNT(J71:DU71)</f>
        <v>17</v>
      </c>
      <c r="G71" s="722">
        <f>IF(C71=1,"X",IF(C71=2,"X",IF(C71=3,"X",F71)))</f>
        <v>17</v>
      </c>
      <c r="H71" s="754">
        <f>SUM(J71:DU71)</f>
        <v>0.67413194444444446</v>
      </c>
      <c r="I71" s="757">
        <f>MINA(J71,K71,L71,M71,N71,O71,P71,Q71,R71,S71,T71,U71,V71,W71,X71)</f>
        <v>1.4050925925925927E-2</v>
      </c>
      <c r="J71" s="578">
        <v>1.53125E-2</v>
      </c>
      <c r="K71" s="610"/>
      <c r="L71" s="610">
        <v>1.5243055555555557E-2</v>
      </c>
      <c r="M71" s="610"/>
      <c r="N71" s="610">
        <v>1.4444444444444446E-2</v>
      </c>
      <c r="O71" s="610">
        <v>1.4374999999999999E-2</v>
      </c>
      <c r="P71" s="610">
        <v>1.4374999999999999E-2</v>
      </c>
      <c r="Q71" s="610"/>
      <c r="R71" s="610">
        <v>1.4050925925925927E-2</v>
      </c>
      <c r="S71" s="610">
        <v>1.4224537037037037E-2</v>
      </c>
      <c r="T71" s="610"/>
      <c r="U71" s="610">
        <v>1.4780092592592595E-2</v>
      </c>
      <c r="V71" s="578"/>
      <c r="W71" s="610"/>
      <c r="X71" s="610"/>
      <c r="Y71" s="610"/>
      <c r="Z71" s="610"/>
      <c r="AA71" s="610"/>
      <c r="AB71" s="610"/>
      <c r="AC71" s="610"/>
      <c r="AD71" s="610"/>
      <c r="AE71" s="610"/>
      <c r="AF71" s="610"/>
      <c r="AG71" s="610"/>
      <c r="AH71" s="610"/>
      <c r="AI71" s="610"/>
      <c r="AJ71" s="610"/>
      <c r="AK71" s="610"/>
      <c r="AL71" s="610"/>
      <c r="AM71" s="610"/>
      <c r="AN71" s="610"/>
      <c r="AO71" s="610"/>
      <c r="AP71" s="610"/>
      <c r="AQ71" s="610"/>
      <c r="AR71" s="610">
        <v>1.5891203703703703E-2</v>
      </c>
      <c r="AS71" s="578"/>
      <c r="AT71" s="610"/>
      <c r="AU71" s="610"/>
      <c r="AV71" s="610"/>
      <c r="AW71" s="610"/>
      <c r="AX71" s="610"/>
      <c r="AY71" s="610"/>
      <c r="AZ71" s="610"/>
      <c r="BA71" s="610"/>
      <c r="BB71" s="610"/>
      <c r="BC71" s="578"/>
      <c r="BD71" s="610"/>
      <c r="BE71" s="610"/>
      <c r="BF71" s="610">
        <v>1.6342592592592593E-2</v>
      </c>
      <c r="BG71" s="610"/>
      <c r="BH71" s="610"/>
      <c r="BI71" s="610"/>
      <c r="BJ71" s="610"/>
      <c r="BK71" s="610"/>
      <c r="BL71" s="610"/>
      <c r="BM71" s="610"/>
      <c r="BN71" s="610"/>
      <c r="BO71" s="610"/>
      <c r="BP71" s="610"/>
      <c r="BQ71" s="610"/>
      <c r="BR71" s="610"/>
      <c r="BS71" s="610"/>
      <c r="BT71" s="610"/>
      <c r="BU71" s="610"/>
      <c r="BV71" s="610"/>
      <c r="BW71" s="610"/>
      <c r="BX71" s="610"/>
      <c r="BY71" s="610">
        <v>7.4120370370370378E-2</v>
      </c>
      <c r="BZ71" s="610"/>
      <c r="CA71" s="610"/>
      <c r="CB71" s="578">
        <v>8.3333333333333332E-3</v>
      </c>
      <c r="CC71" s="610"/>
      <c r="CD71" s="610"/>
      <c r="CE71" s="610"/>
      <c r="CF71" s="610"/>
      <c r="CG71" s="610"/>
      <c r="CH71" s="610"/>
      <c r="CI71" s="610"/>
      <c r="CJ71" s="610"/>
      <c r="CK71" s="610"/>
      <c r="CL71" s="610"/>
      <c r="CM71" s="610"/>
      <c r="CN71" s="610"/>
      <c r="CO71" s="610"/>
      <c r="CP71" s="610"/>
      <c r="CQ71" s="610"/>
      <c r="CR71" s="610">
        <v>8.3333333333333329E-2</v>
      </c>
      <c r="CS71" s="610"/>
      <c r="CT71" s="610"/>
      <c r="CU71" s="610"/>
      <c r="CV71" s="610"/>
      <c r="CW71" s="610"/>
      <c r="CX71" s="610"/>
      <c r="CY71" s="610">
        <v>9.0983796296296285E-2</v>
      </c>
      <c r="CZ71" s="610"/>
      <c r="DA71" s="610"/>
      <c r="DB71" s="610">
        <v>8.6145833333333324E-2</v>
      </c>
      <c r="DC71" s="610"/>
      <c r="DD71" s="610"/>
      <c r="DE71" s="610">
        <v>0.16666666666666666</v>
      </c>
      <c r="DF71" s="610"/>
      <c r="DG71" s="610"/>
      <c r="DH71" s="610"/>
      <c r="DI71" s="610"/>
      <c r="DJ71" s="610"/>
      <c r="DK71" s="610"/>
      <c r="DL71" s="610"/>
      <c r="DM71" s="610"/>
      <c r="DN71" s="610"/>
      <c r="DO71" s="610">
        <v>1.5509259259259257E-2</v>
      </c>
      <c r="DP71" s="610"/>
      <c r="DQ71" s="610"/>
      <c r="DR71" s="610"/>
      <c r="DS71" s="610"/>
      <c r="DT71" s="610"/>
      <c r="DU71" s="610"/>
    </row>
    <row r="72" spans="1:125" ht="13.5" customHeight="1" thickBot="1" x14ac:dyDescent="0.25">
      <c r="A72" s="735"/>
      <c r="B72" s="737"/>
      <c r="C72" s="739"/>
      <c r="D72" s="741"/>
      <c r="E72" s="743"/>
      <c r="F72" s="753"/>
      <c r="G72" s="723"/>
      <c r="H72" s="755"/>
      <c r="I72" s="758"/>
      <c r="J72" s="581">
        <f>IF($I71=0,0,IF(ROUNDUP(J71/$I71,0)&gt;30,30,ROUNDUP(J71/$I71,0)))</f>
        <v>2</v>
      </c>
      <c r="K72" s="667"/>
      <c r="L72" s="581">
        <f>IF($I71=0,0,IF(ROUNDUP(L71/$I71,0)&gt;30,30,ROUNDUP(L71/$I71,0)))</f>
        <v>2</v>
      </c>
      <c r="M72" s="666"/>
      <c r="N72" s="581">
        <f>IF($I71=0,0,IF(ROUNDUP(N71/$I71,0)&gt;30,30,ROUNDUP(N71/$I71,0)))</f>
        <v>2</v>
      </c>
      <c r="O72" s="581">
        <f>IF($I71=0,0,IF(ROUNDUP(O71/$I71,0)&gt;30,30,ROUNDUP(O71/$I71,0)))</f>
        <v>2</v>
      </c>
      <c r="P72" s="581">
        <f>IF($I71=0,0,IF(ROUNDUP(P71/$I71,0)&gt;30,30,ROUNDUP(P71/$I71,0)))</f>
        <v>2</v>
      </c>
      <c r="Q72" s="666"/>
      <c r="R72" s="581">
        <f>IF($I71=0,0,IF(ROUNDUP(R71/$I71,0)&gt;30,30,ROUNDUP(R71/$I71,0)))</f>
        <v>1</v>
      </c>
      <c r="S72" s="581">
        <f t="shared" ref="S72" si="19">IF($I71=0,0,IF(ROUNDUP(S71/$I71,0)&gt;30,30,ROUNDUP(S71/$I71,0)))</f>
        <v>2</v>
      </c>
      <c r="T72" s="665"/>
      <c r="U72" s="581">
        <f t="shared" ref="U72" si="20">IF($I71=0,0,IF(ROUNDUP(U71/$I71,0)&gt;30,30,ROUNDUP(U71/$I71,0)))</f>
        <v>2</v>
      </c>
      <c r="V72" s="665"/>
      <c r="W72" s="665"/>
      <c r="X72" s="665"/>
      <c r="Y72" s="665"/>
      <c r="Z72" s="665"/>
      <c r="AA72" s="665"/>
      <c r="AB72" s="665"/>
      <c r="AC72" s="665"/>
      <c r="AD72" s="665"/>
      <c r="AE72" s="665"/>
      <c r="AF72" s="665"/>
      <c r="AG72" s="665"/>
      <c r="AH72" s="665"/>
      <c r="AI72" s="665"/>
      <c r="AJ72" s="665"/>
      <c r="AK72" s="665"/>
      <c r="AL72" s="665"/>
      <c r="AM72" s="665"/>
      <c r="AN72" s="665"/>
      <c r="AO72" s="665"/>
      <c r="AP72" s="665"/>
      <c r="AQ72" s="665"/>
      <c r="AR72" s="581">
        <f>IF($I71=0,0,IF(ROUNDUP(AR71/$I71,0)&gt;30,30,ROUNDUP(AR71/$I71,0)))</f>
        <v>2</v>
      </c>
      <c r="AS72" s="666"/>
      <c r="AT72" s="666"/>
      <c r="AU72" s="665"/>
      <c r="AV72" s="665"/>
      <c r="AW72" s="665"/>
      <c r="AX72" s="665"/>
      <c r="AY72" s="665"/>
      <c r="AZ72" s="665"/>
      <c r="BA72" s="665"/>
      <c r="BB72" s="665"/>
      <c r="BC72" s="665"/>
      <c r="BD72" s="665"/>
      <c r="BE72" s="665"/>
      <c r="BF72" s="581">
        <f>IF($I71=0,0,IF(ROUNDUP(BF71/$I71,0)&gt;30,30,ROUNDUP(BF71/$I71,0)))</f>
        <v>2</v>
      </c>
      <c r="BG72" s="666"/>
      <c r="BH72" s="666"/>
      <c r="BI72" s="666"/>
      <c r="BJ72" s="666"/>
      <c r="BK72" s="666"/>
      <c r="BL72" s="666"/>
      <c r="BM72" s="666"/>
      <c r="BN72" s="666"/>
      <c r="BO72" s="666"/>
      <c r="BP72" s="666"/>
      <c r="BQ72" s="666"/>
      <c r="BR72" s="666"/>
      <c r="BS72" s="666"/>
      <c r="BT72" s="666"/>
      <c r="BU72" s="665"/>
      <c r="BV72" s="665"/>
      <c r="BW72" s="665"/>
      <c r="BX72" s="665"/>
      <c r="BY72" s="581">
        <f>IF($I71=0,0,IF(ROUNDUP(BY71/$I71,0)&gt;30,30,ROUNDUP(BY71/$I71,0)))</f>
        <v>6</v>
      </c>
      <c r="BZ72" s="666"/>
      <c r="CA72" s="666"/>
      <c r="CB72" s="581">
        <f>IF($I71=0,0,IF(ROUNDUP(CB71/$I71,0)&gt;30,30,ROUNDUP(CB71/$I71,0)))</f>
        <v>1</v>
      </c>
      <c r="CC72" s="666"/>
      <c r="CD72" s="666"/>
      <c r="CE72" s="666"/>
      <c r="CF72" s="665"/>
      <c r="CG72" s="665"/>
      <c r="CH72" s="665"/>
      <c r="CI72" s="665"/>
      <c r="CJ72" s="665"/>
      <c r="CK72" s="665"/>
      <c r="CL72" s="665"/>
      <c r="CM72" s="665"/>
      <c r="CN72" s="665"/>
      <c r="CO72" s="665"/>
      <c r="CP72" s="665"/>
      <c r="CQ72" s="665"/>
      <c r="CR72" s="669">
        <v>1</v>
      </c>
      <c r="CS72" s="665"/>
      <c r="CT72" s="665"/>
      <c r="CU72" s="665"/>
      <c r="CV72" s="665"/>
      <c r="CW72" s="665"/>
      <c r="CX72" s="665"/>
      <c r="CY72" s="581">
        <f>IF($I71=0,0,IF(ROUNDUP(CY71/$I71,0)&gt;30,30,ROUNDUP(CY71/$I71,0)))</f>
        <v>7</v>
      </c>
      <c r="CZ72" s="665"/>
      <c r="DA72" s="665"/>
      <c r="DB72" s="581">
        <f>IF($I71=0,0,IF(ROUNDUP(DB71/$I71,0)&gt;30,30,ROUNDUP(DB71/$I71,0)))</f>
        <v>7</v>
      </c>
      <c r="DC72" s="665"/>
      <c r="DD72" s="665"/>
      <c r="DE72" s="581">
        <f>IF($I71=0,0,IF(ROUNDUP(DE71/$I71,0)&gt;30,30,ROUNDUP(DE71/$I71,0)))</f>
        <v>12</v>
      </c>
      <c r="DF72" s="665"/>
      <c r="DG72" s="665"/>
      <c r="DH72" s="665"/>
      <c r="DI72" s="665"/>
      <c r="DJ72" s="665"/>
      <c r="DK72" s="665"/>
      <c r="DL72" s="665"/>
      <c r="DM72" s="665"/>
      <c r="DN72" s="665"/>
      <c r="DO72" s="581">
        <f>IF($I71=0,0,IF(ROUNDUP(DO71/$I71,0)&gt;30,30,ROUNDUP(DO71/$I71,0)))</f>
        <v>2</v>
      </c>
      <c r="DP72" s="665"/>
      <c r="DQ72" s="665"/>
      <c r="DR72" s="665"/>
      <c r="DS72" s="665"/>
      <c r="DT72" s="665"/>
      <c r="DU72" s="665"/>
    </row>
    <row r="73" spans="1:125" ht="13.5" customHeight="1" x14ac:dyDescent="0.2">
      <c r="A73" s="734">
        <v>22</v>
      </c>
      <c r="B73" s="736" t="s">
        <v>1230</v>
      </c>
      <c r="C73" s="738">
        <f>IF(D73=0,0,RANK(D73,D$31:D$76))</f>
        <v>0</v>
      </c>
      <c r="D73" s="740">
        <f>SUM(J74:DU74)</f>
        <v>0</v>
      </c>
      <c r="E73" s="742">
        <f>IF(G73="X","X",RANK(G73,G$31:G$75))</f>
        <v>15</v>
      </c>
      <c r="F73" s="752">
        <f>COUNT(J73:DU73)</f>
        <v>2</v>
      </c>
      <c r="G73" s="663"/>
      <c r="H73" s="754">
        <f>SUM(J73:DU73)</f>
        <v>0.22467592592592592</v>
      </c>
      <c r="I73" s="726">
        <f>MINA(J73,K73,L73,M73,N73,O73,P73,Q73,R73,S73,T73,U73,V73,W73,X73)</f>
        <v>0</v>
      </c>
      <c r="J73" s="187"/>
      <c r="K73" s="187"/>
      <c r="L73" s="595"/>
      <c r="M73" s="595"/>
      <c r="N73" s="595"/>
      <c r="O73" s="595"/>
      <c r="P73" s="595"/>
      <c r="Q73" s="595"/>
      <c r="R73" s="595"/>
      <c r="S73" s="595"/>
      <c r="T73" s="596"/>
      <c r="U73" s="595"/>
      <c r="V73" s="596"/>
      <c r="W73" s="596"/>
      <c r="X73" s="596"/>
      <c r="Y73" s="596"/>
      <c r="Z73" s="596"/>
      <c r="AA73" s="596"/>
      <c r="AB73" s="596"/>
      <c r="AC73" s="596"/>
      <c r="AD73" s="596"/>
      <c r="AE73" s="596"/>
      <c r="AF73" s="596"/>
      <c r="AG73" s="596"/>
      <c r="AH73" s="596"/>
      <c r="AI73" s="596"/>
      <c r="AJ73" s="596"/>
      <c r="AK73" s="596"/>
      <c r="AL73" s="596"/>
      <c r="AM73" s="596"/>
      <c r="AN73" s="596"/>
      <c r="AO73" s="596"/>
      <c r="AP73" s="596"/>
      <c r="AQ73" s="596"/>
      <c r="AR73" s="595"/>
      <c r="AS73" s="595"/>
      <c r="AT73" s="595"/>
      <c r="AU73" s="596"/>
      <c r="AV73" s="596"/>
      <c r="AW73" s="596"/>
      <c r="AX73" s="596"/>
      <c r="AY73" s="596"/>
      <c r="AZ73" s="596"/>
      <c r="BA73" s="596"/>
      <c r="BB73" s="596"/>
      <c r="BC73" s="596"/>
      <c r="BD73" s="596"/>
      <c r="BE73" s="596"/>
      <c r="BF73" s="595"/>
      <c r="BG73" s="595"/>
      <c r="BH73" s="595"/>
      <c r="BI73" s="595"/>
      <c r="BJ73" s="595"/>
      <c r="BK73" s="595"/>
      <c r="BL73" s="595"/>
      <c r="BM73" s="595"/>
      <c r="BN73" s="595"/>
      <c r="BO73" s="595"/>
      <c r="BP73" s="595"/>
      <c r="BQ73" s="595"/>
      <c r="BR73" s="595"/>
      <c r="BS73" s="595"/>
      <c r="BT73" s="595"/>
      <c r="BU73" s="596"/>
      <c r="BV73" s="596"/>
      <c r="BW73" s="596"/>
      <c r="BX73" s="596"/>
      <c r="BY73" s="595"/>
      <c r="BZ73" s="595"/>
      <c r="CA73" s="595"/>
      <c r="CB73" s="595"/>
      <c r="CC73" s="595"/>
      <c r="CD73" s="595"/>
      <c r="CE73" s="595"/>
      <c r="CF73" s="596"/>
      <c r="CG73" s="596"/>
      <c r="CH73" s="596"/>
      <c r="CI73" s="596"/>
      <c r="CJ73" s="596"/>
      <c r="CK73" s="596"/>
      <c r="CL73" s="596"/>
      <c r="CM73" s="596"/>
      <c r="CN73" s="596"/>
      <c r="CO73" s="596"/>
      <c r="CP73" s="596"/>
      <c r="CQ73" s="596"/>
      <c r="CR73" s="596"/>
      <c r="CS73" s="596"/>
      <c r="CT73" s="596"/>
      <c r="CU73" s="596"/>
      <c r="CV73" s="596"/>
      <c r="CW73" s="596"/>
      <c r="CX73" s="596"/>
      <c r="CY73" s="596"/>
      <c r="CZ73" s="596"/>
      <c r="DA73" s="596"/>
      <c r="DB73" s="595"/>
      <c r="DC73" s="596"/>
      <c r="DD73" s="596"/>
      <c r="DE73" s="595"/>
      <c r="DF73" s="596"/>
      <c r="DG73" s="596"/>
      <c r="DH73" s="596"/>
      <c r="DI73" s="596"/>
      <c r="DJ73" s="596"/>
      <c r="DK73" s="596"/>
      <c r="DL73" s="596"/>
      <c r="DM73" s="596">
        <v>3.4791666666666672E-2</v>
      </c>
      <c r="DN73" s="596"/>
      <c r="DO73" s="596"/>
      <c r="DP73" s="596"/>
      <c r="DQ73" s="596"/>
      <c r="DR73" s="596"/>
      <c r="DS73" s="596"/>
      <c r="DT73" s="596"/>
      <c r="DU73" s="596">
        <v>0.18988425925925925</v>
      </c>
    </row>
    <row r="74" spans="1:125" ht="13.5" customHeight="1" thickBot="1" x14ac:dyDescent="0.25">
      <c r="A74" s="735"/>
      <c r="B74" s="737"/>
      <c r="C74" s="739"/>
      <c r="D74" s="741"/>
      <c r="E74" s="743"/>
      <c r="F74" s="753"/>
      <c r="G74" s="663"/>
      <c r="H74" s="755"/>
      <c r="I74" s="727"/>
      <c r="J74" s="187"/>
      <c r="K74" s="187"/>
      <c r="L74" s="595"/>
      <c r="M74" s="595"/>
      <c r="N74" s="595"/>
      <c r="O74" s="595"/>
      <c r="P74" s="595"/>
      <c r="Q74" s="595"/>
      <c r="R74" s="595"/>
      <c r="S74" s="595"/>
      <c r="T74" s="596"/>
      <c r="U74" s="595"/>
      <c r="V74" s="596"/>
      <c r="W74" s="596"/>
      <c r="X74" s="596"/>
      <c r="Y74" s="596"/>
      <c r="Z74" s="596"/>
      <c r="AA74" s="596"/>
      <c r="AB74" s="596"/>
      <c r="AC74" s="596"/>
      <c r="AD74" s="596"/>
      <c r="AE74" s="596"/>
      <c r="AF74" s="596"/>
      <c r="AG74" s="596"/>
      <c r="AH74" s="596"/>
      <c r="AI74" s="596"/>
      <c r="AJ74" s="596"/>
      <c r="AK74" s="596"/>
      <c r="AL74" s="596"/>
      <c r="AM74" s="596"/>
      <c r="AN74" s="596"/>
      <c r="AO74" s="596"/>
      <c r="AP74" s="596"/>
      <c r="AQ74" s="596"/>
      <c r="AR74" s="595"/>
      <c r="AS74" s="595"/>
      <c r="AT74" s="595"/>
      <c r="AU74" s="596"/>
      <c r="AV74" s="596"/>
      <c r="AW74" s="596"/>
      <c r="AX74" s="596"/>
      <c r="AY74" s="596"/>
      <c r="AZ74" s="596"/>
      <c r="BA74" s="596"/>
      <c r="BB74" s="596"/>
      <c r="BC74" s="596"/>
      <c r="BD74" s="596"/>
      <c r="BE74" s="596"/>
      <c r="BF74" s="595"/>
      <c r="BG74" s="595"/>
      <c r="BH74" s="595"/>
      <c r="BI74" s="595"/>
      <c r="BJ74" s="595"/>
      <c r="BK74" s="595"/>
      <c r="BL74" s="595"/>
      <c r="BM74" s="595"/>
      <c r="BN74" s="595"/>
      <c r="BO74" s="595"/>
      <c r="BP74" s="595"/>
      <c r="BQ74" s="595"/>
      <c r="BR74" s="595"/>
      <c r="BS74" s="595"/>
      <c r="BT74" s="595"/>
      <c r="BU74" s="596"/>
      <c r="BV74" s="596"/>
      <c r="BW74" s="596"/>
      <c r="BX74" s="596"/>
      <c r="BY74" s="595"/>
      <c r="BZ74" s="595"/>
      <c r="CA74" s="595"/>
      <c r="CB74" s="595"/>
      <c r="CC74" s="595"/>
      <c r="CD74" s="595"/>
      <c r="CE74" s="595"/>
      <c r="CF74" s="596"/>
      <c r="CG74" s="596"/>
      <c r="CH74" s="596"/>
      <c r="CI74" s="596"/>
      <c r="CJ74" s="596"/>
      <c r="CK74" s="596"/>
      <c r="CL74" s="596"/>
      <c r="CM74" s="596"/>
      <c r="CN74" s="596"/>
      <c r="CO74" s="596"/>
      <c r="CP74" s="596"/>
      <c r="CQ74" s="596"/>
      <c r="CR74" s="596"/>
      <c r="CS74" s="596"/>
      <c r="CT74" s="596"/>
      <c r="CU74" s="596"/>
      <c r="CV74" s="596"/>
      <c r="CW74" s="596"/>
      <c r="CX74" s="596"/>
      <c r="CY74" s="596"/>
      <c r="CZ74" s="596"/>
      <c r="DA74" s="596"/>
      <c r="DB74" s="595"/>
      <c r="DC74" s="596"/>
      <c r="DD74" s="596"/>
      <c r="DE74" s="595"/>
      <c r="DF74" s="596"/>
      <c r="DG74" s="596"/>
      <c r="DH74" s="596"/>
      <c r="DI74" s="596"/>
      <c r="DJ74" s="596"/>
      <c r="DK74" s="596"/>
      <c r="DL74" s="596"/>
      <c r="DM74" s="581">
        <f>IF($I73=0,0,IF(ROUNDUP(DM73/$I73,0)&gt;30,30,ROUNDUP(DM73/$I73,0)))</f>
        <v>0</v>
      </c>
      <c r="DN74" s="596"/>
      <c r="DO74" s="596"/>
      <c r="DP74" s="596"/>
      <c r="DQ74" s="596"/>
      <c r="DR74" s="596"/>
      <c r="DS74" s="596"/>
      <c r="DT74" s="596"/>
      <c r="DU74" s="581">
        <f>IF($I73=0,0,IF(ROUNDUP(DU73/$I73,0)&gt;30,30,ROUNDUP(DU73/$I73,0)))</f>
        <v>0</v>
      </c>
    </row>
    <row r="75" spans="1:125" ht="13.5" customHeight="1" x14ac:dyDescent="0.2">
      <c r="A75" s="734">
        <v>23</v>
      </c>
      <c r="B75" s="736" t="s">
        <v>440</v>
      </c>
      <c r="C75" s="738">
        <f>IF(D75=0,0,RANK(D75,D$31:D$76))</f>
        <v>0</v>
      </c>
      <c r="D75" s="740">
        <f>SUM(J76:DU76)</f>
        <v>0</v>
      </c>
      <c r="E75" s="742">
        <f>IF(G75="X","X",RANK(G75,G$31:G$75))</f>
        <v>12</v>
      </c>
      <c r="F75" s="752">
        <f>COUNT(J75:DU75)</f>
        <v>1</v>
      </c>
      <c r="G75" s="722">
        <f>IF(C75=1,"X",IF(C75=2,"X",IF(C75=3,"X",F75)))</f>
        <v>1</v>
      </c>
      <c r="H75" s="754">
        <f>SUM(J75:DU75)</f>
        <v>1.7465277777777777E-2</v>
      </c>
      <c r="I75" s="726">
        <f>MINA(J75,K75,L75,M75,N75,O75,P75,Q75,R75,S75,T75,U75,V75,W75,X75)</f>
        <v>0</v>
      </c>
      <c r="J75" s="610"/>
      <c r="K75" s="578"/>
      <c r="L75" s="578"/>
      <c r="M75" s="578"/>
      <c r="N75" s="578"/>
      <c r="O75" s="578"/>
      <c r="P75" s="578"/>
      <c r="Q75" s="578"/>
      <c r="R75" s="578"/>
      <c r="S75" s="578"/>
      <c r="T75" s="578"/>
      <c r="U75" s="578"/>
      <c r="V75" s="578"/>
      <c r="W75" s="578"/>
      <c r="X75" s="578"/>
      <c r="Y75" s="578"/>
      <c r="Z75" s="578"/>
      <c r="AA75" s="578"/>
      <c r="AB75" s="578"/>
      <c r="AC75" s="578"/>
      <c r="AD75" s="578"/>
      <c r="AE75" s="578"/>
      <c r="AF75" s="578"/>
      <c r="AG75" s="578"/>
      <c r="AH75" s="578"/>
      <c r="AI75" s="578"/>
      <c r="AJ75" s="578"/>
      <c r="AK75" s="578"/>
      <c r="AL75" s="578"/>
      <c r="AM75" s="578"/>
      <c r="AN75" s="578"/>
      <c r="AO75" s="578"/>
      <c r="AP75" s="578"/>
      <c r="AQ75" s="578"/>
      <c r="AR75" s="578"/>
      <c r="AS75" s="578"/>
      <c r="AT75" s="578"/>
      <c r="AU75" s="578"/>
      <c r="AV75" s="578"/>
      <c r="AW75" s="578"/>
      <c r="AX75" s="578"/>
      <c r="AY75" s="578"/>
      <c r="AZ75" s="578"/>
      <c r="BA75" s="578"/>
      <c r="BB75" s="578"/>
      <c r="BC75" s="578"/>
      <c r="BD75" s="578"/>
      <c r="BE75" s="578"/>
      <c r="BF75" s="578"/>
      <c r="BG75" s="578"/>
      <c r="BH75" s="578"/>
      <c r="BI75" s="578"/>
      <c r="BJ75" s="578"/>
      <c r="BK75" s="578"/>
      <c r="BL75" s="578"/>
      <c r="BM75" s="578"/>
      <c r="BN75" s="578"/>
      <c r="BO75" s="578"/>
      <c r="BP75" s="578"/>
      <c r="BQ75" s="578"/>
      <c r="BR75" s="578"/>
      <c r="BS75" s="578"/>
      <c r="BT75" s="578"/>
      <c r="BU75" s="578"/>
      <c r="BV75" s="578"/>
      <c r="BW75" s="578"/>
      <c r="BX75" s="578"/>
      <c r="BY75" s="578"/>
      <c r="BZ75" s="578"/>
      <c r="CA75" s="578"/>
      <c r="CB75" s="578"/>
      <c r="CC75" s="578"/>
      <c r="CD75" s="578"/>
      <c r="CE75" s="578"/>
      <c r="CF75" s="578"/>
      <c r="CG75" s="578"/>
      <c r="CH75" s="578"/>
      <c r="CI75" s="578"/>
      <c r="CJ75" s="578"/>
      <c r="CK75" s="578"/>
      <c r="CL75" s="578"/>
      <c r="CM75" s="578"/>
      <c r="CN75" s="578"/>
      <c r="CO75" s="578"/>
      <c r="CP75" s="578"/>
      <c r="CQ75" s="578"/>
      <c r="CR75" s="578"/>
      <c r="CS75" s="578"/>
      <c r="CT75" s="578"/>
      <c r="CU75" s="578"/>
      <c r="CV75" s="578"/>
      <c r="CW75" s="578">
        <v>1.7465277777777777E-2</v>
      </c>
      <c r="CX75" s="578"/>
      <c r="CY75" s="578"/>
      <c r="CZ75" s="578"/>
      <c r="DA75" s="578"/>
      <c r="DB75" s="578"/>
      <c r="DC75" s="578"/>
      <c r="DD75" s="578"/>
      <c r="DE75" s="578"/>
      <c r="DF75" s="578"/>
      <c r="DG75" s="578"/>
      <c r="DH75" s="578"/>
      <c r="DI75" s="578"/>
      <c r="DJ75" s="578"/>
      <c r="DK75" s="578"/>
      <c r="DL75" s="578"/>
      <c r="DM75" s="578"/>
      <c r="DN75" s="578"/>
      <c r="DO75" s="578"/>
      <c r="DP75" s="578"/>
      <c r="DQ75" s="578"/>
      <c r="DR75" s="578"/>
      <c r="DS75" s="578"/>
      <c r="DT75" s="578"/>
      <c r="DU75" s="578"/>
    </row>
    <row r="76" spans="1:125" ht="13.5" customHeight="1" thickBot="1" x14ac:dyDescent="0.25">
      <c r="A76" s="735"/>
      <c r="B76" s="737"/>
      <c r="C76" s="739"/>
      <c r="D76" s="741"/>
      <c r="E76" s="743"/>
      <c r="F76" s="753"/>
      <c r="G76" s="723"/>
      <c r="H76" s="755"/>
      <c r="I76" s="727"/>
      <c r="J76" s="579"/>
      <c r="K76" s="580"/>
      <c r="L76" s="580"/>
      <c r="M76" s="581"/>
      <c r="N76" s="580"/>
      <c r="O76" s="580"/>
      <c r="P76" s="580"/>
      <c r="Q76" s="581"/>
      <c r="R76" s="581"/>
      <c r="S76" s="580"/>
      <c r="T76" s="580"/>
      <c r="U76" s="581"/>
      <c r="V76" s="580"/>
      <c r="W76" s="580"/>
      <c r="X76" s="580"/>
      <c r="Y76" s="580"/>
      <c r="Z76" s="580"/>
      <c r="AA76" s="580"/>
      <c r="AB76" s="580"/>
      <c r="AC76" s="580"/>
      <c r="AD76" s="580"/>
      <c r="AE76" s="580"/>
      <c r="AF76" s="580"/>
      <c r="AG76" s="580"/>
      <c r="AH76" s="580"/>
      <c r="AI76" s="580"/>
      <c r="AJ76" s="580"/>
      <c r="AK76" s="581"/>
      <c r="AL76" s="581"/>
      <c r="AM76" s="580"/>
      <c r="AN76" s="580"/>
      <c r="AO76" s="580"/>
      <c r="AP76" s="580"/>
      <c r="AQ76" s="580"/>
      <c r="AR76" s="580"/>
      <c r="AS76" s="580"/>
      <c r="AT76" s="580"/>
      <c r="AU76" s="580"/>
      <c r="AV76" s="580"/>
      <c r="AW76" s="580"/>
      <c r="AX76" s="580"/>
      <c r="AY76" s="580"/>
      <c r="AZ76" s="580"/>
      <c r="BA76" s="580"/>
      <c r="BB76" s="580"/>
      <c r="BC76" s="580"/>
      <c r="BD76" s="580"/>
      <c r="BE76" s="580"/>
      <c r="BF76" s="581"/>
      <c r="BG76" s="581"/>
      <c r="BH76" s="581"/>
      <c r="BI76" s="581"/>
      <c r="BJ76" s="581"/>
      <c r="BK76" s="581"/>
      <c r="BL76" s="581"/>
      <c r="BM76" s="581"/>
      <c r="BN76" s="581"/>
      <c r="BO76" s="581"/>
      <c r="BP76" s="581"/>
      <c r="BQ76" s="581"/>
      <c r="BR76" s="581"/>
      <c r="BS76" s="581"/>
      <c r="BT76" s="581"/>
      <c r="BU76" s="581"/>
      <c r="BV76" s="581"/>
      <c r="BW76" s="581"/>
      <c r="BX76" s="581"/>
      <c r="BY76" s="581"/>
      <c r="BZ76" s="581"/>
      <c r="CA76" s="581"/>
      <c r="CB76" s="581"/>
      <c r="CC76" s="581"/>
      <c r="CD76" s="581"/>
      <c r="CE76" s="581"/>
      <c r="CF76" s="580"/>
      <c r="CG76" s="580"/>
      <c r="CH76" s="580"/>
      <c r="CI76" s="580"/>
      <c r="CJ76" s="580"/>
      <c r="CK76" s="580"/>
      <c r="CL76" s="580"/>
      <c r="CM76" s="580"/>
      <c r="CN76" s="580"/>
      <c r="CO76" s="580"/>
      <c r="CP76" s="580"/>
      <c r="CQ76" s="580"/>
      <c r="CR76" s="580"/>
      <c r="CS76" s="580"/>
      <c r="CT76" s="580"/>
      <c r="CU76" s="580"/>
      <c r="CV76" s="580"/>
      <c r="CW76" s="581">
        <f>IF($I75=0,0,IF(ROUNDUP(CW75/$I75,0)&gt;30,30,ROUNDUP(CW75/$I75,0)))</f>
        <v>0</v>
      </c>
      <c r="CX76" s="580"/>
      <c r="CY76" s="580"/>
      <c r="CZ76" s="581"/>
      <c r="DA76" s="581"/>
      <c r="DB76" s="581"/>
      <c r="DC76" s="581"/>
      <c r="DD76" s="581"/>
      <c r="DE76" s="581"/>
      <c r="DF76" s="581"/>
      <c r="DG76" s="580"/>
      <c r="DH76" s="580"/>
      <c r="DI76" s="580"/>
      <c r="DJ76" s="580"/>
      <c r="DK76" s="580"/>
      <c r="DL76" s="580"/>
      <c r="DM76" s="580"/>
      <c r="DN76" s="580"/>
      <c r="DO76" s="580"/>
      <c r="DP76" s="580"/>
      <c r="DQ76" s="580"/>
      <c r="DR76" s="580"/>
      <c r="DS76" s="580"/>
      <c r="DT76" s="580"/>
      <c r="DU76" s="580"/>
    </row>
    <row r="77" spans="1:125" ht="26.25" customHeight="1" thickBot="1" x14ac:dyDescent="0.25">
      <c r="A77" s="728" t="s">
        <v>111</v>
      </c>
      <c r="B77" s="729"/>
      <c r="C77" s="608">
        <f>SUM(J77:DU77)</f>
        <v>387</v>
      </c>
      <c r="D77" s="609" t="s">
        <v>971</v>
      </c>
      <c r="E77" s="730">
        <f>SUM(H2:H76)</f>
        <v>26.370069444444443</v>
      </c>
      <c r="F77" s="730"/>
      <c r="G77" s="730"/>
      <c r="H77" s="732" t="s">
        <v>972</v>
      </c>
      <c r="I77" s="733"/>
      <c r="J77" s="630">
        <f>(IF(J2&gt;0,1,0))+(IF(J4&gt;0,1,0))+(IF(J6&gt;0,1,0))+(IF(J8&gt;0,1,0))+(IF(J12&gt;0,1,0))+(IF(J14&gt;0,1,0))+(IF(J16&gt;0,1,0))+(IF(J18&gt;0,1,0))+(IF(J20&gt;0,1,0))+(IF(J22&gt;0,1,0))+(IF(J26&gt;0,1,0))+(IF(J28&gt;0,1,0))+(IF(J30&gt;0,1,0))+(IF(J31&gt;0,1,0))+(IF(J33&gt;0,1,0))+(IF(J35&gt;0,1,0))+(IF(J39&gt;0,1,0))+(IF(J41&gt;0,1,0))+(IF(J43&gt;0,1,0))+(IF(J45&gt;0,1,0))+(IF(J47&gt;0,1,0))+(IF(J49&gt;0,1,0))+(IF(J51&gt;0,1,0))+(IF(J53&gt;0,1,0))+(IF(J55&gt;0,1,0))+(IF(J57&gt;0,1,0))+(IF(J59&gt;0,1,0))+(IF(J61&gt;0,1,0))+(IF(J63&gt;0,1,0))+(IF(J67&gt;0,1,0))+(IF(J69&gt;0,1,0))+(IF(J75&gt;0,1,0))+(IF(J65&gt;0,1,0))+(IF(J71&gt;0,1,0))+(IF(J10&gt;0,1,0))+(IF(J73&gt;0,1,0))+(IF(J37&gt;0,1,0))+(IF(J24&gt;0,1,0))</f>
        <v>7</v>
      </c>
      <c r="K77" s="630">
        <f t="shared" ref="K77:BV77" si="21">(IF(K2&gt;0,1,0))+(IF(K4&gt;0,1,0))+(IF(K6&gt;0,1,0))+(IF(K8&gt;0,1,0))+(IF(K12&gt;0,1,0))+(IF(K14&gt;0,1,0))+(IF(K16&gt;0,1,0))+(IF(K18&gt;0,1,0))+(IF(K20&gt;0,1,0))+(IF(K22&gt;0,1,0))+(IF(K26&gt;0,1,0))+(IF(K28&gt;0,1,0))+(IF(K30&gt;0,1,0))+(IF(K31&gt;0,1,0))+(IF(K33&gt;0,1,0))+(IF(K35&gt;0,1,0))+(IF(K39&gt;0,1,0))+(IF(K41&gt;0,1,0))+(IF(K43&gt;0,1,0))+(IF(K45&gt;0,1,0))+(IF(K47&gt;0,1,0))+(IF(K49&gt;0,1,0))+(IF(K51&gt;0,1,0))+(IF(K53&gt;0,1,0))+(IF(K55&gt;0,1,0))+(IF(K57&gt;0,1,0))+(IF(K59&gt;0,1,0))+(IF(K61&gt;0,1,0))+(IF(K63&gt;0,1,0))+(IF(K67&gt;0,1,0))+(IF(K69&gt;0,1,0))+(IF(K75&gt;0,1,0))+(IF(K65&gt;0,1,0))+(IF(K71&gt;0,1,0))+(IF(K10&gt;0,1,0))+(IF(K73&gt;0,1,0))+(IF(K37&gt;0,1,0))+(IF(K24&gt;0,1,0))</f>
        <v>6</v>
      </c>
      <c r="L77" s="630">
        <f t="shared" si="21"/>
        <v>10</v>
      </c>
      <c r="M77" s="630">
        <f t="shared" si="21"/>
        <v>7</v>
      </c>
      <c r="N77" s="630">
        <f t="shared" si="21"/>
        <v>14</v>
      </c>
      <c r="O77" s="630">
        <f t="shared" si="21"/>
        <v>7</v>
      </c>
      <c r="P77" s="630">
        <f t="shared" si="21"/>
        <v>9</v>
      </c>
      <c r="Q77" s="630">
        <f t="shared" si="21"/>
        <v>9</v>
      </c>
      <c r="R77" s="630">
        <f t="shared" si="21"/>
        <v>9</v>
      </c>
      <c r="S77" s="630">
        <f t="shared" si="21"/>
        <v>9</v>
      </c>
      <c r="T77" s="630">
        <f t="shared" si="21"/>
        <v>5</v>
      </c>
      <c r="U77" s="630">
        <f t="shared" si="21"/>
        <v>9</v>
      </c>
      <c r="V77" s="630">
        <f t="shared" si="21"/>
        <v>12</v>
      </c>
      <c r="W77" s="630">
        <f t="shared" si="21"/>
        <v>8</v>
      </c>
      <c r="X77" s="630">
        <f t="shared" si="21"/>
        <v>8</v>
      </c>
      <c r="Y77" s="630">
        <f t="shared" si="21"/>
        <v>2</v>
      </c>
      <c r="Z77" s="630">
        <f t="shared" si="21"/>
        <v>9</v>
      </c>
      <c r="AA77" s="630">
        <f t="shared" si="21"/>
        <v>0</v>
      </c>
      <c r="AB77" s="630">
        <f t="shared" si="21"/>
        <v>3</v>
      </c>
      <c r="AC77" s="630">
        <f t="shared" si="21"/>
        <v>3</v>
      </c>
      <c r="AD77" s="630">
        <f t="shared" si="21"/>
        <v>2</v>
      </c>
      <c r="AE77" s="630">
        <f t="shared" si="21"/>
        <v>1</v>
      </c>
      <c r="AF77" s="630">
        <f t="shared" si="21"/>
        <v>7</v>
      </c>
      <c r="AG77" s="630">
        <f t="shared" si="21"/>
        <v>2</v>
      </c>
      <c r="AH77" s="630">
        <f t="shared" si="21"/>
        <v>1</v>
      </c>
      <c r="AI77" s="630">
        <f t="shared" si="21"/>
        <v>1</v>
      </c>
      <c r="AJ77" s="630">
        <f t="shared" si="21"/>
        <v>1</v>
      </c>
      <c r="AK77" s="630">
        <f t="shared" si="21"/>
        <v>1</v>
      </c>
      <c r="AL77" s="630">
        <f t="shared" si="21"/>
        <v>1</v>
      </c>
      <c r="AM77" s="630">
        <f t="shared" si="21"/>
        <v>1</v>
      </c>
      <c r="AN77" s="630">
        <f t="shared" si="21"/>
        <v>2</v>
      </c>
      <c r="AO77" s="630">
        <f t="shared" si="21"/>
        <v>1</v>
      </c>
      <c r="AP77" s="630">
        <f t="shared" si="21"/>
        <v>1</v>
      </c>
      <c r="AQ77" s="630">
        <f t="shared" si="21"/>
        <v>5</v>
      </c>
      <c r="AR77" s="630">
        <f t="shared" si="21"/>
        <v>4</v>
      </c>
      <c r="AS77" s="630">
        <f t="shared" si="21"/>
        <v>1</v>
      </c>
      <c r="AT77" s="630">
        <f t="shared" si="21"/>
        <v>2</v>
      </c>
      <c r="AU77" s="630">
        <f t="shared" si="21"/>
        <v>1</v>
      </c>
      <c r="AV77" s="630">
        <f t="shared" si="21"/>
        <v>1</v>
      </c>
      <c r="AW77" s="630">
        <f t="shared" si="21"/>
        <v>9</v>
      </c>
      <c r="AX77" s="630">
        <f t="shared" si="21"/>
        <v>1</v>
      </c>
      <c r="AY77" s="630">
        <f t="shared" si="21"/>
        <v>3</v>
      </c>
      <c r="AZ77" s="630">
        <f t="shared" si="21"/>
        <v>2</v>
      </c>
      <c r="BA77" s="630">
        <f t="shared" si="21"/>
        <v>1</v>
      </c>
      <c r="BB77" s="630">
        <f t="shared" si="21"/>
        <v>1</v>
      </c>
      <c r="BC77" s="630">
        <f t="shared" si="21"/>
        <v>3</v>
      </c>
      <c r="BD77" s="630">
        <f t="shared" si="21"/>
        <v>1</v>
      </c>
      <c r="BE77" s="630">
        <f t="shared" si="21"/>
        <v>2</v>
      </c>
      <c r="BF77" s="630">
        <f t="shared" si="21"/>
        <v>11</v>
      </c>
      <c r="BG77" s="630">
        <f t="shared" si="21"/>
        <v>1</v>
      </c>
      <c r="BH77" s="630">
        <f t="shared" si="21"/>
        <v>2</v>
      </c>
      <c r="BI77" s="630">
        <f t="shared" si="21"/>
        <v>1</v>
      </c>
      <c r="BJ77" s="630">
        <f t="shared" si="21"/>
        <v>2</v>
      </c>
      <c r="BK77" s="630">
        <f t="shared" si="21"/>
        <v>1</v>
      </c>
      <c r="BL77" s="630">
        <f t="shared" si="21"/>
        <v>1</v>
      </c>
      <c r="BM77" s="630">
        <f t="shared" si="21"/>
        <v>5</v>
      </c>
      <c r="BN77" s="630">
        <f t="shared" si="21"/>
        <v>2</v>
      </c>
      <c r="BO77" s="630">
        <f t="shared" si="21"/>
        <v>1</v>
      </c>
      <c r="BP77" s="630">
        <f t="shared" si="21"/>
        <v>1</v>
      </c>
      <c r="BQ77" s="630">
        <f t="shared" si="21"/>
        <v>1</v>
      </c>
      <c r="BR77" s="630">
        <f t="shared" si="21"/>
        <v>1</v>
      </c>
      <c r="BS77" s="630">
        <f t="shared" si="21"/>
        <v>1</v>
      </c>
      <c r="BT77" s="630">
        <f t="shared" si="21"/>
        <v>1</v>
      </c>
      <c r="BU77" s="630">
        <f t="shared" si="21"/>
        <v>9</v>
      </c>
      <c r="BV77" s="630">
        <f t="shared" si="21"/>
        <v>1</v>
      </c>
      <c r="BW77" s="630">
        <f t="shared" ref="BW77:DU77" si="22">(IF(BW2&gt;0,1,0))+(IF(BW4&gt;0,1,0))+(IF(BW6&gt;0,1,0))+(IF(BW8&gt;0,1,0))+(IF(BW12&gt;0,1,0))+(IF(BW14&gt;0,1,0))+(IF(BW16&gt;0,1,0))+(IF(BW18&gt;0,1,0))+(IF(BW20&gt;0,1,0))+(IF(BW22&gt;0,1,0))+(IF(BW26&gt;0,1,0))+(IF(BW28&gt;0,1,0))+(IF(BW30&gt;0,1,0))+(IF(BW31&gt;0,1,0))+(IF(BW33&gt;0,1,0))+(IF(BW35&gt;0,1,0))+(IF(BW39&gt;0,1,0))+(IF(BW41&gt;0,1,0))+(IF(BW43&gt;0,1,0))+(IF(BW45&gt;0,1,0))+(IF(BW47&gt;0,1,0))+(IF(BW49&gt;0,1,0))+(IF(BW51&gt;0,1,0))+(IF(BW53&gt;0,1,0))+(IF(BW55&gt;0,1,0))+(IF(BW57&gt;0,1,0))+(IF(BW59&gt;0,1,0))+(IF(BW61&gt;0,1,0))+(IF(BW63&gt;0,1,0))+(IF(BW67&gt;0,1,0))+(IF(BW69&gt;0,1,0))+(IF(BW75&gt;0,1,0))+(IF(BW65&gt;0,1,0))+(IF(BW71&gt;0,1,0))+(IF(BW10&gt;0,1,0))+(IF(BW73&gt;0,1,0))+(IF(BW37&gt;0,1,0))+(IF(BW24&gt;0,1,0))</f>
        <v>4</v>
      </c>
      <c r="BX77" s="630">
        <f t="shared" si="22"/>
        <v>2</v>
      </c>
      <c r="BY77" s="630">
        <f t="shared" si="22"/>
        <v>10</v>
      </c>
      <c r="BZ77" s="630">
        <f t="shared" si="22"/>
        <v>2</v>
      </c>
      <c r="CA77" s="630">
        <f t="shared" si="22"/>
        <v>1</v>
      </c>
      <c r="CB77" s="630">
        <f t="shared" si="22"/>
        <v>4</v>
      </c>
      <c r="CC77" s="630">
        <f t="shared" si="22"/>
        <v>1</v>
      </c>
      <c r="CD77" s="630">
        <f t="shared" si="22"/>
        <v>1</v>
      </c>
      <c r="CE77" s="630">
        <f t="shared" si="22"/>
        <v>3</v>
      </c>
      <c r="CF77" s="630">
        <f t="shared" si="22"/>
        <v>1</v>
      </c>
      <c r="CG77" s="630">
        <f t="shared" si="22"/>
        <v>3</v>
      </c>
      <c r="CH77" s="630">
        <f t="shared" si="22"/>
        <v>1</v>
      </c>
      <c r="CI77" s="630">
        <f t="shared" si="22"/>
        <v>1</v>
      </c>
      <c r="CJ77" s="630">
        <f t="shared" si="22"/>
        <v>1</v>
      </c>
      <c r="CK77" s="630">
        <f t="shared" si="22"/>
        <v>1</v>
      </c>
      <c r="CL77" s="630">
        <f t="shared" si="22"/>
        <v>2</v>
      </c>
      <c r="CM77" s="630">
        <f t="shared" si="22"/>
        <v>1</v>
      </c>
      <c r="CN77" s="630">
        <f t="shared" si="22"/>
        <v>1</v>
      </c>
      <c r="CO77" s="630">
        <f t="shared" si="22"/>
        <v>1</v>
      </c>
      <c r="CP77" s="630">
        <f t="shared" si="22"/>
        <v>1</v>
      </c>
      <c r="CQ77" s="630">
        <f t="shared" si="22"/>
        <v>1</v>
      </c>
      <c r="CR77" s="630">
        <f t="shared" si="22"/>
        <v>1</v>
      </c>
      <c r="CS77" s="630">
        <f t="shared" si="22"/>
        <v>2</v>
      </c>
      <c r="CT77" s="630">
        <f t="shared" si="22"/>
        <v>4</v>
      </c>
      <c r="CU77" s="630">
        <f t="shared" si="22"/>
        <v>1</v>
      </c>
      <c r="CV77" s="630">
        <f t="shared" si="22"/>
        <v>3</v>
      </c>
      <c r="CW77" s="630">
        <f t="shared" si="22"/>
        <v>3</v>
      </c>
      <c r="CX77" s="630">
        <f t="shared" si="22"/>
        <v>1</v>
      </c>
      <c r="CY77" s="630">
        <f t="shared" si="22"/>
        <v>7</v>
      </c>
      <c r="CZ77" s="630">
        <f t="shared" si="22"/>
        <v>7</v>
      </c>
      <c r="DA77" s="630">
        <f t="shared" si="22"/>
        <v>1</v>
      </c>
      <c r="DB77" s="630">
        <f t="shared" si="22"/>
        <v>22</v>
      </c>
      <c r="DC77" s="630">
        <f t="shared" si="22"/>
        <v>1</v>
      </c>
      <c r="DD77" s="630">
        <f t="shared" si="22"/>
        <v>1</v>
      </c>
      <c r="DE77" s="630">
        <f t="shared" si="22"/>
        <v>12</v>
      </c>
      <c r="DF77" s="630">
        <f t="shared" si="22"/>
        <v>1</v>
      </c>
      <c r="DG77" s="630">
        <f t="shared" si="22"/>
        <v>5</v>
      </c>
      <c r="DH77" s="630">
        <f t="shared" si="22"/>
        <v>3</v>
      </c>
      <c r="DI77" s="630">
        <f t="shared" si="22"/>
        <v>1</v>
      </c>
      <c r="DJ77" s="630">
        <f t="shared" si="22"/>
        <v>1</v>
      </c>
      <c r="DK77" s="630">
        <f t="shared" si="22"/>
        <v>1</v>
      </c>
      <c r="DL77" s="630">
        <f t="shared" si="22"/>
        <v>1</v>
      </c>
      <c r="DM77" s="630">
        <f t="shared" si="22"/>
        <v>8</v>
      </c>
      <c r="DN77" s="630">
        <f t="shared" si="22"/>
        <v>2</v>
      </c>
      <c r="DO77" s="630">
        <f t="shared" si="22"/>
        <v>1</v>
      </c>
      <c r="DP77" s="630">
        <f t="shared" si="22"/>
        <v>1</v>
      </c>
      <c r="DQ77" s="630">
        <f t="shared" si="22"/>
        <v>1</v>
      </c>
      <c r="DR77" s="630">
        <f t="shared" si="22"/>
        <v>1</v>
      </c>
      <c r="DS77" s="630">
        <f t="shared" si="22"/>
        <v>1</v>
      </c>
      <c r="DT77" s="630">
        <f t="shared" si="22"/>
        <v>1</v>
      </c>
      <c r="DU77" s="630">
        <f t="shared" si="22"/>
        <v>2</v>
      </c>
    </row>
    <row r="78" spans="1:125" ht="15" x14ac:dyDescent="0.3">
      <c r="A78" s="756" t="s">
        <v>31</v>
      </c>
      <c r="B78" s="756"/>
      <c r="C78" s="756"/>
      <c r="D78" s="756"/>
      <c r="E78" s="756"/>
      <c r="F78" s="756"/>
      <c r="G78" s="75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</row>
    <row r="79" spans="1:125" ht="15" x14ac:dyDescent="0.3">
      <c r="A79" s="714" t="s">
        <v>27</v>
      </c>
      <c r="B79" s="714"/>
      <c r="C79" s="714"/>
      <c r="D79" s="714"/>
      <c r="E79" s="714"/>
      <c r="F79" s="714"/>
      <c r="G79" s="714"/>
      <c r="H79" s="259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</row>
    <row r="80" spans="1:125" ht="15" x14ac:dyDescent="0.3">
      <c r="A80" s="720" t="s">
        <v>55</v>
      </c>
      <c r="B80" s="720"/>
      <c r="C80" s="720"/>
      <c r="D80" s="720"/>
      <c r="E80" s="720"/>
      <c r="F80" s="720"/>
      <c r="G80" s="720"/>
      <c r="H80" s="259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</row>
    <row r="81" spans="1:125" ht="15" x14ac:dyDescent="0.3">
      <c r="A81" s="720" t="s">
        <v>221</v>
      </c>
      <c r="B81" s="720"/>
      <c r="C81" s="720"/>
      <c r="D81" s="720"/>
      <c r="E81" s="720"/>
      <c r="F81" s="720"/>
      <c r="G81" s="720"/>
      <c r="H81" s="259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</row>
    <row r="82" spans="1:125" ht="15" x14ac:dyDescent="0.3">
      <c r="A82" s="721" t="s">
        <v>650</v>
      </c>
      <c r="B82" s="721"/>
      <c r="C82" s="721"/>
      <c r="D82" s="721"/>
      <c r="E82" s="721"/>
      <c r="F82" s="721"/>
      <c r="G82" s="721"/>
      <c r="H82" s="1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</row>
    <row r="83" spans="1:125" ht="15" x14ac:dyDescent="0.3">
      <c r="A83" s="721" t="s">
        <v>1144</v>
      </c>
      <c r="B83" s="721"/>
      <c r="C83" s="721"/>
      <c r="D83" s="721"/>
      <c r="E83" s="721"/>
      <c r="F83" s="721"/>
      <c r="G83" s="721"/>
      <c r="H83" s="1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</row>
    <row r="84" spans="1:125" ht="24" customHeight="1" x14ac:dyDescent="0.3">
      <c r="A84" s="714" t="s">
        <v>651</v>
      </c>
      <c r="B84" s="714"/>
      <c r="C84" s="714"/>
      <c r="D84" s="714"/>
      <c r="E84" s="714"/>
      <c r="F84" s="714"/>
      <c r="G84" s="714"/>
      <c r="H84" s="1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</row>
    <row r="85" spans="1:125" ht="15" x14ac:dyDescent="0.3">
      <c r="A85" s="2"/>
      <c r="B85" s="1"/>
      <c r="C85" s="2"/>
      <c r="D85" s="2"/>
      <c r="E85" s="2"/>
      <c r="F85" s="2"/>
      <c r="G85" s="2"/>
      <c r="H85" s="1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</row>
    <row r="86" spans="1:125" ht="15" customHeight="1" x14ac:dyDescent="0.3">
      <c r="A86" s="715" t="s">
        <v>667</v>
      </c>
      <c r="B86" s="715"/>
      <c r="C86" s="715"/>
      <c r="D86" s="715"/>
      <c r="E86" s="715"/>
      <c r="F86" s="715"/>
      <c r="G86" s="715"/>
      <c r="H86" s="61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</row>
    <row r="87" spans="1:125" ht="15" customHeight="1" x14ac:dyDescent="0.3">
      <c r="A87" s="716" t="s">
        <v>668</v>
      </c>
      <c r="B87" s="716"/>
      <c r="C87" s="716"/>
      <c r="D87" s="716"/>
      <c r="E87" s="716"/>
      <c r="F87" s="716"/>
      <c r="G87" s="716"/>
      <c r="H87" s="61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</row>
    <row r="88" spans="1:125" ht="15" customHeight="1" x14ac:dyDescent="0.3">
      <c r="A88" s="717" t="s">
        <v>669</v>
      </c>
      <c r="B88" s="717"/>
      <c r="C88" s="717"/>
      <c r="D88" s="717"/>
      <c r="E88" s="717"/>
      <c r="F88" s="717"/>
      <c r="G88" s="717"/>
      <c r="H88" s="61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</row>
    <row r="89" spans="1:125" ht="15" x14ac:dyDescent="0.3">
      <c r="A89" s="718" t="s">
        <v>670</v>
      </c>
      <c r="B89" s="718"/>
      <c r="C89" s="718"/>
      <c r="D89" s="718"/>
      <c r="E89" s="718"/>
      <c r="F89" s="718"/>
      <c r="G89" s="718"/>
      <c r="H89" s="61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</row>
    <row r="90" spans="1:125" ht="16.5" x14ac:dyDescent="0.35">
      <c r="A90" s="511">
        <v>30</v>
      </c>
      <c r="B90" s="512" t="s">
        <v>671</v>
      </c>
      <c r="C90" s="512"/>
      <c r="D90" s="512"/>
      <c r="E90" s="512"/>
      <c r="F90" s="512"/>
      <c r="G90" s="512"/>
      <c r="H90" s="2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</row>
    <row r="91" spans="1:125" ht="15" x14ac:dyDescent="0.3">
      <c r="A91" s="2"/>
      <c r="B91" s="1"/>
      <c r="C91" s="2"/>
      <c r="D91" s="2"/>
      <c r="E91" s="2"/>
      <c r="F91" s="2"/>
      <c r="G91" s="2"/>
      <c r="H91" s="1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</row>
    <row r="92" spans="1:125" ht="15" x14ac:dyDescent="0.3">
      <c r="A92" s="2"/>
      <c r="B92" s="1"/>
      <c r="C92" s="2"/>
      <c r="D92" s="2"/>
      <c r="E92" s="2"/>
      <c r="F92" s="2"/>
      <c r="G92" s="2"/>
      <c r="H92" s="1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</row>
    <row r="93" spans="1:125" ht="15" x14ac:dyDescent="0.3">
      <c r="A93" s="2"/>
      <c r="B93" s="1"/>
      <c r="C93" s="2"/>
      <c r="D93" s="2"/>
      <c r="E93" s="2"/>
      <c r="F93" s="2"/>
      <c r="G93" s="2"/>
      <c r="H93" s="1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</row>
    <row r="94" spans="1:125" ht="15" x14ac:dyDescent="0.3">
      <c r="A94" s="2"/>
      <c r="B94" s="1"/>
      <c r="C94" s="2"/>
      <c r="D94" s="2"/>
      <c r="E94" s="2"/>
      <c r="F94" s="2"/>
      <c r="G94" s="2"/>
      <c r="H94" s="1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</row>
  </sheetData>
  <mergeCells count="344">
    <mergeCell ref="A73:A74"/>
    <mergeCell ref="B73:B74"/>
    <mergeCell ref="C73:C74"/>
    <mergeCell ref="D73:D74"/>
    <mergeCell ref="E73:E74"/>
    <mergeCell ref="F73:F74"/>
    <mergeCell ref="H73:H74"/>
    <mergeCell ref="I73:I74"/>
    <mergeCell ref="A10:A11"/>
    <mergeCell ref="B10:B11"/>
    <mergeCell ref="C10:C11"/>
    <mergeCell ref="D10:D11"/>
    <mergeCell ref="E10:E11"/>
    <mergeCell ref="F10:F11"/>
    <mergeCell ref="H10:H11"/>
    <mergeCell ref="I10:I11"/>
    <mergeCell ref="A24:A25"/>
    <mergeCell ref="B24:B25"/>
    <mergeCell ref="C24:C25"/>
    <mergeCell ref="D24:D25"/>
    <mergeCell ref="E24:E25"/>
    <mergeCell ref="F24:F25"/>
    <mergeCell ref="H24:H25"/>
    <mergeCell ref="I24:I25"/>
    <mergeCell ref="A37:A38"/>
    <mergeCell ref="C37:C38"/>
    <mergeCell ref="D37:D38"/>
    <mergeCell ref="E37:E38"/>
    <mergeCell ref="F37:F38"/>
    <mergeCell ref="H37:H38"/>
    <mergeCell ref="I37:I38"/>
    <mergeCell ref="B37:B38"/>
    <mergeCell ref="A1: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2:A13"/>
    <mergeCell ref="G12:G13"/>
    <mergeCell ref="H12:H13"/>
    <mergeCell ref="I12:I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G28:G29"/>
    <mergeCell ref="H28:H29"/>
    <mergeCell ref="I28:I29"/>
    <mergeCell ref="A31:A32"/>
    <mergeCell ref="B31:B32"/>
    <mergeCell ref="C31:C32"/>
    <mergeCell ref="D31:D32"/>
    <mergeCell ref="E31:E32"/>
    <mergeCell ref="F31:F32"/>
    <mergeCell ref="G31:G32"/>
    <mergeCell ref="A28:A29"/>
    <mergeCell ref="B28:B29"/>
    <mergeCell ref="C28:C29"/>
    <mergeCell ref="D28:D29"/>
    <mergeCell ref="E28:E29"/>
    <mergeCell ref="F28:F29"/>
    <mergeCell ref="H31:H32"/>
    <mergeCell ref="I31:I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H41:H42"/>
    <mergeCell ref="I41: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H49:H50"/>
    <mergeCell ref="I49: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G55:G56"/>
    <mergeCell ref="H55:H56"/>
    <mergeCell ref="I55:I56"/>
    <mergeCell ref="A57:A58"/>
    <mergeCell ref="B57:B58"/>
    <mergeCell ref="C57:C58"/>
    <mergeCell ref="D57:D58"/>
    <mergeCell ref="E57:E58"/>
    <mergeCell ref="F57:F58"/>
    <mergeCell ref="G57:G58"/>
    <mergeCell ref="A55:A56"/>
    <mergeCell ref="B55:B56"/>
    <mergeCell ref="C55:C56"/>
    <mergeCell ref="D55:D56"/>
    <mergeCell ref="E55:E56"/>
    <mergeCell ref="F55:F56"/>
    <mergeCell ref="H57:H58"/>
    <mergeCell ref="I57:I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61:A62"/>
    <mergeCell ref="G61:G62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B61:B62"/>
    <mergeCell ref="C61:C62"/>
    <mergeCell ref="D61:D62"/>
    <mergeCell ref="E61:E62"/>
    <mergeCell ref="F61:F62"/>
    <mergeCell ref="H63:H64"/>
    <mergeCell ref="I63:I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G69:G70"/>
    <mergeCell ref="H69:H70"/>
    <mergeCell ref="I69:I70"/>
    <mergeCell ref="A69:A70"/>
    <mergeCell ref="B69:B70"/>
    <mergeCell ref="C69:C70"/>
    <mergeCell ref="D69:D70"/>
    <mergeCell ref="E69:E70"/>
    <mergeCell ref="F69:F70"/>
    <mergeCell ref="I75:I76"/>
    <mergeCell ref="A77:B77"/>
    <mergeCell ref="E77:G77"/>
    <mergeCell ref="H77:I77"/>
    <mergeCell ref="A78:G78"/>
    <mergeCell ref="A79:G79"/>
    <mergeCell ref="A75:A76"/>
    <mergeCell ref="B75:B76"/>
    <mergeCell ref="C75:C76"/>
    <mergeCell ref="D75:D76"/>
    <mergeCell ref="E75:E76"/>
    <mergeCell ref="F75:F76"/>
    <mergeCell ref="G75:G76"/>
    <mergeCell ref="H75:H76"/>
    <mergeCell ref="A87:G87"/>
    <mergeCell ref="A88:G88"/>
    <mergeCell ref="A89:G89"/>
    <mergeCell ref="A80:G80"/>
    <mergeCell ref="A81:G81"/>
    <mergeCell ref="A82:G82"/>
    <mergeCell ref="A83:G83"/>
    <mergeCell ref="A84:G84"/>
    <mergeCell ref="A86:G86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</mergeCells>
  <conditionalFormatting sqref="C2:C29">
    <cfRule type="cellIs" dxfId="6" priority="2" operator="between">
      <formula>1</formula>
      <formula>3</formula>
    </cfRule>
  </conditionalFormatting>
  <conditionalFormatting sqref="C31:C76">
    <cfRule type="cellIs" dxfId="5" priority="4" operator="between">
      <formula>1</formula>
      <formula>3</formula>
    </cfRule>
  </conditionalFormatting>
  <conditionalFormatting sqref="E2:E29">
    <cfRule type="cellIs" dxfId="4" priority="1" operator="between">
      <formula>1</formula>
      <formula>3</formula>
    </cfRule>
  </conditionalFormatting>
  <conditionalFormatting sqref="E31:E76">
    <cfRule type="cellIs" dxfId="3" priority="3" operator="between">
      <formula>1</formula>
      <formula>3</formula>
    </cfRule>
  </conditionalFormatting>
  <pageMargins left="0.39370078740157483" right="0.39370078740157483" top="0.35433070866141736" bottom="0.15748031496062992" header="0.31496062992125984" footer="0.31496062992125984"/>
  <pageSetup paperSize="8" scale="64" fitToWidth="0" orientation="landscape" r:id="rId1"/>
  <headerFooter>
    <oddHeader>&amp;C&amp;"Calibri"&amp;10&amp;K000000AGC Internal Use Only.&amp;1#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86"/>
  <sheetViews>
    <sheetView zoomScale="90" zoomScaleNormal="90" workbookViewId="0">
      <pane xSplit="9" ySplit="1" topLeftCell="CC2" activePane="bottomRight" state="frozen"/>
      <selection pane="topRight" activeCell="I1" sqref="I1"/>
      <selection pane="bottomLeft" activeCell="A2" sqref="A2"/>
      <selection pane="bottomRight" activeCell="J21" sqref="J21"/>
    </sheetView>
  </sheetViews>
  <sheetFormatPr defaultRowHeight="12.75" x14ac:dyDescent="0.2"/>
  <cols>
    <col min="1" max="1" width="4.42578125" customWidth="1"/>
    <col min="2" max="2" width="22.5703125" customWidth="1"/>
    <col min="3" max="3" width="10" customWidth="1"/>
    <col min="4" max="4" width="10.7109375" bestFit="1" customWidth="1"/>
    <col min="5" max="5" width="12" customWidth="1"/>
    <col min="6" max="6" width="11" bestFit="1" customWidth="1"/>
    <col min="7" max="7" width="4.28515625" hidden="1" customWidth="1"/>
    <col min="8" max="8" width="9.42578125" customWidth="1"/>
    <col min="9" max="9" width="10.28515625" customWidth="1"/>
    <col min="10" max="10" width="8.5703125" bestFit="1" customWidth="1"/>
    <col min="11" max="13" width="6.7109375" bestFit="1" customWidth="1"/>
    <col min="14" max="14" width="7" bestFit="1" customWidth="1"/>
    <col min="15" max="18" width="6.7109375" bestFit="1" customWidth="1"/>
    <col min="19" max="19" width="7.42578125" bestFit="1" customWidth="1"/>
    <col min="20" max="20" width="7.28515625" bestFit="1" customWidth="1"/>
    <col min="21" max="24" width="7.42578125" bestFit="1" customWidth="1"/>
    <col min="25" max="25" width="7.42578125" customWidth="1"/>
    <col min="26" max="26" width="8.7109375" customWidth="1"/>
    <col min="27" max="27" width="8.7109375" style="584" customWidth="1"/>
    <col min="28" max="28" width="8.7109375" customWidth="1"/>
    <col min="29" max="33" width="8.7109375" style="584" customWidth="1"/>
    <col min="34" max="45" width="8.7109375" customWidth="1"/>
    <col min="46" max="54" width="8.7109375" style="584" customWidth="1"/>
    <col min="55" max="61" width="8.7109375" customWidth="1"/>
    <col min="62" max="79" width="8.7109375" style="584" customWidth="1"/>
    <col min="80" max="95" width="8.7109375" customWidth="1"/>
    <col min="96" max="96" width="8.7109375" style="584" customWidth="1"/>
    <col min="97" max="100" width="8.7109375" customWidth="1"/>
  </cols>
  <sheetData>
    <row r="1" spans="1:100" ht="36" customHeight="1" thickBot="1" x14ac:dyDescent="0.25">
      <c r="A1" s="750" t="s">
        <v>0</v>
      </c>
      <c r="B1" s="751"/>
      <c r="C1" s="606" t="s">
        <v>684</v>
      </c>
      <c r="D1" s="571" t="s">
        <v>22</v>
      </c>
      <c r="E1" s="607" t="s">
        <v>683</v>
      </c>
      <c r="F1" s="572" t="s">
        <v>649</v>
      </c>
      <c r="G1" s="655"/>
      <c r="H1" s="605" t="s">
        <v>235</v>
      </c>
      <c r="I1" s="573" t="s">
        <v>234</v>
      </c>
      <c r="J1" s="657" t="s">
        <v>836</v>
      </c>
      <c r="K1" s="622" t="s">
        <v>837</v>
      </c>
      <c r="L1" s="622" t="s">
        <v>838</v>
      </c>
      <c r="M1" s="622" t="s">
        <v>839</v>
      </c>
      <c r="N1" s="622" t="s">
        <v>840</v>
      </c>
      <c r="O1" s="622" t="s">
        <v>841</v>
      </c>
      <c r="P1" s="622" t="s">
        <v>842</v>
      </c>
      <c r="Q1" s="622" t="s">
        <v>843</v>
      </c>
      <c r="R1" s="622" t="s">
        <v>844</v>
      </c>
      <c r="S1" s="622" t="s">
        <v>845</v>
      </c>
      <c r="T1" s="622" t="s">
        <v>846</v>
      </c>
      <c r="U1" s="622" t="s">
        <v>847</v>
      </c>
      <c r="V1" s="622" t="s">
        <v>848</v>
      </c>
      <c r="W1" s="622" t="s">
        <v>849</v>
      </c>
      <c r="X1" s="622" t="s">
        <v>850</v>
      </c>
      <c r="Y1" s="622" t="s">
        <v>1078</v>
      </c>
      <c r="Z1" s="623" t="s">
        <v>977</v>
      </c>
      <c r="AA1" s="624" t="s">
        <v>857</v>
      </c>
      <c r="AB1" s="624" t="s">
        <v>855</v>
      </c>
      <c r="AC1" s="624" t="s">
        <v>978</v>
      </c>
      <c r="AD1" s="624" t="s">
        <v>1094</v>
      </c>
      <c r="AE1" s="624" t="s">
        <v>1082</v>
      </c>
      <c r="AF1" s="624" t="s">
        <v>357</v>
      </c>
      <c r="AG1" s="624" t="s">
        <v>1079</v>
      </c>
      <c r="AH1" s="624" t="s">
        <v>1080</v>
      </c>
      <c r="AI1" s="624" t="s">
        <v>1138</v>
      </c>
      <c r="AJ1" s="624" t="s">
        <v>1081</v>
      </c>
      <c r="AK1" s="624" t="s">
        <v>1084</v>
      </c>
      <c r="AL1" s="624" t="s">
        <v>1083</v>
      </c>
      <c r="AM1" s="624" t="s">
        <v>1085</v>
      </c>
      <c r="AN1" s="624" t="s">
        <v>1088</v>
      </c>
      <c r="AO1" s="624" t="s">
        <v>1086</v>
      </c>
      <c r="AP1" s="624" t="s">
        <v>1087</v>
      </c>
      <c r="AQ1" s="624" t="s">
        <v>1108</v>
      </c>
      <c r="AR1" s="624" t="s">
        <v>1109</v>
      </c>
      <c r="AS1" s="624" t="s">
        <v>1089</v>
      </c>
      <c r="AT1" s="624" t="s">
        <v>143</v>
      </c>
      <c r="AU1" s="624" t="s">
        <v>1092</v>
      </c>
      <c r="AV1" s="624" t="s">
        <v>1093</v>
      </c>
      <c r="AW1" s="624" t="s">
        <v>1090</v>
      </c>
      <c r="AX1" s="624" t="s">
        <v>1123</v>
      </c>
      <c r="AY1" s="624" t="s">
        <v>1091</v>
      </c>
      <c r="AZ1" s="624" t="s">
        <v>1139</v>
      </c>
      <c r="BA1" s="624" t="s">
        <v>1106</v>
      </c>
      <c r="BB1" s="624" t="s">
        <v>1124</v>
      </c>
      <c r="BC1" s="624" t="s">
        <v>1095</v>
      </c>
      <c r="BD1" s="624" t="s">
        <v>1096</v>
      </c>
      <c r="BE1" s="624" t="s">
        <v>1099</v>
      </c>
      <c r="BF1" s="624" t="s">
        <v>1110</v>
      </c>
      <c r="BG1" s="624" t="s">
        <v>1098</v>
      </c>
      <c r="BH1" s="624" t="s">
        <v>1126</v>
      </c>
      <c r="BI1" s="624" t="s">
        <v>1125</v>
      </c>
      <c r="BJ1" s="624" t="s">
        <v>1097</v>
      </c>
      <c r="BK1" s="624" t="s">
        <v>1107</v>
      </c>
      <c r="BL1" s="624" t="s">
        <v>1127</v>
      </c>
      <c r="BM1" s="624" t="s">
        <v>1119</v>
      </c>
      <c r="BN1" s="624" t="s">
        <v>1128</v>
      </c>
      <c r="BO1" s="624" t="s">
        <v>1104</v>
      </c>
      <c r="BP1" s="624" t="s">
        <v>178</v>
      </c>
      <c r="BQ1" s="624" t="s">
        <v>1129</v>
      </c>
      <c r="BR1" s="624" t="s">
        <v>1103</v>
      </c>
      <c r="BS1" s="624" t="s">
        <v>1105</v>
      </c>
      <c r="BT1" s="624" t="s">
        <v>1102</v>
      </c>
      <c r="BU1" s="624" t="s">
        <v>1133</v>
      </c>
      <c r="BV1" s="624" t="s">
        <v>1100</v>
      </c>
      <c r="BW1" s="624" t="s">
        <v>1134</v>
      </c>
      <c r="BX1" s="624" t="s">
        <v>1101</v>
      </c>
      <c r="BY1" s="624" t="s">
        <v>1120</v>
      </c>
      <c r="BZ1" s="624" t="s">
        <v>1113</v>
      </c>
      <c r="CA1" s="624" t="s">
        <v>1135</v>
      </c>
      <c r="CB1" s="624" t="s">
        <v>316</v>
      </c>
      <c r="CC1" s="624" t="s">
        <v>1111</v>
      </c>
      <c r="CD1" s="624" t="s">
        <v>1115</v>
      </c>
      <c r="CE1" s="624" t="s">
        <v>1132</v>
      </c>
      <c r="CF1" s="624" t="s">
        <v>1112</v>
      </c>
      <c r="CG1" s="624" t="s">
        <v>1121</v>
      </c>
      <c r="CH1" s="624" t="s">
        <v>787</v>
      </c>
      <c r="CI1" s="624" t="s">
        <v>1140</v>
      </c>
      <c r="CJ1" s="624" t="s">
        <v>1116</v>
      </c>
      <c r="CK1" s="624" t="s">
        <v>1131</v>
      </c>
      <c r="CL1" s="624" t="s">
        <v>1114</v>
      </c>
      <c r="CM1" s="624" t="s">
        <v>1130</v>
      </c>
      <c r="CN1" s="624" t="s">
        <v>1136</v>
      </c>
      <c r="CO1" s="624" t="s">
        <v>331</v>
      </c>
      <c r="CP1" s="624" t="s">
        <v>1141</v>
      </c>
      <c r="CQ1" s="624" t="s">
        <v>1117</v>
      </c>
      <c r="CR1" s="624" t="s">
        <v>1118</v>
      </c>
      <c r="CS1" s="624" t="s">
        <v>1122</v>
      </c>
      <c r="CT1" s="624" t="s">
        <v>1074</v>
      </c>
      <c r="CU1" s="624" t="s">
        <v>1137</v>
      </c>
      <c r="CV1" s="624" t="s">
        <v>1142</v>
      </c>
    </row>
    <row r="2" spans="1:100" ht="13.5" customHeight="1" x14ac:dyDescent="0.2">
      <c r="A2" s="734">
        <v>1</v>
      </c>
      <c r="B2" s="736" t="s">
        <v>976</v>
      </c>
      <c r="C2" s="738">
        <f>IF(D2=0,0,RANK(D2,D$2:D$25))</f>
        <v>9</v>
      </c>
      <c r="D2" s="740">
        <f>SUM(J3:XO3)</f>
        <v>12</v>
      </c>
      <c r="E2" s="742">
        <f>IF(G2="X","X",RANK(G2,G$2:G$25))</f>
        <v>4</v>
      </c>
      <c r="F2" s="752">
        <f>COUNT(J2:YD2)</f>
        <v>9</v>
      </c>
      <c r="G2" s="722">
        <f>IF(C2=1,"X",IF(C2=2,"X",IF(C2=3,"X",F2)))</f>
        <v>9</v>
      </c>
      <c r="H2" s="754">
        <f>SUM(J2:XK2)</f>
        <v>0.23729166666666665</v>
      </c>
      <c r="I2" s="759">
        <f>MINA(J2,K2,L2,M2,N2,O2,P2,Q2,R2,S2,T2,U2,V2,W2,X2)</f>
        <v>2.4305555555555556E-2</v>
      </c>
      <c r="J2" s="610">
        <v>2.4305555555555556E-2</v>
      </c>
      <c r="K2" s="578">
        <v>2.4305555555555556E-2</v>
      </c>
      <c r="L2" s="578">
        <v>2.4305555555555556E-2</v>
      </c>
      <c r="M2" s="578">
        <v>2.4305555555555556E-2</v>
      </c>
      <c r="N2" s="578">
        <v>2.9374999999999998E-2</v>
      </c>
      <c r="O2" s="578">
        <v>2.4305555555555556E-2</v>
      </c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>
        <v>4.3159722222222224E-2</v>
      </c>
      <c r="AO2" s="578"/>
      <c r="AP2" s="578">
        <v>1.4467592592592593E-2</v>
      </c>
      <c r="AQ2" s="578"/>
      <c r="AR2" s="578"/>
      <c r="AS2" s="578"/>
      <c r="AT2" s="578">
        <v>2.8761574074074075E-2</v>
      </c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8"/>
      <c r="BJ2" s="578"/>
      <c r="BK2" s="578"/>
      <c r="BL2" s="578"/>
      <c r="BM2" s="578"/>
      <c r="BN2" s="578"/>
      <c r="BO2" s="578"/>
      <c r="BP2" s="578"/>
      <c r="BQ2" s="578"/>
      <c r="BR2" s="578"/>
      <c r="BS2" s="578"/>
      <c r="BT2" s="578"/>
      <c r="BU2" s="578"/>
      <c r="BV2" s="578"/>
      <c r="BW2" s="578"/>
      <c r="BX2" s="578"/>
      <c r="BY2" s="578"/>
      <c r="BZ2" s="578"/>
      <c r="CA2" s="578"/>
      <c r="CB2" s="578"/>
      <c r="CC2" s="578"/>
      <c r="CD2" s="578"/>
      <c r="CE2" s="578"/>
      <c r="CF2" s="578"/>
      <c r="CG2" s="578"/>
      <c r="CH2" s="578"/>
      <c r="CI2" s="578"/>
      <c r="CJ2" s="578"/>
      <c r="CK2" s="578"/>
      <c r="CL2" s="578"/>
      <c r="CM2" s="578"/>
      <c r="CN2" s="578"/>
      <c r="CO2" s="578"/>
      <c r="CP2" s="578"/>
      <c r="CQ2" s="578"/>
      <c r="CR2" s="578"/>
      <c r="CS2" s="578"/>
      <c r="CT2" s="578"/>
      <c r="CU2" s="578"/>
      <c r="CV2" s="578"/>
    </row>
    <row r="3" spans="1:100" ht="13.5" customHeight="1" thickBot="1" x14ac:dyDescent="0.25">
      <c r="A3" s="735"/>
      <c r="B3" s="737"/>
      <c r="C3" s="739"/>
      <c r="D3" s="741"/>
      <c r="E3" s="743"/>
      <c r="F3" s="753"/>
      <c r="G3" s="723"/>
      <c r="H3" s="755"/>
      <c r="I3" s="760"/>
      <c r="J3" s="579">
        <f t="shared" ref="J3:O3" si="0">IF($I2=0,0,IF(ROUNDUP(J2/$I2,0)&gt;30,30,ROUNDUP(J2/$I2,0)))</f>
        <v>1</v>
      </c>
      <c r="K3" s="579">
        <f t="shared" si="0"/>
        <v>1</v>
      </c>
      <c r="L3" s="579">
        <f t="shared" si="0"/>
        <v>1</v>
      </c>
      <c r="M3" s="581">
        <f t="shared" si="0"/>
        <v>1</v>
      </c>
      <c r="N3" s="579">
        <f t="shared" si="0"/>
        <v>2</v>
      </c>
      <c r="O3" s="579">
        <f t="shared" si="0"/>
        <v>1</v>
      </c>
      <c r="P3" s="580"/>
      <c r="Q3" s="581"/>
      <c r="R3" s="581"/>
      <c r="S3" s="580"/>
      <c r="T3" s="580"/>
      <c r="U3" s="581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580"/>
      <c r="AH3" s="580"/>
      <c r="AI3" s="580"/>
      <c r="AJ3" s="580"/>
      <c r="AK3" s="580"/>
      <c r="AL3" s="580"/>
      <c r="AM3" s="580"/>
      <c r="AN3" s="581">
        <f>IF($I2=0,0,IF(ROUNDUP(AN2/$I2,0)&gt;30,30,ROUNDUP(AN2/$I2,0)))</f>
        <v>2</v>
      </c>
      <c r="AO3" s="580"/>
      <c r="AP3" s="581">
        <f>IF($I2=0,0,IF(ROUNDUP(AP2/$I2,0)&gt;30,30,ROUNDUP(AP2/$I2,0)))</f>
        <v>1</v>
      </c>
      <c r="AQ3" s="581"/>
      <c r="AR3" s="581"/>
      <c r="AS3" s="581"/>
      <c r="AT3" s="581">
        <f>IF($I2=0,0,IF(ROUNDUP(AT2/$I2,0)&gt;30,30,ROUNDUP(AT2/$I2,0)))</f>
        <v>2</v>
      </c>
      <c r="AU3" s="581"/>
      <c r="AV3" s="581"/>
      <c r="AW3" s="580"/>
      <c r="AX3" s="580"/>
      <c r="AY3" s="580"/>
      <c r="AZ3" s="580"/>
      <c r="BA3" s="580"/>
      <c r="BB3" s="580"/>
      <c r="BC3" s="580"/>
      <c r="BD3" s="580"/>
      <c r="BE3" s="580"/>
      <c r="BF3" s="580"/>
      <c r="BG3" s="580"/>
      <c r="BH3" s="580"/>
      <c r="BI3" s="580"/>
      <c r="BJ3" s="580"/>
      <c r="BK3" s="580"/>
      <c r="BL3" s="580"/>
      <c r="BM3" s="580"/>
      <c r="BN3" s="580"/>
      <c r="BO3" s="580"/>
      <c r="BP3" s="580"/>
      <c r="BQ3" s="580"/>
      <c r="BR3" s="580"/>
      <c r="BS3" s="580"/>
      <c r="BT3" s="580"/>
      <c r="BU3" s="580"/>
      <c r="BV3" s="580"/>
      <c r="BW3" s="580"/>
      <c r="BX3" s="580"/>
      <c r="BY3" s="580"/>
      <c r="BZ3" s="580"/>
      <c r="CA3" s="580"/>
      <c r="CB3" s="581"/>
      <c r="CC3" s="581"/>
      <c r="CD3" s="581"/>
      <c r="CE3" s="581"/>
      <c r="CF3" s="580"/>
      <c r="CG3" s="580"/>
      <c r="CH3" s="580"/>
      <c r="CI3" s="580"/>
      <c r="CJ3" s="580"/>
      <c r="CK3" s="580"/>
      <c r="CL3" s="580"/>
      <c r="CM3" s="580"/>
      <c r="CN3" s="580"/>
      <c r="CO3" s="580"/>
      <c r="CP3" s="580"/>
      <c r="CQ3" s="581"/>
      <c r="CR3" s="580"/>
      <c r="CS3" s="580"/>
      <c r="CT3" s="580"/>
      <c r="CU3" s="580"/>
      <c r="CV3" s="580"/>
    </row>
    <row r="4" spans="1:100" ht="13.5" customHeight="1" x14ac:dyDescent="0.2">
      <c r="A4" s="734">
        <v>2</v>
      </c>
      <c r="B4" s="736" t="s">
        <v>400</v>
      </c>
      <c r="C4" s="738">
        <f>IF(D4=0,0,RANK(D4,D$2:D$25))</f>
        <v>4</v>
      </c>
      <c r="D4" s="740">
        <f>SUM(J5:XO5)</f>
        <v>54</v>
      </c>
      <c r="E4" s="742">
        <f>IF(G4="X","X",RANK(G4,G$2:G$25))</f>
        <v>1</v>
      </c>
      <c r="F4" s="752">
        <f>COUNT(J4:YD4)</f>
        <v>14</v>
      </c>
      <c r="G4" s="722">
        <f>IF(C4=1,"X",IF(C4=2,"X",IF(C4=3,"X",F4)))</f>
        <v>14</v>
      </c>
      <c r="H4" s="754">
        <f>SUM(J4:XK4)</f>
        <v>0.6830787037037036</v>
      </c>
      <c r="I4" s="759">
        <f>MINA(J4,K4,L4,M4,N4,O4,P4,Q4,R4,S4,T4,U4,V4,W4,X4)</f>
        <v>1.5231481481481483E-2</v>
      </c>
      <c r="J4" s="610">
        <v>1.6064814814814813E-2</v>
      </c>
      <c r="K4" s="578">
        <v>1.5625E-2</v>
      </c>
      <c r="L4" s="578">
        <v>1.5231481481481483E-2</v>
      </c>
      <c r="M4" s="578"/>
      <c r="N4" s="578">
        <v>1.5416666666666667E-2</v>
      </c>
      <c r="O4" s="578"/>
      <c r="P4" s="578"/>
      <c r="Q4" s="578"/>
      <c r="R4" s="578"/>
      <c r="S4" s="578">
        <v>1.5578703703703704E-2</v>
      </c>
      <c r="T4" s="578"/>
      <c r="U4" s="578">
        <v>1.5520833333333333E-2</v>
      </c>
      <c r="V4" s="578"/>
      <c r="W4" s="578"/>
      <c r="X4" s="578">
        <v>1.5682870370370371E-2</v>
      </c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>
        <v>4.9942129629629628E-2</v>
      </c>
      <c r="AO4" s="578"/>
      <c r="AP4" s="578"/>
      <c r="AQ4" s="578"/>
      <c r="AR4" s="578"/>
      <c r="AS4" s="578"/>
      <c r="AT4" s="578">
        <v>1.9039351851851852E-2</v>
      </c>
      <c r="AU4" s="578"/>
      <c r="AV4" s="578">
        <v>0.12583333333333332</v>
      </c>
      <c r="AW4" s="578"/>
      <c r="AX4" s="578"/>
      <c r="AY4" s="578">
        <v>4.2488425925925923E-2</v>
      </c>
      <c r="AZ4" s="578"/>
      <c r="BA4" s="578"/>
      <c r="BB4" s="578"/>
      <c r="BC4" s="578"/>
      <c r="BD4" s="578"/>
      <c r="BE4" s="578"/>
      <c r="BF4" s="578"/>
      <c r="BG4" s="578">
        <v>8.68287037037037E-2</v>
      </c>
      <c r="BH4" s="578"/>
      <c r="BI4" s="578"/>
      <c r="BJ4" s="578"/>
      <c r="BK4" s="578"/>
      <c r="BL4" s="578"/>
      <c r="BM4" s="578"/>
      <c r="BN4" s="578"/>
      <c r="BO4" s="578"/>
      <c r="BP4" s="578"/>
      <c r="BQ4" s="578"/>
      <c r="BR4" s="578"/>
      <c r="BS4" s="578"/>
      <c r="BT4" s="578"/>
      <c r="BU4" s="578"/>
      <c r="BV4" s="578"/>
      <c r="BW4" s="578"/>
      <c r="BX4" s="578">
        <v>8.3159722222222218E-2</v>
      </c>
      <c r="BY4" s="578"/>
      <c r="BZ4" s="578"/>
      <c r="CA4" s="578"/>
      <c r="CB4" s="578"/>
      <c r="CC4" s="578"/>
      <c r="CD4" s="578"/>
      <c r="CE4" s="578"/>
      <c r="CF4" s="578"/>
      <c r="CG4" s="578"/>
      <c r="CH4" s="578"/>
      <c r="CI4" s="578"/>
      <c r="CJ4" s="578"/>
      <c r="CK4" s="578"/>
      <c r="CL4" s="578">
        <v>0.16666666666666666</v>
      </c>
      <c r="CM4" s="578"/>
      <c r="CN4" s="578"/>
      <c r="CO4" s="578"/>
      <c r="CP4" s="578"/>
      <c r="CQ4" s="578"/>
      <c r="CR4" s="578"/>
      <c r="CS4" s="578"/>
      <c r="CT4" s="578"/>
      <c r="CU4" s="578"/>
      <c r="CV4" s="578"/>
    </row>
    <row r="5" spans="1:100" ht="13.5" customHeight="1" thickBot="1" x14ac:dyDescent="0.25">
      <c r="A5" s="735"/>
      <c r="B5" s="737"/>
      <c r="C5" s="739"/>
      <c r="D5" s="741"/>
      <c r="E5" s="743"/>
      <c r="F5" s="753"/>
      <c r="G5" s="723"/>
      <c r="H5" s="755"/>
      <c r="I5" s="760"/>
      <c r="J5" s="581">
        <f>IF($I4=0,0,IF(ROUNDUP(J4/$I4,0)&gt;30,30,ROUNDUP(J4/$I4,0)))</f>
        <v>2</v>
      </c>
      <c r="K5" s="579">
        <f>IF($I4=0,0,IF(ROUNDUP(K4/$I4,0)&gt;30,30,ROUNDUP(K4/$I4,0)))</f>
        <v>2</v>
      </c>
      <c r="L5" s="579">
        <f>IF($I4=0,0,IF(ROUNDUP(L4/$I4,0)&gt;30,30,ROUNDUP(L4/$I4,0)))</f>
        <v>1</v>
      </c>
      <c r="M5" s="581"/>
      <c r="N5" s="579">
        <f>IF($I4=0,0,IF(ROUNDUP(N4/$I4,0)&gt;30,30,ROUNDUP(N4/$I4,0)))</f>
        <v>2</v>
      </c>
      <c r="O5" s="581"/>
      <c r="P5" s="581"/>
      <c r="Q5" s="581"/>
      <c r="R5" s="600"/>
      <c r="S5" s="579">
        <f t="shared" ref="S5" si="1">IF($I4=0,0,IF(ROUNDUP(S4/$I4,0)&gt;30,30,ROUNDUP(S4/$I4,0)))</f>
        <v>2</v>
      </c>
      <c r="T5" s="581"/>
      <c r="U5" s="579">
        <f t="shared" ref="U5" si="2">IF($I4=0,0,IF(ROUNDUP(U4/$I4,0)&gt;30,30,ROUNDUP(U4/$I4,0)))</f>
        <v>2</v>
      </c>
      <c r="V5" s="600"/>
      <c r="W5" s="581"/>
      <c r="X5" s="579">
        <f t="shared" ref="X5" si="3">IF($I4=0,0,IF(ROUNDUP(X4/$I4,0)&gt;30,30,ROUNDUP(X4/$I4,0)))</f>
        <v>2</v>
      </c>
      <c r="Y5" s="600"/>
      <c r="Z5" s="580"/>
      <c r="AA5" s="580"/>
      <c r="AB5" s="580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>
        <f>IF($I4=0,0,IF(ROUNDUP(AN4/$I4,0)&gt;30,30,ROUNDUP(AN4/$I4,0)))</f>
        <v>4</v>
      </c>
      <c r="AO5" s="581"/>
      <c r="AP5" s="581"/>
      <c r="AQ5" s="581"/>
      <c r="AR5" s="581"/>
      <c r="AS5" s="581"/>
      <c r="AT5" s="581">
        <f>IF($I4=0,0,IF(ROUNDUP(AT4/$I4,0)&gt;30,30,ROUNDUP(AT4/$I4,0)))</f>
        <v>2</v>
      </c>
      <c r="AU5" s="581"/>
      <c r="AV5" s="581">
        <f>IF($I4=0,0,IF(ROUNDUP(AV4/$I4,0)&gt;30,30,ROUNDUP(AV4/$I4,0)))</f>
        <v>9</v>
      </c>
      <c r="AW5" s="581"/>
      <c r="AX5" s="581"/>
      <c r="AY5" s="581">
        <f>IF($I4=0,0,IF(ROUNDUP(AY4/$I4,0)&gt;30,30,ROUNDUP(AY4/$I4,0)))</f>
        <v>3</v>
      </c>
      <c r="AZ5" s="581"/>
      <c r="BA5" s="581"/>
      <c r="BB5" s="581"/>
      <c r="BC5" s="580"/>
      <c r="BD5" s="580"/>
      <c r="BE5" s="580"/>
      <c r="BF5" s="580"/>
      <c r="BG5" s="581">
        <f>IF($I4=0,0,IF(ROUNDUP(BG4/$I4,0)&gt;30,30,ROUNDUP(BG4/$I4,0)))</f>
        <v>6</v>
      </c>
      <c r="BH5" s="581"/>
      <c r="BI5" s="580"/>
      <c r="BJ5" s="580"/>
      <c r="BK5" s="580"/>
      <c r="BL5" s="580"/>
      <c r="BM5" s="580"/>
      <c r="BN5" s="580"/>
      <c r="BO5" s="580"/>
      <c r="BP5" s="580"/>
      <c r="BQ5" s="580"/>
      <c r="BR5" s="580"/>
      <c r="BS5" s="580"/>
      <c r="BT5" s="580"/>
      <c r="BU5" s="580"/>
      <c r="BV5" s="580"/>
      <c r="BW5" s="580"/>
      <c r="BX5" s="581">
        <f>IF($I4=0,0,IF(ROUNDUP(BX4/$I4,0)&gt;30,30,ROUNDUP(BX4/$I4,0)))</f>
        <v>6</v>
      </c>
      <c r="BY5" s="581"/>
      <c r="BZ5" s="581"/>
      <c r="CA5" s="581"/>
      <c r="CB5" s="581"/>
      <c r="CC5" s="581"/>
      <c r="CD5" s="581"/>
      <c r="CE5" s="581"/>
      <c r="CF5" s="580"/>
      <c r="CG5" s="580"/>
      <c r="CH5" s="580"/>
      <c r="CI5" s="580"/>
      <c r="CJ5" s="580"/>
      <c r="CK5" s="580"/>
      <c r="CL5" s="581">
        <f>IF($I4=0,0,IF(ROUNDUP(CL4/$I4,0)&gt;30,30,ROUNDUP(CL4/$I4,0)))</f>
        <v>11</v>
      </c>
      <c r="CM5" s="581"/>
      <c r="CN5" s="581"/>
      <c r="CO5" s="580"/>
      <c r="CP5" s="580"/>
      <c r="CQ5" s="581"/>
      <c r="CR5" s="580"/>
      <c r="CS5" s="581"/>
      <c r="CT5" s="581"/>
      <c r="CU5" s="580"/>
      <c r="CV5" s="580"/>
    </row>
    <row r="6" spans="1:100" ht="13.5" customHeight="1" x14ac:dyDescent="0.2">
      <c r="A6" s="734">
        <v>3</v>
      </c>
      <c r="B6" s="736" t="s">
        <v>232</v>
      </c>
      <c r="C6" s="738">
        <f>IF(D6=0,0,RANK(D6,D$2:D$25))</f>
        <v>6</v>
      </c>
      <c r="D6" s="740">
        <f>SUM(J7:XO7)</f>
        <v>26</v>
      </c>
      <c r="E6" s="742">
        <f>IF(G6="X","X",RANK(G6,G$2:G$25))</f>
        <v>2</v>
      </c>
      <c r="F6" s="752">
        <f>COUNT(J6:YD6)</f>
        <v>11</v>
      </c>
      <c r="G6" s="722">
        <f>IF(C6=1,"X",IF(C6=2,"X",IF(C6=3,"X",F6)))</f>
        <v>11</v>
      </c>
      <c r="H6" s="754">
        <f>SUM(J6:XK6)</f>
        <v>0.42668981481481483</v>
      </c>
      <c r="I6" s="759">
        <f>MINA(J6,K6,L6,M6,N6,O6,P6,Q6,R6,S6,T6,U6,V6,W6,X6)</f>
        <v>2.3182870370370371E-2</v>
      </c>
      <c r="J6" s="610"/>
      <c r="K6" s="578"/>
      <c r="L6" s="578">
        <v>2.3182870370370371E-2</v>
      </c>
      <c r="M6" s="578"/>
      <c r="N6" s="578"/>
      <c r="O6" s="578"/>
      <c r="P6" s="578"/>
      <c r="Q6" s="578"/>
      <c r="R6" s="578"/>
      <c r="S6" s="578"/>
      <c r="T6" s="578"/>
      <c r="U6" s="578">
        <v>2.4594907407407409E-2</v>
      </c>
      <c r="V6" s="578"/>
      <c r="W6" s="578"/>
      <c r="X6" s="578">
        <v>2.3958333333333331E-2</v>
      </c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>
        <v>2.0150462962962964E-2</v>
      </c>
      <c r="AJ6" s="578"/>
      <c r="AK6" s="578">
        <v>2.4837962962962964E-2</v>
      </c>
      <c r="AL6" s="578"/>
      <c r="AM6" s="578"/>
      <c r="AN6" s="578">
        <v>3.5243055555555555E-2</v>
      </c>
      <c r="AO6" s="578"/>
      <c r="AP6" s="578"/>
      <c r="AQ6" s="578"/>
      <c r="AR6" s="578"/>
      <c r="AS6" s="578"/>
      <c r="AT6" s="578"/>
      <c r="AU6" s="578"/>
      <c r="AV6" s="578"/>
      <c r="AW6" s="578"/>
      <c r="AX6" s="578"/>
      <c r="AY6" s="578"/>
      <c r="AZ6" s="578">
        <v>2.5370370370370366E-2</v>
      </c>
      <c r="BA6" s="578"/>
      <c r="BB6" s="578"/>
      <c r="BC6" s="578"/>
      <c r="BD6" s="578"/>
      <c r="BE6" s="578"/>
      <c r="BF6" s="578"/>
      <c r="BG6" s="578"/>
      <c r="BH6" s="578"/>
      <c r="BI6" s="578"/>
      <c r="BJ6" s="578"/>
      <c r="BK6" s="578"/>
      <c r="BL6" s="578"/>
      <c r="BM6" s="578"/>
      <c r="BN6" s="578"/>
      <c r="BO6" s="578"/>
      <c r="BP6" s="578"/>
      <c r="BQ6" s="578"/>
      <c r="BR6" s="578"/>
      <c r="BS6" s="578"/>
      <c r="BT6" s="578"/>
      <c r="BU6" s="578"/>
      <c r="BV6" s="578">
        <v>5.4560185185185184E-2</v>
      </c>
      <c r="BW6" s="578"/>
      <c r="BX6" s="578"/>
      <c r="BY6" s="578"/>
      <c r="BZ6" s="578"/>
      <c r="CA6" s="578"/>
      <c r="CB6" s="578"/>
      <c r="CC6" s="578"/>
      <c r="CD6" s="578"/>
      <c r="CE6" s="578"/>
      <c r="CF6" s="578"/>
      <c r="CG6" s="578"/>
      <c r="CH6" s="578">
        <v>0.14399305555555555</v>
      </c>
      <c r="CI6" s="578">
        <v>2.4074074074074071E-2</v>
      </c>
      <c r="CJ6" s="578"/>
      <c r="CK6" s="578"/>
      <c r="CL6" s="578"/>
      <c r="CM6" s="578"/>
      <c r="CN6" s="578"/>
      <c r="CO6" s="578"/>
      <c r="CP6" s="578">
        <v>2.6724537037037036E-2</v>
      </c>
      <c r="CQ6" s="578"/>
      <c r="CR6" s="578"/>
      <c r="CS6" s="578"/>
      <c r="CT6" s="578"/>
      <c r="CU6" s="578"/>
      <c r="CV6" s="578"/>
    </row>
    <row r="7" spans="1:100" ht="13.5" customHeight="1" thickBot="1" x14ac:dyDescent="0.25">
      <c r="A7" s="735"/>
      <c r="B7" s="737"/>
      <c r="C7" s="739"/>
      <c r="D7" s="741"/>
      <c r="E7" s="743"/>
      <c r="F7" s="753"/>
      <c r="G7" s="723"/>
      <c r="H7" s="755"/>
      <c r="I7" s="760"/>
      <c r="J7" s="581"/>
      <c r="K7" s="581"/>
      <c r="L7" s="579">
        <f>IF($I6=0,0,IF(ROUNDUP(L6/$I6,0)&gt;30,30,ROUNDUP(L6/$I6,0)))</f>
        <v>1</v>
      </c>
      <c r="M7" s="581"/>
      <c r="N7" s="580"/>
      <c r="O7" s="581"/>
      <c r="P7" s="600"/>
      <c r="Q7" s="581"/>
      <c r="R7" s="581"/>
      <c r="S7" s="580"/>
      <c r="T7" s="600"/>
      <c r="U7" s="579">
        <f t="shared" ref="U7" si="4">IF($I6=0,0,IF(ROUNDUP(U6/$I6,0)&gt;30,30,ROUNDUP(U6/$I6,0)))</f>
        <v>2</v>
      </c>
      <c r="V7" s="580"/>
      <c r="W7" s="580"/>
      <c r="X7" s="579">
        <f t="shared" ref="X7" si="5">IF($I6=0,0,IF(ROUNDUP(X6/$I6,0)&gt;30,30,ROUNDUP(X6/$I6,0)))</f>
        <v>2</v>
      </c>
      <c r="Y7" s="580"/>
      <c r="Z7" s="580"/>
      <c r="AA7" s="580"/>
      <c r="AB7" s="580"/>
      <c r="AC7" s="580"/>
      <c r="AD7" s="580"/>
      <c r="AE7" s="580"/>
      <c r="AF7" s="580"/>
      <c r="AG7" s="580"/>
      <c r="AH7" s="580"/>
      <c r="AI7" s="581">
        <f>IF($I6=0,0,IF(ROUNDUP(AI6/$I6,0)&gt;30,30,ROUNDUP(AI6/$I6,0)))</f>
        <v>1</v>
      </c>
      <c r="AJ7" s="580"/>
      <c r="AK7" s="581">
        <f>IF($I6=0,0,IF(ROUNDUP(AK6/$I6,0)&gt;30,30,ROUNDUP(AK6/$I6,0)))</f>
        <v>2</v>
      </c>
      <c r="AL7" s="580"/>
      <c r="AM7" s="580"/>
      <c r="AN7" s="581">
        <f>IF($I6=0,0,IF(ROUNDUP(AN6/$I6,0)&gt;30,30,ROUNDUP(AN6/$I6,0)))</f>
        <v>2</v>
      </c>
      <c r="AO7" s="580"/>
      <c r="AP7" s="580"/>
      <c r="AQ7" s="580"/>
      <c r="AR7" s="580"/>
      <c r="AS7" s="580"/>
      <c r="AT7" s="581"/>
      <c r="AU7" s="581"/>
      <c r="AV7" s="581"/>
      <c r="AW7" s="581"/>
      <c r="AX7" s="581"/>
      <c r="AY7" s="581"/>
      <c r="AZ7" s="581">
        <f>IF($I6=0,0,IF(ROUNDUP(AZ6/$I6,0)&gt;30,30,ROUNDUP(AZ6/$I6,0)))</f>
        <v>2</v>
      </c>
      <c r="BA7" s="581"/>
      <c r="BB7" s="581"/>
      <c r="BC7" s="580"/>
      <c r="BD7" s="580"/>
      <c r="BE7" s="580"/>
      <c r="BF7" s="580"/>
      <c r="BG7" s="580"/>
      <c r="BH7" s="580"/>
      <c r="BI7" s="580"/>
      <c r="BJ7" s="580"/>
      <c r="BK7" s="580"/>
      <c r="BL7" s="580"/>
      <c r="BM7" s="580"/>
      <c r="BN7" s="580"/>
      <c r="BO7" s="580"/>
      <c r="BP7" s="580"/>
      <c r="BQ7" s="580"/>
      <c r="BR7" s="580"/>
      <c r="BS7" s="580"/>
      <c r="BT7" s="580"/>
      <c r="BU7" s="580"/>
      <c r="BV7" s="581">
        <f>IF($I6=0,0,IF(ROUNDUP(BV6/$I6,0)&gt;30,30,ROUNDUP(BV6/$I6,0)))</f>
        <v>3</v>
      </c>
      <c r="BW7" s="581"/>
      <c r="BX7" s="580"/>
      <c r="BY7" s="580"/>
      <c r="BZ7" s="580"/>
      <c r="CA7" s="580"/>
      <c r="CB7" s="580"/>
      <c r="CC7" s="580"/>
      <c r="CD7" s="580"/>
      <c r="CE7" s="580"/>
      <c r="CF7" s="581"/>
      <c r="CG7" s="581"/>
      <c r="CH7" s="581">
        <f>IF($I6=0,0,IF(ROUNDUP(CH6/$I6,0)&gt;30,30,ROUNDUP(CH6/$I6,0)))</f>
        <v>7</v>
      </c>
      <c r="CI7" s="581">
        <f>IF($I6=0,0,IF(ROUNDUP(CI6/$I6,0)&gt;30,30,ROUNDUP(CI6/$I6,0)))</f>
        <v>2</v>
      </c>
      <c r="CJ7" s="581"/>
      <c r="CK7" s="581"/>
      <c r="CL7" s="581"/>
      <c r="CM7" s="581"/>
      <c r="CN7" s="581"/>
      <c r="CO7" s="581"/>
      <c r="CP7" s="581">
        <f>IF($I6=0,0,IF(ROUNDUP(CP6/$I6,0)&gt;30,30,ROUNDUP(CP6/$I6,0)))</f>
        <v>2</v>
      </c>
      <c r="CQ7" s="581"/>
      <c r="CR7" s="580"/>
      <c r="CS7" s="580"/>
      <c r="CT7" s="580"/>
      <c r="CU7" s="580"/>
      <c r="CV7" s="580"/>
    </row>
    <row r="8" spans="1:100" ht="13.5" customHeight="1" x14ac:dyDescent="0.2">
      <c r="A8" s="734">
        <v>4</v>
      </c>
      <c r="B8" s="736" t="s">
        <v>834</v>
      </c>
      <c r="C8" s="738">
        <f>IF(D8=0,0,RANK(D8,D$2:D$25))</f>
        <v>0</v>
      </c>
      <c r="D8" s="740">
        <f>SUM(J9:XO9)</f>
        <v>0</v>
      </c>
      <c r="E8" s="742">
        <f>IF(G8="X","X",RANK(G8,G$2:G$25))</f>
        <v>7</v>
      </c>
      <c r="F8" s="752">
        <f>COUNT(J8:YD8)</f>
        <v>2</v>
      </c>
      <c r="G8" s="722">
        <f>IF(C8=1,"X",IF(C8=2,"X",IF(C8=3,"X",F8)))</f>
        <v>2</v>
      </c>
      <c r="H8" s="754">
        <f>SUM(J8:XK8)</f>
        <v>0.12365740740740741</v>
      </c>
      <c r="I8" s="759">
        <f>MINA(J8,K8,L8,M8,N8,O8,P8,Q8,R8,S8,T8,U8,V8,W8,X8)</f>
        <v>0</v>
      </c>
      <c r="J8" s="610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8"/>
      <c r="AK8" s="578"/>
      <c r="AL8" s="578"/>
      <c r="AM8" s="578"/>
      <c r="AN8" s="578"/>
      <c r="AO8" s="578"/>
      <c r="AP8" s="578"/>
      <c r="AQ8" s="578"/>
      <c r="AR8" s="578"/>
      <c r="AS8" s="578"/>
      <c r="AT8" s="578"/>
      <c r="AU8" s="578"/>
      <c r="AV8" s="578"/>
      <c r="AW8" s="578"/>
      <c r="AX8" s="578"/>
      <c r="AY8" s="578"/>
      <c r="AZ8" s="578"/>
      <c r="BA8" s="578"/>
      <c r="BB8" s="578"/>
      <c r="BC8" s="578"/>
      <c r="BD8" s="578"/>
      <c r="BE8" s="578"/>
      <c r="BF8" s="578"/>
      <c r="BG8" s="578"/>
      <c r="BH8" s="578"/>
      <c r="BI8" s="578"/>
      <c r="BJ8" s="578"/>
      <c r="BK8" s="578"/>
      <c r="BL8" s="578"/>
      <c r="BM8" s="578"/>
      <c r="BN8" s="578"/>
      <c r="BO8" s="578"/>
      <c r="BP8" s="578"/>
      <c r="BQ8" s="578"/>
      <c r="BR8" s="578"/>
      <c r="BS8" s="578"/>
      <c r="BT8" s="578"/>
      <c r="BU8" s="578"/>
      <c r="BV8" s="578"/>
      <c r="BW8" s="578"/>
      <c r="BX8" s="578"/>
      <c r="BY8" s="578"/>
      <c r="BZ8" s="578"/>
      <c r="CA8" s="578"/>
      <c r="CB8" s="578"/>
      <c r="CC8" s="578"/>
      <c r="CD8" s="578"/>
      <c r="CE8" s="578"/>
      <c r="CF8" s="578"/>
      <c r="CG8" s="578"/>
      <c r="CH8" s="578">
        <v>0.11535879629629631</v>
      </c>
      <c r="CI8" s="578"/>
      <c r="CJ8" s="578"/>
      <c r="CK8" s="578"/>
      <c r="CL8" s="578"/>
      <c r="CM8" s="578"/>
      <c r="CN8" s="578"/>
      <c r="CO8" s="578"/>
      <c r="CP8" s="578"/>
      <c r="CQ8" s="578"/>
      <c r="CR8" s="578">
        <v>8.2986111111111108E-3</v>
      </c>
      <c r="CS8" s="578"/>
      <c r="CT8" s="578"/>
      <c r="CU8" s="578"/>
      <c r="CV8" s="578"/>
    </row>
    <row r="9" spans="1:100" ht="13.5" customHeight="1" thickBot="1" x14ac:dyDescent="0.25">
      <c r="A9" s="735"/>
      <c r="B9" s="737"/>
      <c r="C9" s="739"/>
      <c r="D9" s="741"/>
      <c r="E9" s="743"/>
      <c r="F9" s="753"/>
      <c r="G9" s="723"/>
      <c r="H9" s="755"/>
      <c r="I9" s="760"/>
      <c r="J9" s="579"/>
      <c r="K9" s="580"/>
      <c r="L9" s="581"/>
      <c r="M9" s="581"/>
      <c r="N9" s="600"/>
      <c r="O9" s="600"/>
      <c r="P9" s="581"/>
      <c r="Q9" s="581"/>
      <c r="R9" s="600"/>
      <c r="S9" s="581"/>
      <c r="T9" s="600"/>
      <c r="U9" s="581"/>
      <c r="V9" s="580"/>
      <c r="W9" s="580"/>
      <c r="X9" s="600"/>
      <c r="Y9" s="600"/>
      <c r="Z9" s="580"/>
      <c r="AA9" s="580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0"/>
      <c r="BD9" s="580"/>
      <c r="BE9" s="580"/>
      <c r="BF9" s="580"/>
      <c r="BG9" s="580"/>
      <c r="BH9" s="580"/>
      <c r="BI9" s="580"/>
      <c r="BJ9" s="580"/>
      <c r="BK9" s="580"/>
      <c r="BL9" s="580"/>
      <c r="BM9" s="580"/>
      <c r="BN9" s="580"/>
      <c r="BO9" s="580"/>
      <c r="BP9" s="580"/>
      <c r="BQ9" s="580"/>
      <c r="BR9" s="580"/>
      <c r="BS9" s="580"/>
      <c r="BT9" s="580"/>
      <c r="BU9" s="580"/>
      <c r="BV9" s="580"/>
      <c r="BW9" s="580"/>
      <c r="BX9" s="580"/>
      <c r="BY9" s="580"/>
      <c r="BZ9" s="580"/>
      <c r="CA9" s="580"/>
      <c r="CB9" s="581"/>
      <c r="CC9" s="581"/>
      <c r="CD9" s="581"/>
      <c r="CE9" s="581"/>
      <c r="CF9" s="581"/>
      <c r="CG9" s="581"/>
      <c r="CH9" s="581">
        <f>IF($I8=0,0,IF(ROUNDUP(CH8/$I8,0)&gt;30,30,ROUNDUP(CH8/$I8,0)))</f>
        <v>0</v>
      </c>
      <c r="CI9" s="581"/>
      <c r="CJ9" s="581"/>
      <c r="CK9" s="581"/>
      <c r="CL9" s="581"/>
      <c r="CM9" s="581"/>
      <c r="CN9" s="581"/>
      <c r="CO9" s="581"/>
      <c r="CP9" s="581"/>
      <c r="CQ9" s="581"/>
      <c r="CR9" s="581">
        <f>IF($I8=0,0,IF(ROUNDUP(CR8/$I8,0)&gt;30,30,ROUNDUP(CR8/$I8,0)))</f>
        <v>0</v>
      </c>
      <c r="CS9" s="580"/>
      <c r="CT9" s="580"/>
      <c r="CU9" s="580"/>
      <c r="CV9" s="580"/>
    </row>
    <row r="10" spans="1:100" ht="13.5" customHeight="1" x14ac:dyDescent="0.2">
      <c r="A10" s="734">
        <v>5</v>
      </c>
      <c r="B10" s="736" t="s">
        <v>252</v>
      </c>
      <c r="C10" s="761">
        <f>IF(D10=0,0,RANK(D10,D$2:D$25))</f>
        <v>1</v>
      </c>
      <c r="D10" s="740">
        <f>SUM(J11:XO11)</f>
        <v>116</v>
      </c>
      <c r="E10" s="742" t="str">
        <f>IF(G10="X","X",RANK(G10,G$2:G$25))</f>
        <v>X</v>
      </c>
      <c r="F10" s="752">
        <f>COUNT(J10:YD10)</f>
        <v>40</v>
      </c>
      <c r="G10" s="722" t="str">
        <f>IF(C10=1,"X",IF(C10=2,"X",IF(C10=3,"X",F10)))</f>
        <v>X</v>
      </c>
      <c r="H10" s="754">
        <f>SUM(J10:XK10)</f>
        <v>1.1884490740740741</v>
      </c>
      <c r="I10" s="759">
        <f>MINA(J10,K10,L10,M10,N10,O10,P10,Q10,R10,S10,T10,U10,V10,W10,X10)</f>
        <v>1.357638888888889E-2</v>
      </c>
      <c r="J10" s="610">
        <v>1.3668981481481482E-2</v>
      </c>
      <c r="K10" s="578">
        <v>1.3796296296296298E-2</v>
      </c>
      <c r="L10" s="578">
        <v>1.3645833333333331E-2</v>
      </c>
      <c r="M10" s="578">
        <v>1.357638888888889E-2</v>
      </c>
      <c r="N10" s="578">
        <v>1.3622685185185184E-2</v>
      </c>
      <c r="O10" s="578">
        <v>1.3842592592592594E-2</v>
      </c>
      <c r="P10" s="578">
        <v>1.3877314814814815E-2</v>
      </c>
      <c r="Q10" s="578">
        <v>1.383101851851852E-2</v>
      </c>
      <c r="R10" s="578">
        <v>1.375E-2</v>
      </c>
      <c r="S10" s="578">
        <v>1.3784722222222224E-2</v>
      </c>
      <c r="T10" s="578">
        <v>1.4027777777777778E-2</v>
      </c>
      <c r="U10" s="578">
        <v>1.3807870370370371E-2</v>
      </c>
      <c r="V10" s="578"/>
      <c r="W10" s="578">
        <v>1.4224537037037037E-2</v>
      </c>
      <c r="X10" s="578">
        <v>1.375E-2</v>
      </c>
      <c r="Y10" s="578"/>
      <c r="Z10" s="578">
        <v>9.6493055555555554E-2</v>
      </c>
      <c r="AA10" s="578"/>
      <c r="AB10" s="578"/>
      <c r="AC10" s="578"/>
      <c r="AD10" s="578"/>
      <c r="AE10" s="578"/>
      <c r="AF10" s="578"/>
      <c r="AG10" s="578">
        <v>3.667824074074074E-2</v>
      </c>
      <c r="AH10" s="578"/>
      <c r="AI10" s="578"/>
      <c r="AJ10" s="578">
        <v>3.1122685185185187E-2</v>
      </c>
      <c r="AK10" s="578"/>
      <c r="AL10" s="578"/>
      <c r="AM10" s="598">
        <v>4.6631944444444441E-2</v>
      </c>
      <c r="AN10" s="578">
        <v>7.2835648148148149E-2</v>
      </c>
      <c r="AO10" s="578"/>
      <c r="AP10" s="578">
        <v>2.9155092592592594E-2</v>
      </c>
      <c r="AQ10" s="578"/>
      <c r="AR10" s="578"/>
      <c r="AS10" s="578"/>
      <c r="AT10" s="578">
        <v>1.5729166666666666E-2</v>
      </c>
      <c r="AU10" s="578"/>
      <c r="AV10" s="578"/>
      <c r="AW10" s="578"/>
      <c r="AX10" s="578">
        <v>1.3078703703703703E-2</v>
      </c>
      <c r="AY10" s="578"/>
      <c r="AZ10" s="578"/>
      <c r="BA10" s="578"/>
      <c r="BB10" s="591">
        <v>4.1805555555555561E-2</v>
      </c>
      <c r="BC10" s="591">
        <v>1.621527777777778E-2</v>
      </c>
      <c r="BD10" s="578"/>
      <c r="BE10" s="578"/>
      <c r="BF10" s="654">
        <v>3.2187500000000001E-2</v>
      </c>
      <c r="BG10" s="578">
        <v>7.3229166666666665E-2</v>
      </c>
      <c r="BH10" s="578">
        <v>8.3333333333333332E-3</v>
      </c>
      <c r="BI10" s="578"/>
      <c r="BJ10" s="578"/>
      <c r="BK10" s="578"/>
      <c r="BL10" s="654">
        <v>3.6261574074074078E-2</v>
      </c>
      <c r="BM10" s="578"/>
      <c r="BN10" s="578">
        <v>4.4097222222222225E-2</v>
      </c>
      <c r="BO10" s="578"/>
      <c r="BP10" s="578"/>
      <c r="BQ10" s="578">
        <v>7.0879629629629626E-2</v>
      </c>
      <c r="BR10" s="578"/>
      <c r="BS10" s="578"/>
      <c r="BT10" s="578"/>
      <c r="BU10" s="578"/>
      <c r="BV10" s="578"/>
      <c r="BW10" s="578"/>
      <c r="BX10" s="578"/>
      <c r="BY10" s="578"/>
      <c r="BZ10" s="578"/>
      <c r="CA10" s="578"/>
      <c r="CB10" s="578"/>
      <c r="CC10" s="578"/>
      <c r="CD10" s="578">
        <v>6.6701388888888893E-2</v>
      </c>
      <c r="CE10" s="578">
        <v>2.3159722222222224E-2</v>
      </c>
      <c r="CF10" s="578"/>
      <c r="CG10" s="578"/>
      <c r="CH10" s="578">
        <v>7.1180555555555566E-2</v>
      </c>
      <c r="CI10" s="578"/>
      <c r="CJ10" s="578">
        <v>2.7210648148148147E-2</v>
      </c>
      <c r="CK10" s="591">
        <v>1.3055555555555556E-2</v>
      </c>
      <c r="CL10" s="578"/>
      <c r="CM10" s="578">
        <v>1.9340277777777779E-2</v>
      </c>
      <c r="CN10" s="578"/>
      <c r="CO10" s="578">
        <v>3.8194444444444443E-3</v>
      </c>
      <c r="CP10" s="578"/>
      <c r="CQ10" s="598">
        <v>3.2893518518518523E-2</v>
      </c>
      <c r="CR10" s="598">
        <v>5.2430555555555555E-3</v>
      </c>
      <c r="CS10" s="654">
        <v>6.7905092592592586E-2</v>
      </c>
      <c r="CT10" s="654"/>
      <c r="CU10" s="578"/>
      <c r="CV10" s="578"/>
    </row>
    <row r="11" spans="1:100" ht="13.5" customHeight="1" thickBot="1" x14ac:dyDescent="0.25">
      <c r="A11" s="735"/>
      <c r="B11" s="737"/>
      <c r="C11" s="762"/>
      <c r="D11" s="741"/>
      <c r="E11" s="743"/>
      <c r="F11" s="753"/>
      <c r="G11" s="723"/>
      <c r="H11" s="755"/>
      <c r="I11" s="760"/>
      <c r="J11" s="581">
        <f t="shared" ref="J11:U11" si="6">IF($I10=0,0,IF(ROUNDUP(J10/$I10,0)&gt;30,30,ROUNDUP(J10/$I10,0)))</f>
        <v>2</v>
      </c>
      <c r="K11" s="579">
        <f t="shared" si="6"/>
        <v>2</v>
      </c>
      <c r="L11" s="579">
        <f t="shared" si="6"/>
        <v>2</v>
      </c>
      <c r="M11" s="581">
        <f t="shared" si="6"/>
        <v>1</v>
      </c>
      <c r="N11" s="579">
        <f t="shared" si="6"/>
        <v>2</v>
      </c>
      <c r="O11" s="579">
        <f t="shared" si="6"/>
        <v>2</v>
      </c>
      <c r="P11" s="579">
        <f t="shared" si="6"/>
        <v>2</v>
      </c>
      <c r="Q11" s="579">
        <f t="shared" si="6"/>
        <v>2</v>
      </c>
      <c r="R11" s="579">
        <f t="shared" si="6"/>
        <v>2</v>
      </c>
      <c r="S11" s="579">
        <f t="shared" si="6"/>
        <v>2</v>
      </c>
      <c r="T11" s="579">
        <f t="shared" si="6"/>
        <v>2</v>
      </c>
      <c r="U11" s="579">
        <f t="shared" si="6"/>
        <v>2</v>
      </c>
      <c r="V11" s="600"/>
      <c r="W11" s="579">
        <f t="shared" ref="W11:X11" si="7">IF($I10=0,0,IF(ROUNDUP(W10/$I10,0)&gt;30,30,ROUNDUP(W10/$I10,0)))</f>
        <v>2</v>
      </c>
      <c r="X11" s="579">
        <f t="shared" si="7"/>
        <v>2</v>
      </c>
      <c r="Y11" s="581"/>
      <c r="Z11" s="581">
        <f>IF($I10=0,0,IF(ROUNDUP(Z10/$I10,0)&gt;30,30,ROUNDUP(Z10/$I10,0)))</f>
        <v>8</v>
      </c>
      <c r="AA11" s="581"/>
      <c r="AB11" s="581"/>
      <c r="AC11" s="581"/>
      <c r="AD11" s="581"/>
      <c r="AE11" s="581"/>
      <c r="AF11" s="581"/>
      <c r="AG11" s="581">
        <f>IF($I10=0,0,IF(ROUNDUP(AG10/$I10,0)&gt;30,30,ROUNDUP(AG10/$I10,0)))</f>
        <v>3</v>
      </c>
      <c r="AH11" s="581"/>
      <c r="AI11" s="581"/>
      <c r="AJ11" s="581">
        <f>IF($I10=0,0,IF(ROUNDUP(AJ10/$I10,0)&gt;30,30,ROUNDUP(AJ10/$I10,0)))</f>
        <v>3</v>
      </c>
      <c r="AK11" s="581"/>
      <c r="AL11" s="581"/>
      <c r="AM11" s="581">
        <f>IF($I10=0,0,IF(ROUNDUP(AM10/$I10,0)&gt;30,30,ROUNDUP(AM10/$I10,0)))</f>
        <v>4</v>
      </c>
      <c r="AN11" s="581">
        <f>IF($I10=0,0,IF(ROUNDUP(AN10/$I10,0)&gt;30,30,ROUNDUP(AN10/$I10,0)))</f>
        <v>6</v>
      </c>
      <c r="AO11" s="581"/>
      <c r="AP11" s="581">
        <f>IF($I10=0,0,IF(ROUNDUP(AP10/$I10,0)&gt;30,30,ROUNDUP(AP10/$I10,0)))</f>
        <v>3</v>
      </c>
      <c r="AQ11" s="581"/>
      <c r="AR11" s="581"/>
      <c r="AS11" s="581"/>
      <c r="AT11" s="581">
        <f>IF($I10=0,0,IF(ROUNDUP(AT10/$I10,0)&gt;30,30,ROUNDUP(AT10/$I10,0)))</f>
        <v>2</v>
      </c>
      <c r="AU11" s="581"/>
      <c r="AV11" s="581"/>
      <c r="AW11" s="581"/>
      <c r="AX11" s="581">
        <f>IF($I10=0,0,IF(ROUNDUP(AX10/$I10,0)&gt;30,30,ROUNDUP(AX10/$I10,0)))</f>
        <v>1</v>
      </c>
      <c r="AY11" s="580"/>
      <c r="AZ11" s="580"/>
      <c r="BA11" s="580"/>
      <c r="BB11" s="643">
        <f>IF($I10=0,0,IF(ROUNDUP(BB10/$I10,0)&gt;30,30,ROUNDUP(BB10/$I10,0)))</f>
        <v>4</v>
      </c>
      <c r="BC11" s="643">
        <f>IF($I10=0,0,IF(ROUNDUP(BC10/$I10,0)&gt;30,30,ROUNDUP(BC10/$I10,0)))</f>
        <v>2</v>
      </c>
      <c r="BD11" s="581"/>
      <c r="BE11" s="581"/>
      <c r="BF11" s="581">
        <f>IF($I10=0,0,IF(ROUNDUP(BF10/$I10,0)&gt;30,30,ROUNDUP(BF10/$I10,0)))</f>
        <v>3</v>
      </c>
      <c r="BG11" s="581">
        <f>IF($I10=0,0,IF(ROUNDUP(BG10/$I10,0)&gt;30,30,ROUNDUP(BG10/$I10,0)))</f>
        <v>6</v>
      </c>
      <c r="BH11" s="581">
        <f>IF($I10=0,0,IF(ROUNDUP(BH10/$I10,0)&gt;30,30,ROUNDUP(BH10/$I10,0)))</f>
        <v>1</v>
      </c>
      <c r="BI11" s="581"/>
      <c r="BJ11" s="580"/>
      <c r="BK11" s="580"/>
      <c r="BL11" s="645">
        <f>IF($I10=0,0,IF(ROUNDUP(BL10/$I10,0)&gt;30,30,ROUNDUP(BL10/$I10,0)))</f>
        <v>3</v>
      </c>
      <c r="BM11" s="580"/>
      <c r="BN11" s="581">
        <f>IF($I10=0,0,IF(ROUNDUP(BN10/$I10,0)&gt;30,30,ROUNDUP(BN10/$I10,0)))</f>
        <v>4</v>
      </c>
      <c r="BO11" s="580"/>
      <c r="BP11" s="580"/>
      <c r="BQ11" s="581">
        <f>IF($I10=0,0,IF(ROUNDUP(BQ10/$I10,0)&gt;30,30,ROUNDUP(BQ10/$I10,0)))</f>
        <v>6</v>
      </c>
      <c r="BR11" s="580"/>
      <c r="BS11" s="580"/>
      <c r="BT11" s="580"/>
      <c r="BU11" s="580"/>
      <c r="BV11" s="580"/>
      <c r="BW11" s="580"/>
      <c r="BX11" s="580"/>
      <c r="BY11" s="580"/>
      <c r="BZ11" s="580"/>
      <c r="CA11" s="580"/>
      <c r="CB11" s="581"/>
      <c r="CC11" s="581"/>
      <c r="CD11" s="581">
        <f>IF($I10=0,0,IF(ROUNDUP(CD10/$I10,0)&gt;30,30,ROUNDUP(CD10/$I10,0)))</f>
        <v>5</v>
      </c>
      <c r="CE11" s="581">
        <f>IF($I10=0,0,IF(ROUNDUP(CE10/$I10,0)&gt;30,30,ROUNDUP(CE10/$I10,0)))</f>
        <v>2</v>
      </c>
      <c r="CF11" s="580"/>
      <c r="CG11" s="580"/>
      <c r="CH11" s="581">
        <f>IF($I10=0,0,IF(ROUNDUP(CH10/$I10,0)&gt;30,30,ROUNDUP(CH10/$I10,0)))</f>
        <v>6</v>
      </c>
      <c r="CI11" s="581"/>
      <c r="CJ11" s="581">
        <f>IF($I10=0,0,IF(ROUNDUP(CJ10/$I10,0)&gt;30,30,ROUNDUP(CJ10/$I10,0)))</f>
        <v>3</v>
      </c>
      <c r="CK11" s="643">
        <f>IF($I10=0,0,IF(ROUNDUP(CK10/$I10,0)&gt;30,30,ROUNDUP(CK10/$I10,0)))</f>
        <v>1</v>
      </c>
      <c r="CL11" s="581"/>
      <c r="CM11" s="581">
        <f>IF($I10=0,0,IF(ROUNDUP(CM10/$I10,0)&gt;30,30,ROUNDUP(CM10/$I10,0)))</f>
        <v>2</v>
      </c>
      <c r="CN11" s="581"/>
      <c r="CO11" s="581">
        <f>IF($I10=0,0,IF(ROUNDUP(CO10/$I10,0)&gt;30,30,ROUNDUP(CO10/$I10,0)))</f>
        <v>1</v>
      </c>
      <c r="CP11" s="581"/>
      <c r="CQ11" s="581">
        <f>IF($I10=0,0,IF(ROUNDUP(CQ10/$I10,0)&gt;30,30,ROUNDUP(CQ10/$I10,0)))</f>
        <v>3</v>
      </c>
      <c r="CR11" s="581">
        <f>IF($I10=0,0,IF(ROUNDUP(CR10/$I10,0)&gt;30,30,ROUNDUP(CR10/$I10,0)))</f>
        <v>1</v>
      </c>
      <c r="CS11" s="581">
        <f>IF($I10=0,0,IF(ROUNDUP(CS10/$I10,0)&gt;30,30,ROUNDUP(CS10/$I10,0)))</f>
        <v>6</v>
      </c>
      <c r="CT11" s="581"/>
      <c r="CU11" s="580"/>
      <c r="CV11" s="580"/>
    </row>
    <row r="12" spans="1:100" ht="13.5" customHeight="1" x14ac:dyDescent="0.2">
      <c r="A12" s="734">
        <v>6</v>
      </c>
      <c r="B12" s="736" t="s">
        <v>149</v>
      </c>
      <c r="C12" s="738">
        <f>IF(D12=0,0,RANK(D12,D$2:D$25))</f>
        <v>0</v>
      </c>
      <c r="D12" s="740">
        <f>SUM(J13:XO13)</f>
        <v>0</v>
      </c>
      <c r="E12" s="742">
        <f>IF(G12="X","X",RANK(G12,G$2:G$25))</f>
        <v>8</v>
      </c>
      <c r="F12" s="752">
        <f>COUNT(J12:YD12)</f>
        <v>0</v>
      </c>
      <c r="G12" s="722">
        <f>IF(C12=1,"X",IF(C12=2,"X",IF(C12=3,"X",F12)))</f>
        <v>0</v>
      </c>
      <c r="H12" s="754">
        <f>SUM(J12:XK12)</f>
        <v>0</v>
      </c>
      <c r="I12" s="759">
        <f>MINA(J12,K12,L12,M12,N12,O12,P12,Q12,R12,S12,T12,U12,V12,W12,X12)</f>
        <v>0</v>
      </c>
      <c r="J12" s="610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8"/>
      <c r="AW12" s="578"/>
      <c r="AX12" s="578"/>
      <c r="AY12" s="578"/>
      <c r="AZ12" s="578"/>
      <c r="BA12" s="578"/>
      <c r="BB12" s="578"/>
      <c r="BC12" s="578"/>
      <c r="BD12" s="578"/>
      <c r="BE12" s="578"/>
      <c r="BF12" s="578"/>
      <c r="BG12" s="578"/>
      <c r="BH12" s="578"/>
      <c r="BI12" s="578"/>
      <c r="BJ12" s="578"/>
      <c r="BK12" s="578"/>
      <c r="BL12" s="578"/>
      <c r="BM12" s="578"/>
      <c r="BN12" s="578"/>
      <c r="BO12" s="578"/>
      <c r="BP12" s="578"/>
      <c r="BQ12" s="578"/>
      <c r="BR12" s="578"/>
      <c r="BS12" s="578"/>
      <c r="BT12" s="578"/>
      <c r="BU12" s="578"/>
      <c r="BV12" s="578"/>
      <c r="BW12" s="578"/>
      <c r="BX12" s="578"/>
      <c r="BY12" s="578"/>
      <c r="BZ12" s="578"/>
      <c r="CA12" s="578"/>
      <c r="CB12" s="578"/>
      <c r="CC12" s="578"/>
      <c r="CD12" s="578"/>
      <c r="CE12" s="578"/>
      <c r="CF12" s="578"/>
      <c r="CG12" s="578"/>
      <c r="CH12" s="578"/>
      <c r="CI12" s="578"/>
      <c r="CJ12" s="578"/>
      <c r="CK12" s="578"/>
      <c r="CL12" s="578"/>
      <c r="CM12" s="578"/>
      <c r="CN12" s="578"/>
      <c r="CO12" s="578"/>
      <c r="CP12" s="578"/>
      <c r="CQ12" s="578"/>
      <c r="CR12" s="578"/>
      <c r="CS12" s="578"/>
      <c r="CT12" s="578"/>
      <c r="CU12" s="578"/>
      <c r="CV12" s="578"/>
    </row>
    <row r="13" spans="1:100" ht="13.5" customHeight="1" thickBot="1" x14ac:dyDescent="0.25">
      <c r="A13" s="735"/>
      <c r="B13" s="737"/>
      <c r="C13" s="739"/>
      <c r="D13" s="741"/>
      <c r="E13" s="743"/>
      <c r="F13" s="753"/>
      <c r="G13" s="723"/>
      <c r="H13" s="755"/>
      <c r="I13" s="760"/>
      <c r="J13" s="579"/>
      <c r="K13" s="580"/>
      <c r="L13" s="580"/>
      <c r="M13" s="581"/>
      <c r="N13" s="580"/>
      <c r="O13" s="580"/>
      <c r="P13" s="580"/>
      <c r="Q13" s="581"/>
      <c r="R13" s="581"/>
      <c r="S13" s="580"/>
      <c r="T13" s="580"/>
      <c r="U13" s="581"/>
      <c r="V13" s="580"/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580"/>
      <c r="AJ13" s="580"/>
      <c r="AK13" s="580"/>
      <c r="AL13" s="580"/>
      <c r="AM13" s="580"/>
      <c r="AN13" s="580"/>
      <c r="AO13" s="580"/>
      <c r="AP13" s="580"/>
      <c r="AQ13" s="580"/>
      <c r="AR13" s="580"/>
      <c r="AS13" s="580"/>
      <c r="AT13" s="580"/>
      <c r="AU13" s="580"/>
      <c r="AV13" s="580"/>
      <c r="AW13" s="580"/>
      <c r="AX13" s="580"/>
      <c r="AY13" s="580"/>
      <c r="AZ13" s="580"/>
      <c r="BA13" s="580"/>
      <c r="BB13" s="580"/>
      <c r="BC13" s="580"/>
      <c r="BD13" s="580"/>
      <c r="BE13" s="580"/>
      <c r="BF13" s="580"/>
      <c r="BG13" s="580"/>
      <c r="BH13" s="580"/>
      <c r="BI13" s="580"/>
      <c r="BJ13" s="580"/>
      <c r="BK13" s="580"/>
      <c r="BL13" s="580"/>
      <c r="BM13" s="580"/>
      <c r="BN13" s="580"/>
      <c r="BO13" s="580"/>
      <c r="BP13" s="580"/>
      <c r="BQ13" s="580"/>
      <c r="BR13" s="580"/>
      <c r="BS13" s="580"/>
      <c r="BT13" s="580"/>
      <c r="BU13" s="580"/>
      <c r="BV13" s="580"/>
      <c r="BW13" s="580"/>
      <c r="BX13" s="580"/>
      <c r="BY13" s="580"/>
      <c r="BZ13" s="580"/>
      <c r="CA13" s="580"/>
      <c r="CB13" s="580"/>
      <c r="CC13" s="580"/>
      <c r="CD13" s="580"/>
      <c r="CE13" s="580"/>
      <c r="CF13" s="580"/>
      <c r="CG13" s="580"/>
      <c r="CH13" s="580"/>
      <c r="CI13" s="580"/>
      <c r="CJ13" s="580"/>
      <c r="CK13" s="580"/>
      <c r="CL13" s="580"/>
      <c r="CM13" s="580"/>
      <c r="CN13" s="580"/>
      <c r="CO13" s="580"/>
      <c r="CP13" s="580"/>
      <c r="CQ13" s="581"/>
      <c r="CR13" s="580"/>
      <c r="CS13" s="580"/>
      <c r="CT13" s="580"/>
      <c r="CU13" s="580"/>
      <c r="CV13" s="580"/>
    </row>
    <row r="14" spans="1:100" ht="13.5" customHeight="1" x14ac:dyDescent="0.2">
      <c r="A14" s="734">
        <v>7</v>
      </c>
      <c r="B14" s="736" t="s">
        <v>109</v>
      </c>
      <c r="C14" s="738">
        <f>IF(D14=0,0,RANK(D14,D$2:D$25))</f>
        <v>0</v>
      </c>
      <c r="D14" s="740">
        <f>SUM(J15:XO15)</f>
        <v>0</v>
      </c>
      <c r="E14" s="742">
        <f>IF(G14="X","X",RANK(G14,G$2:G$25))</f>
        <v>8</v>
      </c>
      <c r="F14" s="752">
        <f>COUNT(J14:YD14)</f>
        <v>0</v>
      </c>
      <c r="G14" s="722">
        <f>IF(C14=1,"X",IF(C14=2,"X",IF(C14=3,"X",F14)))</f>
        <v>0</v>
      </c>
      <c r="H14" s="754">
        <f>SUM(J14:XK14)</f>
        <v>0</v>
      </c>
      <c r="I14" s="759">
        <f>MINA(J14,K14,L14,M14,N14,O14,P14,Q14,R14,S14,T14,U14,V14,W14,X14)</f>
        <v>0</v>
      </c>
      <c r="J14" s="610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8"/>
      <c r="BD14" s="578"/>
      <c r="BE14" s="578"/>
      <c r="BF14" s="578"/>
      <c r="BG14" s="578"/>
      <c r="BH14" s="578"/>
      <c r="BI14" s="578"/>
      <c r="BJ14" s="578"/>
      <c r="BK14" s="578"/>
      <c r="BL14" s="578"/>
      <c r="BM14" s="578"/>
      <c r="BN14" s="578"/>
      <c r="BO14" s="578"/>
      <c r="BP14" s="578"/>
      <c r="BQ14" s="578"/>
      <c r="BR14" s="578"/>
      <c r="BS14" s="578"/>
      <c r="BT14" s="578"/>
      <c r="BU14" s="578"/>
      <c r="BV14" s="578"/>
      <c r="BW14" s="578"/>
      <c r="BX14" s="578"/>
      <c r="BY14" s="578"/>
      <c r="BZ14" s="578"/>
      <c r="CA14" s="578"/>
      <c r="CB14" s="578"/>
      <c r="CC14" s="578"/>
      <c r="CD14" s="578"/>
      <c r="CE14" s="578"/>
      <c r="CF14" s="578"/>
      <c r="CG14" s="578"/>
      <c r="CH14" s="578"/>
      <c r="CI14" s="578"/>
      <c r="CJ14" s="578"/>
      <c r="CK14" s="578"/>
      <c r="CL14" s="578"/>
      <c r="CM14" s="578"/>
      <c r="CN14" s="578"/>
      <c r="CO14" s="578"/>
      <c r="CP14" s="578"/>
      <c r="CQ14" s="578"/>
      <c r="CR14" s="578"/>
      <c r="CS14" s="578"/>
      <c r="CT14" s="578"/>
      <c r="CU14" s="578"/>
      <c r="CV14" s="578"/>
    </row>
    <row r="15" spans="1:100" ht="13.5" customHeight="1" thickBot="1" x14ac:dyDescent="0.25">
      <c r="A15" s="735"/>
      <c r="B15" s="737"/>
      <c r="C15" s="739"/>
      <c r="D15" s="741"/>
      <c r="E15" s="743"/>
      <c r="F15" s="753"/>
      <c r="G15" s="723"/>
      <c r="H15" s="755"/>
      <c r="I15" s="760"/>
      <c r="J15" s="579"/>
      <c r="K15" s="580"/>
      <c r="L15" s="580"/>
      <c r="M15" s="581"/>
      <c r="N15" s="580"/>
      <c r="O15" s="580"/>
      <c r="P15" s="580"/>
      <c r="Q15" s="581"/>
      <c r="R15" s="581"/>
      <c r="S15" s="580"/>
      <c r="T15" s="580"/>
      <c r="U15" s="581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  <c r="AT15" s="580"/>
      <c r="AU15" s="580"/>
      <c r="AV15" s="580"/>
      <c r="AW15" s="580"/>
      <c r="AX15" s="580"/>
      <c r="AY15" s="580"/>
      <c r="AZ15" s="580"/>
      <c r="BA15" s="580"/>
      <c r="BB15" s="580"/>
      <c r="BC15" s="580"/>
      <c r="BD15" s="580"/>
      <c r="BE15" s="580"/>
      <c r="BF15" s="580"/>
      <c r="BG15" s="580"/>
      <c r="BH15" s="580"/>
      <c r="BI15" s="580"/>
      <c r="BJ15" s="580"/>
      <c r="BK15" s="580"/>
      <c r="BL15" s="580"/>
      <c r="BM15" s="580"/>
      <c r="BN15" s="580"/>
      <c r="BO15" s="580"/>
      <c r="BP15" s="580"/>
      <c r="BQ15" s="580"/>
      <c r="BR15" s="580"/>
      <c r="BS15" s="580"/>
      <c r="BT15" s="580"/>
      <c r="BU15" s="580"/>
      <c r="BV15" s="580"/>
      <c r="BW15" s="580"/>
      <c r="BX15" s="580"/>
      <c r="BY15" s="580"/>
      <c r="BZ15" s="580"/>
      <c r="CA15" s="580"/>
      <c r="CB15" s="580"/>
      <c r="CC15" s="580"/>
      <c r="CD15" s="580"/>
      <c r="CE15" s="580"/>
      <c r="CF15" s="580"/>
      <c r="CG15" s="580"/>
      <c r="CH15" s="580"/>
      <c r="CI15" s="580"/>
      <c r="CJ15" s="580"/>
      <c r="CK15" s="580"/>
      <c r="CL15" s="580"/>
      <c r="CM15" s="580"/>
      <c r="CN15" s="580"/>
      <c r="CO15" s="580"/>
      <c r="CP15" s="580"/>
      <c r="CQ15" s="581"/>
      <c r="CR15" s="580"/>
      <c r="CS15" s="580"/>
      <c r="CT15" s="580"/>
      <c r="CU15" s="580"/>
      <c r="CV15" s="580"/>
    </row>
    <row r="16" spans="1:100" ht="13.5" customHeight="1" x14ac:dyDescent="0.2">
      <c r="A16" s="734">
        <v>8</v>
      </c>
      <c r="B16" s="736" t="s">
        <v>974</v>
      </c>
      <c r="C16" s="738">
        <f>IF(D16=0,0,RANK(D16,D$2:D$25))</f>
        <v>7</v>
      </c>
      <c r="D16" s="740">
        <f>SUM(J17:XO17)</f>
        <v>20</v>
      </c>
      <c r="E16" s="742">
        <f>IF(G16="X","X",RANK(G16,G$2:G$25))</f>
        <v>3</v>
      </c>
      <c r="F16" s="752">
        <f>COUNT(J16:YD16)</f>
        <v>10</v>
      </c>
      <c r="G16" s="722">
        <f>IF(C16=1,"X",IF(C16=2,"X",IF(C16=3,"X",F16)))</f>
        <v>10</v>
      </c>
      <c r="H16" s="754">
        <f>SUM(J16:XK16)</f>
        <v>0.21203703703703705</v>
      </c>
      <c r="I16" s="759">
        <f>MINA(J16,K16,L16,M16,N16,O16,P16,Q16,R16,S16,T16,U16,V16,W16,X16)</f>
        <v>1.5625E-2</v>
      </c>
      <c r="J16" s="578">
        <v>1.7488425925925925E-2</v>
      </c>
      <c r="K16" s="578">
        <v>1.5625E-2</v>
      </c>
      <c r="L16" s="578">
        <v>1.5856481481481482E-2</v>
      </c>
      <c r="M16" s="578">
        <v>1.6631944444444446E-2</v>
      </c>
      <c r="N16" s="578"/>
      <c r="O16" s="578">
        <v>1.5879629629629629E-2</v>
      </c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92"/>
      <c r="AD16" s="592"/>
      <c r="AE16" s="592"/>
      <c r="AF16" s="592"/>
      <c r="AG16" s="592"/>
      <c r="AH16" s="578"/>
      <c r="AI16" s="578"/>
      <c r="AJ16" s="578"/>
      <c r="AK16" s="578">
        <v>3.7986111111111116E-2</v>
      </c>
      <c r="AL16" s="578"/>
      <c r="AM16" s="578"/>
      <c r="AN16" s="578">
        <v>2.269675925925926E-2</v>
      </c>
      <c r="AO16" s="578"/>
      <c r="AP16" s="578"/>
      <c r="AQ16" s="578"/>
      <c r="AR16" s="578"/>
      <c r="AS16" s="578"/>
      <c r="AT16" s="578">
        <v>1.9502314814814816E-2</v>
      </c>
      <c r="AU16" s="578"/>
      <c r="AV16" s="578"/>
      <c r="AW16" s="578"/>
      <c r="AX16" s="578"/>
      <c r="AY16" s="578">
        <v>4.5069444444444447E-2</v>
      </c>
      <c r="AZ16" s="578"/>
      <c r="BA16" s="578"/>
      <c r="BB16" s="578"/>
      <c r="BC16" s="578"/>
      <c r="BD16" s="578"/>
      <c r="BE16" s="578"/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78"/>
      <c r="BS16" s="578"/>
      <c r="BT16" s="578"/>
      <c r="BU16" s="578"/>
      <c r="BV16" s="578"/>
      <c r="BW16" s="578"/>
      <c r="BX16" s="578"/>
      <c r="BY16" s="578"/>
      <c r="BZ16" s="578"/>
      <c r="CA16" s="578"/>
      <c r="CB16" s="578"/>
      <c r="CC16" s="578"/>
      <c r="CD16" s="578"/>
      <c r="CE16" s="578"/>
      <c r="CF16" s="578"/>
      <c r="CG16" s="578"/>
      <c r="CH16" s="578"/>
      <c r="CI16" s="578"/>
      <c r="CJ16" s="578"/>
      <c r="CK16" s="578"/>
      <c r="CL16" s="578"/>
      <c r="CM16" s="578"/>
      <c r="CN16" s="578"/>
      <c r="CO16" s="578">
        <v>5.3009259259259251E-3</v>
      </c>
      <c r="CP16" s="578"/>
      <c r="CQ16" s="578"/>
      <c r="CR16" s="578"/>
      <c r="CS16" s="578"/>
      <c r="CT16" s="578"/>
      <c r="CU16" s="578"/>
      <c r="CV16" s="578"/>
    </row>
    <row r="17" spans="1:100" ht="13.5" customHeight="1" thickBot="1" x14ac:dyDescent="0.25">
      <c r="A17" s="735"/>
      <c r="B17" s="737"/>
      <c r="C17" s="739"/>
      <c r="D17" s="741"/>
      <c r="E17" s="743"/>
      <c r="F17" s="753"/>
      <c r="G17" s="723"/>
      <c r="H17" s="755"/>
      <c r="I17" s="760"/>
      <c r="J17" s="581">
        <f>IF($I16=0,0,IF(ROUNDUP(J16/$I16,0)&gt;30,30,ROUNDUP(J16/$I16,0)))</f>
        <v>2</v>
      </c>
      <c r="K17" s="579">
        <f>IF($I16=0,0,IF(ROUNDUP(K16/$I16,0)&gt;30,30,ROUNDUP(K16/$I16,0)))</f>
        <v>1</v>
      </c>
      <c r="L17" s="579">
        <f>IF($I16=0,0,IF(ROUNDUP(L16/$I16,0)&gt;30,30,ROUNDUP(L16/$I16,0)))</f>
        <v>2</v>
      </c>
      <c r="M17" s="581">
        <f>IF($I16=0,0,IF(ROUNDUP(M16/$I16,0)&gt;30,30,ROUNDUP(M16/$I16,0)))</f>
        <v>2</v>
      </c>
      <c r="N17" s="580"/>
      <c r="O17" s="579">
        <f>IF($I16=0,0,IF(ROUNDUP(O16/$I16,0)&gt;30,30,ROUNDUP(O16/$I16,0)))</f>
        <v>2</v>
      </c>
      <c r="P17" s="581"/>
      <c r="Q17" s="581"/>
      <c r="R17" s="581"/>
      <c r="S17" s="581"/>
      <c r="T17" s="580"/>
      <c r="U17" s="581"/>
      <c r="V17" s="581"/>
      <c r="W17" s="581"/>
      <c r="X17" s="581"/>
      <c r="Y17" s="581"/>
      <c r="Z17" s="580"/>
      <c r="AA17" s="580"/>
      <c r="AB17" s="580"/>
      <c r="AC17" s="581"/>
      <c r="AD17" s="581"/>
      <c r="AE17" s="581"/>
      <c r="AF17" s="581"/>
      <c r="AG17" s="581"/>
      <c r="AH17" s="580"/>
      <c r="AI17" s="580"/>
      <c r="AJ17" s="580"/>
      <c r="AK17" s="581">
        <f>IF($I16=0,0,IF(ROUNDUP(AK16/$I16,0)&gt;30,30,ROUNDUP(AK16/$I16,0)))</f>
        <v>3</v>
      </c>
      <c r="AL17" s="580"/>
      <c r="AM17" s="580"/>
      <c r="AN17" s="581">
        <f>IF($I16=0,0,IF(ROUNDUP(AN16/$I16,0)&gt;30,30,ROUNDUP(AN16/$I16,0)))</f>
        <v>2</v>
      </c>
      <c r="AO17" s="580"/>
      <c r="AP17" s="580"/>
      <c r="AQ17" s="580"/>
      <c r="AR17" s="580"/>
      <c r="AS17" s="580"/>
      <c r="AT17" s="581">
        <f>IF($I16=0,0,IF(ROUNDUP(AT16/$I16,0)&gt;30,30,ROUNDUP(AT16/$I16,0)))</f>
        <v>2</v>
      </c>
      <c r="AU17" s="581"/>
      <c r="AV17" s="581"/>
      <c r="AW17" s="581"/>
      <c r="AX17" s="581"/>
      <c r="AY17" s="581">
        <f>IF($I16=0,0,IF(ROUNDUP(AY16/$I16,0)&gt;30,30,ROUNDUP(AY16/$I16,0)))</f>
        <v>3</v>
      </c>
      <c r="AZ17" s="581"/>
      <c r="BA17" s="581"/>
      <c r="BB17" s="581"/>
      <c r="BC17" s="580"/>
      <c r="BD17" s="580"/>
      <c r="BE17" s="580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80"/>
      <c r="BW17" s="580"/>
      <c r="BX17" s="580"/>
      <c r="BY17" s="580"/>
      <c r="BZ17" s="580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  <c r="CK17" s="580"/>
      <c r="CL17" s="580"/>
      <c r="CM17" s="580"/>
      <c r="CN17" s="580"/>
      <c r="CO17" s="581">
        <f>IF($I16=0,0,IF(ROUNDUP(CO16/$I16,0)&gt;30,30,ROUNDUP(CO16/$I16,0)))</f>
        <v>1</v>
      </c>
      <c r="CP17" s="581"/>
      <c r="CQ17" s="581"/>
      <c r="CR17" s="580"/>
      <c r="CS17" s="580"/>
      <c r="CT17" s="580"/>
      <c r="CU17" s="580"/>
      <c r="CV17" s="580"/>
    </row>
    <row r="18" spans="1:100" ht="13.5" customHeight="1" x14ac:dyDescent="0.2">
      <c r="A18" s="734">
        <v>9</v>
      </c>
      <c r="B18" s="736" t="s">
        <v>504</v>
      </c>
      <c r="C18" s="738">
        <f>IF(D18=0,0,RANK(D18,D$2:D$25))</f>
        <v>2</v>
      </c>
      <c r="D18" s="740">
        <f>SUM(J19:XO19)</f>
        <v>104</v>
      </c>
      <c r="E18" s="742" t="str">
        <f>IF(G18="X","X",RANK(G18,G$2:G$25))</f>
        <v>X</v>
      </c>
      <c r="F18" s="752">
        <f>COUNT(J18:YD18)</f>
        <v>25</v>
      </c>
      <c r="G18" s="722" t="str">
        <f>IF(C18=1,"X",IF(C18=2,"X",IF(C18=3,"X",F18)))</f>
        <v>X</v>
      </c>
      <c r="H18" s="754">
        <f>SUM(J18:XK18)</f>
        <v>1.3885763888888891</v>
      </c>
      <c r="I18" s="759">
        <f>MINA(J18,K18,L18,M18,N18,O18,P18,Q18,R18,S18,T18,U18,V18,W18,X18)</f>
        <v>1.5983796296296295E-2</v>
      </c>
      <c r="J18" s="610"/>
      <c r="K18" s="578">
        <v>1.6134259259259261E-2</v>
      </c>
      <c r="L18" s="578">
        <v>1.5983796296296295E-2</v>
      </c>
      <c r="M18" s="578"/>
      <c r="N18" s="578">
        <v>1.6087962962962964E-2</v>
      </c>
      <c r="O18" s="578">
        <v>1.6018518518518519E-2</v>
      </c>
      <c r="P18" s="578">
        <v>1.6064814814814813E-2</v>
      </c>
      <c r="Q18" s="578">
        <v>1.622685185185185E-2</v>
      </c>
      <c r="R18" s="578"/>
      <c r="S18" s="578"/>
      <c r="T18" s="578"/>
      <c r="U18" s="578">
        <v>1.6712962962962961E-2</v>
      </c>
      <c r="V18" s="578"/>
      <c r="W18" s="578"/>
      <c r="X18" s="578"/>
      <c r="Y18" s="578"/>
      <c r="Z18" s="578"/>
      <c r="AA18" s="578"/>
      <c r="AB18" s="578">
        <v>2.2094907407407407E-2</v>
      </c>
      <c r="AC18" s="578">
        <v>4.1458333333333333E-2</v>
      </c>
      <c r="AD18" s="578"/>
      <c r="AE18" s="578"/>
      <c r="AF18" s="578"/>
      <c r="AG18" s="578"/>
      <c r="AH18" s="578"/>
      <c r="AI18" s="578"/>
      <c r="AJ18" s="578"/>
      <c r="AK18" s="578">
        <v>3.9097222222222221E-2</v>
      </c>
      <c r="AL18" s="578"/>
      <c r="AM18" s="578"/>
      <c r="AN18" s="578">
        <v>8.6076388888888897E-2</v>
      </c>
      <c r="AO18" s="578"/>
      <c r="AP18" s="578">
        <v>3.4432870370370371E-2</v>
      </c>
      <c r="AQ18" s="578"/>
      <c r="AR18" s="578"/>
      <c r="AS18" s="578"/>
      <c r="AT18" s="578"/>
      <c r="AU18" s="578"/>
      <c r="AV18" s="578"/>
      <c r="AW18" s="578">
        <v>5.2511574074074079E-2</v>
      </c>
      <c r="AX18" s="578"/>
      <c r="AY18" s="578">
        <v>4.3298611111111107E-2</v>
      </c>
      <c r="AZ18" s="578"/>
      <c r="BA18" s="578"/>
      <c r="BB18" s="578"/>
      <c r="BC18" s="578"/>
      <c r="BD18" s="578"/>
      <c r="BE18" s="578">
        <v>8.2210648148148144E-2</v>
      </c>
      <c r="BF18" s="578"/>
      <c r="BG18" s="578"/>
      <c r="BH18" s="578"/>
      <c r="BI18" s="578">
        <v>0.11090277777777778</v>
      </c>
      <c r="BJ18" s="578"/>
      <c r="BK18" s="578"/>
      <c r="BL18" s="578"/>
      <c r="BM18" s="654">
        <v>9.0289351851851843E-2</v>
      </c>
      <c r="BN18" s="654"/>
      <c r="BO18" s="578"/>
      <c r="BP18" s="578"/>
      <c r="BQ18" s="578"/>
      <c r="BR18" s="578"/>
      <c r="BS18" s="578"/>
      <c r="BT18" s="578"/>
      <c r="BU18" s="578"/>
      <c r="BV18" s="578">
        <v>3.7777777777777778E-2</v>
      </c>
      <c r="BW18" s="578"/>
      <c r="BX18" s="578"/>
      <c r="BY18" s="578">
        <v>3.7118055555555557E-2</v>
      </c>
      <c r="BZ18" s="578"/>
      <c r="CA18" s="578"/>
      <c r="CB18" s="578"/>
      <c r="CC18" s="578"/>
      <c r="CD18" s="578">
        <v>8.0601851851851855E-2</v>
      </c>
      <c r="CE18" s="578"/>
      <c r="CF18" s="578"/>
      <c r="CG18" s="578">
        <v>0.20821759259259257</v>
      </c>
      <c r="CH18" s="578">
        <v>9.6932870370370364E-2</v>
      </c>
      <c r="CI18" s="578"/>
      <c r="CJ18" s="578"/>
      <c r="CK18" s="578"/>
      <c r="CL18" s="578">
        <v>0.16666666666666666</v>
      </c>
      <c r="CM18" s="578"/>
      <c r="CN18" s="578"/>
      <c r="CO18" s="578">
        <v>4.9189814814814816E-3</v>
      </c>
      <c r="CP18" s="578"/>
      <c r="CQ18" s="578">
        <v>4.0740740740740737E-2</v>
      </c>
      <c r="CR18" s="578"/>
      <c r="CS18" s="578"/>
      <c r="CT18" s="578"/>
      <c r="CU18" s="578"/>
      <c r="CV18" s="578"/>
    </row>
    <row r="19" spans="1:100" ht="13.5" customHeight="1" thickBot="1" x14ac:dyDescent="0.25">
      <c r="A19" s="735"/>
      <c r="B19" s="737"/>
      <c r="C19" s="739"/>
      <c r="D19" s="741"/>
      <c r="E19" s="743"/>
      <c r="F19" s="753"/>
      <c r="G19" s="723"/>
      <c r="H19" s="755"/>
      <c r="I19" s="760"/>
      <c r="J19" s="581"/>
      <c r="K19" s="579">
        <f>IF($I18=0,0,IF(ROUNDUP(K18/$I18,0)&gt;30,30,ROUNDUP(K18/$I18,0)))</f>
        <v>2</v>
      </c>
      <c r="L19" s="579">
        <f>IF($I18=0,0,IF(ROUNDUP(L18/$I18,0)&gt;30,30,ROUNDUP(L18/$I18,0)))</f>
        <v>1</v>
      </c>
      <c r="M19" s="581"/>
      <c r="N19" s="579">
        <f>IF($I18=0,0,IF(ROUNDUP(N18/$I18,0)&gt;30,30,ROUNDUP(N18/$I18,0)))</f>
        <v>2</v>
      </c>
      <c r="O19" s="579">
        <f>IF($I18=0,0,IF(ROUNDUP(O18/$I18,0)&gt;30,30,ROUNDUP(O18/$I18,0)))</f>
        <v>2</v>
      </c>
      <c r="P19" s="579">
        <f t="shared" ref="P19:Q19" si="8">IF($I18=0,0,IF(ROUNDUP(P18/$I18,0)&gt;30,30,ROUNDUP(P18/$I18,0)))</f>
        <v>2</v>
      </c>
      <c r="Q19" s="579">
        <f t="shared" si="8"/>
        <v>2</v>
      </c>
      <c r="R19" s="581"/>
      <c r="S19" s="581"/>
      <c r="T19" s="581"/>
      <c r="U19" s="579">
        <f t="shared" ref="U19" si="9">IF($I18=0,0,IF(ROUNDUP(U18/$I18,0)&gt;30,30,ROUNDUP(U18/$I18,0)))</f>
        <v>2</v>
      </c>
      <c r="V19" s="581"/>
      <c r="W19" s="581"/>
      <c r="X19" s="580"/>
      <c r="Y19" s="580"/>
      <c r="Z19" s="581"/>
      <c r="AA19" s="580"/>
      <c r="AB19" s="581">
        <f>IF($I18=0,0,IF(ROUNDUP(AB18/$I18,0)&gt;30,30,ROUNDUP(AB18/$I18,0)))</f>
        <v>2</v>
      </c>
      <c r="AC19" s="581">
        <f>IF($I18=0,0,IF(ROUNDUP(AC18/$I18,0)&gt;30,30,ROUNDUP(AC18/$I18,0)))</f>
        <v>3</v>
      </c>
      <c r="AD19" s="581"/>
      <c r="AE19" s="581"/>
      <c r="AF19" s="581"/>
      <c r="AG19" s="581"/>
      <c r="AH19" s="581"/>
      <c r="AI19" s="581"/>
      <c r="AJ19" s="581"/>
      <c r="AK19" s="581">
        <f>IF($I18=0,0,IF(ROUNDUP(AK18/$I18,0)&gt;30,30,ROUNDUP(AK18/$I18,0)))</f>
        <v>3</v>
      </c>
      <c r="AL19" s="581"/>
      <c r="AM19" s="581"/>
      <c r="AN19" s="581">
        <f>IF($I18=0,0,IF(ROUNDUP(AN18/$I18,0)&gt;30,30,ROUNDUP(AN18/$I18,0)))</f>
        <v>6</v>
      </c>
      <c r="AO19" s="581"/>
      <c r="AP19" s="581">
        <f>IF($I18=0,0,IF(ROUNDUP(AP18/$I18,0)&gt;30,30,ROUNDUP(AP18/$I18,0)))</f>
        <v>3</v>
      </c>
      <c r="AQ19" s="581"/>
      <c r="AR19" s="581"/>
      <c r="AS19" s="581"/>
      <c r="AT19" s="581"/>
      <c r="AU19" s="581"/>
      <c r="AV19" s="581"/>
      <c r="AW19" s="581">
        <f>IF($I18=0,0,IF(ROUNDUP(AW18/$I18,0)&gt;30,30,ROUNDUP(AW18/$I18,0)))</f>
        <v>4</v>
      </c>
      <c r="AX19" s="581"/>
      <c r="AY19" s="581">
        <f>IF($I18=0,0,IF(ROUNDUP(AY18/$I18,0)&gt;30,30,ROUNDUP(AY18/$I18,0)))</f>
        <v>3</v>
      </c>
      <c r="AZ19" s="581"/>
      <c r="BA19" s="581"/>
      <c r="BB19" s="581"/>
      <c r="BC19" s="580"/>
      <c r="BD19" s="580"/>
      <c r="BE19" s="581">
        <f>IF($I18=0,0,IF(ROUNDUP(BE18/$I18,0)&gt;30,30,ROUNDUP(BE18/$I18,0)))</f>
        <v>6</v>
      </c>
      <c r="BF19" s="581"/>
      <c r="BG19" s="580"/>
      <c r="BH19" s="580"/>
      <c r="BI19" s="581">
        <f>IF($I18=0,0,IF(ROUNDUP(BI18/$I18,0)&gt;30,30,ROUNDUP(BI18/$I18,0)))</f>
        <v>7</v>
      </c>
      <c r="BJ19" s="580"/>
      <c r="BK19" s="580"/>
      <c r="BL19" s="580"/>
      <c r="BM19" s="581">
        <f>IF($I18=0,0,IF(ROUNDUP(BM18/$I18,0)&gt;30,30,ROUNDUP(BM18/$I18,0)))</f>
        <v>6</v>
      </c>
      <c r="BN19" s="581"/>
      <c r="BO19" s="580"/>
      <c r="BP19" s="580"/>
      <c r="BQ19" s="580"/>
      <c r="BR19" s="580"/>
      <c r="BS19" s="580"/>
      <c r="BT19" s="580"/>
      <c r="BU19" s="580"/>
      <c r="BV19" s="581">
        <f>IF($I18=0,0,IF(ROUNDUP(BV18/$I18,0)&gt;30,30,ROUNDUP(BV18/$I18,0)))</f>
        <v>3</v>
      </c>
      <c r="BW19" s="581"/>
      <c r="BX19" s="580"/>
      <c r="BY19" s="581">
        <f>IF($I18=0,0,IF(ROUNDUP(BY18/$I18,0)&gt;30,30,ROUNDUP(BY18/$I18,0)))</f>
        <v>3</v>
      </c>
      <c r="BZ19" s="580"/>
      <c r="CA19" s="580"/>
      <c r="CB19" s="581"/>
      <c r="CC19" s="581"/>
      <c r="CD19" s="581">
        <f>IF($I18=0,0,IF(ROUNDUP(CD18/$I18,0)&gt;30,30,ROUNDUP(CD18/$I18,0)))</f>
        <v>6</v>
      </c>
      <c r="CE19" s="581"/>
      <c r="CF19" s="581"/>
      <c r="CG19" s="581">
        <f>IF($I18=0,0,IF(ROUNDUP(CG18/$I18,0)&gt;30,30,ROUNDUP(CG18/$I18,0)))</f>
        <v>14</v>
      </c>
      <c r="CH19" s="581">
        <f>IF($I18=0,0,IF(ROUNDUP(CH18/$I18,0)&gt;30,30,ROUNDUP(CH18/$I18,0)))</f>
        <v>7</v>
      </c>
      <c r="CI19" s="581"/>
      <c r="CJ19" s="581"/>
      <c r="CK19" s="581"/>
      <c r="CL19" s="581">
        <f>IF($I18=0,0,IF(ROUNDUP(CL18/$I18,0)&gt;30,30,ROUNDUP(CL18/$I18,0)))</f>
        <v>11</v>
      </c>
      <c r="CM19" s="581"/>
      <c r="CN19" s="581"/>
      <c r="CO19" s="581">
        <f>IF($I18=0,0,IF(ROUNDUP(CO18/$I18,0)&gt;30,30,ROUNDUP(CO18/$I18,0)))</f>
        <v>1</v>
      </c>
      <c r="CP19" s="581"/>
      <c r="CQ19" s="581">
        <f>IF($I18=0,0,IF(ROUNDUP(CQ18/$I18,0)&gt;30,30,ROUNDUP(CQ18/$I18,0)))</f>
        <v>3</v>
      </c>
      <c r="CR19" s="580"/>
      <c r="CS19" s="580"/>
      <c r="CT19" s="580"/>
      <c r="CU19" s="580"/>
      <c r="CV19" s="580"/>
    </row>
    <row r="20" spans="1:100" ht="13.5" customHeight="1" x14ac:dyDescent="0.2">
      <c r="A20" s="734">
        <v>10</v>
      </c>
      <c r="B20" s="736" t="s">
        <v>771</v>
      </c>
      <c r="C20" s="738">
        <f>IF(D20=0,0,RANK(D20,D$2:D$25))</f>
        <v>3</v>
      </c>
      <c r="D20" s="740">
        <f>SUM(J21:XO21)</f>
        <v>90</v>
      </c>
      <c r="E20" s="742" t="str">
        <f>IF(G20="X","X",RANK(G20,G$2:G$25))</f>
        <v>X</v>
      </c>
      <c r="F20" s="752">
        <f>COUNT(J20:YD20)</f>
        <v>26</v>
      </c>
      <c r="G20" s="722" t="str">
        <f>IF(C20=1,"X",IF(C20=2,"X",IF(C20=3,"X",F20)))</f>
        <v>X</v>
      </c>
      <c r="H20" s="754">
        <f>SUM(J20:XK20)</f>
        <v>1.2854050925925928</v>
      </c>
      <c r="I20" s="759">
        <f>MINA(J20,K20,L20,M20,N20,O20,P20,Q20,R20,S20,T20,U20,V20,W20,X20)</f>
        <v>1.8414351851851852E-2</v>
      </c>
      <c r="J20" s="610">
        <v>2.0879629629629626E-2</v>
      </c>
      <c r="K20" s="578">
        <v>1.9270833333333334E-2</v>
      </c>
      <c r="L20" s="578">
        <v>1.8981481481481481E-2</v>
      </c>
      <c r="M20" s="578">
        <v>1.9027777777777779E-2</v>
      </c>
      <c r="N20" s="578">
        <v>1.8726851851851852E-2</v>
      </c>
      <c r="O20" s="578"/>
      <c r="P20" s="578">
        <v>1.8912037037037036E-2</v>
      </c>
      <c r="Q20" s="578">
        <v>1.9166666666666669E-2</v>
      </c>
      <c r="R20" s="578">
        <v>1.9155092592592592E-2</v>
      </c>
      <c r="S20" s="578"/>
      <c r="T20" s="578">
        <v>2.0081018518518519E-2</v>
      </c>
      <c r="U20" s="578">
        <v>1.9212962962962963E-2</v>
      </c>
      <c r="V20" s="578">
        <v>1.894675925925926E-2</v>
      </c>
      <c r="W20" s="578">
        <v>1.8877314814814816E-2</v>
      </c>
      <c r="X20" s="578">
        <v>1.8414351851851852E-2</v>
      </c>
      <c r="Y20" s="578">
        <v>3.1793981481481479E-2</v>
      </c>
      <c r="Z20" s="578"/>
      <c r="AA20" s="578">
        <v>8.0555555555555554E-3</v>
      </c>
      <c r="AB20" s="578">
        <v>2.4421296296296292E-2</v>
      </c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78">
        <v>6.2337962962962963E-2</v>
      </c>
      <c r="AX20" s="578"/>
      <c r="AY20" s="578"/>
      <c r="AZ20" s="578"/>
      <c r="BA20" s="578"/>
      <c r="BB20" s="578"/>
      <c r="BC20" s="578"/>
      <c r="BD20" s="578"/>
      <c r="BE20" s="578"/>
      <c r="BF20" s="578"/>
      <c r="BG20" s="594">
        <v>9.5474537037037052E-2</v>
      </c>
      <c r="BH20" s="594"/>
      <c r="BI20" s="578">
        <v>0.48409722222222223</v>
      </c>
      <c r="BJ20" s="578"/>
      <c r="BK20" s="578"/>
      <c r="BL20" s="578"/>
      <c r="BM20" s="578"/>
      <c r="BN20" s="578"/>
      <c r="BO20" s="578"/>
      <c r="BP20" s="578"/>
      <c r="BQ20" s="578"/>
      <c r="BR20" s="578"/>
      <c r="BS20" s="578"/>
      <c r="BT20" s="578"/>
      <c r="BU20" s="578"/>
      <c r="BV20" s="578">
        <v>4.2858796296296298E-2</v>
      </c>
      <c r="BW20" s="578"/>
      <c r="BX20" s="578"/>
      <c r="BY20" s="578"/>
      <c r="BZ20" s="578"/>
      <c r="CA20" s="578"/>
      <c r="CB20" s="578">
        <v>1.2060185185185186E-2</v>
      </c>
      <c r="CC20" s="578">
        <v>6.9444444444444447E-4</v>
      </c>
      <c r="CD20" s="578"/>
      <c r="CE20" s="578"/>
      <c r="CF20" s="578">
        <v>6.9444444444444447E-4</v>
      </c>
      <c r="CG20" s="578"/>
      <c r="CH20" s="578">
        <v>0.10118055555555555</v>
      </c>
      <c r="CI20" s="578"/>
      <c r="CJ20" s="578"/>
      <c r="CK20" s="578"/>
      <c r="CL20" s="578">
        <v>0.16666666666666666</v>
      </c>
      <c r="CM20" s="578"/>
      <c r="CN20" s="578"/>
      <c r="CO20" s="578">
        <v>5.4166666666666669E-3</v>
      </c>
      <c r="CP20" s="578"/>
      <c r="CQ20" s="578"/>
      <c r="CR20" s="578"/>
      <c r="CS20" s="578"/>
      <c r="CT20" s="578"/>
      <c r="CU20" s="578"/>
      <c r="CV20" s="578"/>
    </row>
    <row r="21" spans="1:100" ht="13.5" customHeight="1" thickBot="1" x14ac:dyDescent="0.25">
      <c r="A21" s="735"/>
      <c r="B21" s="737"/>
      <c r="C21" s="739"/>
      <c r="D21" s="741"/>
      <c r="E21" s="743"/>
      <c r="F21" s="753"/>
      <c r="G21" s="723"/>
      <c r="H21" s="755"/>
      <c r="I21" s="760"/>
      <c r="J21" s="581">
        <f>IF($I20=0,0,IF(ROUNDUP(J20/$I20,0)&gt;30,30,ROUNDUP(J20/$I20,0)))</f>
        <v>2</v>
      </c>
      <c r="K21" s="579">
        <f>IF($I20=0,0,IF(ROUNDUP(K20/$I20,0)&gt;30,30,ROUNDUP(K20/$I20,0)))</f>
        <v>2</v>
      </c>
      <c r="L21" s="579">
        <f>IF($I20=0,0,IF(ROUNDUP(L20/$I20,0)&gt;30,30,ROUNDUP(L20/$I20,0)))</f>
        <v>2</v>
      </c>
      <c r="M21" s="581">
        <f>IF($I20=0,0,IF(ROUNDUP(M20/$I20,0)&gt;30,30,ROUNDUP(M20/$I20,0)))</f>
        <v>2</v>
      </c>
      <c r="N21" s="579">
        <f>IF($I20=0,0,IF(ROUNDUP(N20/$I20,0)&gt;30,30,ROUNDUP(N20/$I20,0)))</f>
        <v>2</v>
      </c>
      <c r="O21" s="581"/>
      <c r="P21" s="579">
        <f t="shared" ref="J21:X23" si="10">IF($I20=0,0,IF(ROUNDUP(P20/$I20,0)&gt;30,30,ROUNDUP(P20/$I20,0)))</f>
        <v>2</v>
      </c>
      <c r="Q21" s="579">
        <f t="shared" si="10"/>
        <v>2</v>
      </c>
      <c r="R21" s="579">
        <f t="shared" si="10"/>
        <v>2</v>
      </c>
      <c r="S21" s="580"/>
      <c r="T21" s="579">
        <f t="shared" si="10"/>
        <v>2</v>
      </c>
      <c r="U21" s="579">
        <f t="shared" si="10"/>
        <v>2</v>
      </c>
      <c r="V21" s="579">
        <f t="shared" si="10"/>
        <v>2</v>
      </c>
      <c r="W21" s="579">
        <f t="shared" si="10"/>
        <v>2</v>
      </c>
      <c r="X21" s="579">
        <f t="shared" si="10"/>
        <v>1</v>
      </c>
      <c r="Y21" s="581">
        <f>IF($I20=0,0,IF(ROUNDUP(Y20/$I20,0)&gt;30,30,ROUNDUP(Y20/$I20,0)))</f>
        <v>2</v>
      </c>
      <c r="Z21" s="580"/>
      <c r="AA21" s="581">
        <f>IF($I20=0,0,IF(ROUNDUP(AA20/$I20,0)&gt;30,30,ROUNDUP(AA20/$I20,0)))</f>
        <v>1</v>
      </c>
      <c r="AB21" s="581">
        <f>IF($I20=0,0,IF(ROUNDUP(AB20/$I20,0)&gt;30,30,ROUNDUP(AB20/$I20,0)))</f>
        <v>2</v>
      </c>
      <c r="AC21" s="581"/>
      <c r="AD21" s="581"/>
      <c r="AE21" s="581"/>
      <c r="AF21" s="581"/>
      <c r="AG21" s="581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1"/>
      <c r="AU21" s="581"/>
      <c r="AV21" s="581"/>
      <c r="AW21" s="581">
        <f>IF($I20=0,0,IF(ROUNDUP(AW20/$I20,0)&gt;30,30,ROUNDUP(AW20/$I20,0)))</f>
        <v>4</v>
      </c>
      <c r="AX21" s="581"/>
      <c r="AY21" s="581"/>
      <c r="AZ21" s="581"/>
      <c r="BA21" s="581"/>
      <c r="BB21" s="581"/>
      <c r="BC21" s="580"/>
      <c r="BD21" s="580"/>
      <c r="BE21" s="580"/>
      <c r="BF21" s="580"/>
      <c r="BG21" s="581">
        <f>IF($I20=0,0,IF(ROUNDUP(BG20/$I20,0)&gt;30,30,ROUNDUP(BG20/$I20,0)))</f>
        <v>6</v>
      </c>
      <c r="BH21" s="581"/>
      <c r="BI21" s="581">
        <f>IF($I20=0,0,IF(ROUNDUP(BI20/$I20,0)&gt;30,30,ROUNDUP(BI20/$I20,0)))</f>
        <v>27</v>
      </c>
      <c r="BJ21" s="580"/>
      <c r="BK21" s="580"/>
      <c r="BL21" s="580"/>
      <c r="BM21" s="580"/>
      <c r="BN21" s="580"/>
      <c r="BO21" s="580"/>
      <c r="BP21" s="580"/>
      <c r="BQ21" s="580"/>
      <c r="BR21" s="580"/>
      <c r="BS21" s="580"/>
      <c r="BT21" s="580"/>
      <c r="BU21" s="580"/>
      <c r="BV21" s="581">
        <f>IF($I20=0,0,IF(ROUNDUP(BV20/$I20,0)&gt;30,30,ROUNDUP(BV20/$I20,0)))</f>
        <v>3</v>
      </c>
      <c r="BW21" s="581"/>
      <c r="BX21" s="581"/>
      <c r="BY21" s="581"/>
      <c r="BZ21" s="581"/>
      <c r="CA21" s="581"/>
      <c r="CB21" s="581">
        <f t="shared" ref="CB21:CO21" si="11">IF($I20=0,0,IF(ROUNDUP(CB20/$I20,0)&gt;30,30,ROUNDUP(CB20/$I20,0)))</f>
        <v>1</v>
      </c>
      <c r="CC21" s="581">
        <f t="shared" si="11"/>
        <v>1</v>
      </c>
      <c r="CD21" s="581"/>
      <c r="CE21" s="581"/>
      <c r="CF21" s="581">
        <f t="shared" si="11"/>
        <v>1</v>
      </c>
      <c r="CG21" s="581"/>
      <c r="CH21" s="581">
        <f t="shared" si="11"/>
        <v>6</v>
      </c>
      <c r="CI21" s="581"/>
      <c r="CJ21" s="581"/>
      <c r="CK21" s="581"/>
      <c r="CL21" s="581">
        <f t="shared" si="11"/>
        <v>10</v>
      </c>
      <c r="CM21" s="581"/>
      <c r="CN21" s="581"/>
      <c r="CO21" s="581">
        <f t="shared" si="11"/>
        <v>1</v>
      </c>
      <c r="CP21" s="581"/>
      <c r="CQ21" s="581"/>
      <c r="CR21" s="580"/>
      <c r="CS21" s="580"/>
      <c r="CT21" s="580"/>
      <c r="CU21" s="580"/>
      <c r="CV21" s="581"/>
    </row>
    <row r="22" spans="1:100" ht="13.5" customHeight="1" x14ac:dyDescent="0.2">
      <c r="A22" s="734">
        <v>11</v>
      </c>
      <c r="B22" s="736" t="s">
        <v>666</v>
      </c>
      <c r="C22" s="738">
        <f>IF(D22=0,0,RANK(D22,D$2:D$25))</f>
        <v>8</v>
      </c>
      <c r="D22" s="740">
        <f>SUM(J23:XO23)</f>
        <v>16</v>
      </c>
      <c r="E22" s="742">
        <f>IF(G22="X","X",RANK(G22,G$2:G$25))</f>
        <v>4</v>
      </c>
      <c r="F22" s="752">
        <f>COUNT(J22:YD22)</f>
        <v>9</v>
      </c>
      <c r="G22" s="722">
        <f>IF(C22=1,"X",IF(C22=2,"X",IF(C22=3,"X",F22)))</f>
        <v>9</v>
      </c>
      <c r="H22" s="754">
        <f>SUM(J22:XK22)</f>
        <v>0.19836805555555559</v>
      </c>
      <c r="I22" s="759">
        <f>MINA(J22,K22,L22,M22,N22,O22,P22,Q22,R22,S22,T22,U22,V22,W22,X22)</f>
        <v>2.1886574074074072E-2</v>
      </c>
      <c r="J22" s="610">
        <v>2.2719907407407411E-2</v>
      </c>
      <c r="K22" s="578">
        <v>2.2222222222222223E-2</v>
      </c>
      <c r="L22" s="578">
        <v>2.1886574074074072E-2</v>
      </c>
      <c r="M22" s="578">
        <v>2.2048611111111113E-2</v>
      </c>
      <c r="N22" s="578">
        <v>2.2199074074074076E-2</v>
      </c>
      <c r="O22" s="578">
        <v>2.2488425925925926E-2</v>
      </c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>
        <v>2.8738425925925928E-2</v>
      </c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578">
        <v>2.4328703703703703E-2</v>
      </c>
      <c r="AN22" s="578"/>
      <c r="AO22" s="578"/>
      <c r="AP22" s="578">
        <v>1.1736111111111109E-2</v>
      </c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78"/>
      <c r="BB22" s="578"/>
      <c r="BC22" s="578"/>
      <c r="BD22" s="578"/>
      <c r="BE22" s="578"/>
      <c r="BF22" s="578"/>
      <c r="BG22" s="578"/>
      <c r="BH22" s="578"/>
      <c r="BI22" s="578"/>
      <c r="BJ22" s="578"/>
      <c r="BK22" s="578"/>
      <c r="BL22" s="578"/>
      <c r="BM22" s="578"/>
      <c r="BN22" s="578"/>
      <c r="BO22" s="578"/>
      <c r="BP22" s="578"/>
      <c r="BQ22" s="578"/>
      <c r="BR22" s="578"/>
      <c r="BS22" s="578"/>
      <c r="BT22" s="578"/>
      <c r="BU22" s="578"/>
      <c r="BV22" s="578"/>
      <c r="BW22" s="578"/>
      <c r="BX22" s="578"/>
      <c r="BY22" s="578"/>
      <c r="BZ22" s="578"/>
      <c r="CA22" s="578"/>
      <c r="CB22" s="578"/>
      <c r="CC22" s="578"/>
      <c r="CD22" s="578"/>
      <c r="CE22" s="578"/>
      <c r="CF22" s="578"/>
      <c r="CG22" s="578"/>
      <c r="CH22" s="578"/>
      <c r="CI22" s="578"/>
      <c r="CJ22" s="578"/>
      <c r="CK22" s="578"/>
      <c r="CL22" s="578"/>
      <c r="CM22" s="578"/>
      <c r="CN22" s="578"/>
      <c r="CO22" s="578"/>
      <c r="CP22" s="578"/>
      <c r="CQ22" s="578"/>
      <c r="CR22" s="578"/>
      <c r="CS22" s="578"/>
      <c r="CT22" s="578"/>
      <c r="CU22" s="578"/>
      <c r="CV22" s="578"/>
    </row>
    <row r="23" spans="1:100" ht="13.5" customHeight="1" thickBot="1" x14ac:dyDescent="0.25">
      <c r="A23" s="735"/>
      <c r="B23" s="737"/>
      <c r="C23" s="739"/>
      <c r="D23" s="741"/>
      <c r="E23" s="743"/>
      <c r="F23" s="753"/>
      <c r="G23" s="723"/>
      <c r="H23" s="755"/>
      <c r="I23" s="760"/>
      <c r="J23" s="581">
        <f t="shared" si="10"/>
        <v>2</v>
      </c>
      <c r="K23" s="579">
        <f t="shared" si="10"/>
        <v>2</v>
      </c>
      <c r="L23" s="579">
        <f t="shared" si="10"/>
        <v>1</v>
      </c>
      <c r="M23" s="581">
        <f t="shared" si="10"/>
        <v>2</v>
      </c>
      <c r="N23" s="579">
        <f t="shared" si="10"/>
        <v>2</v>
      </c>
      <c r="O23" s="579">
        <f t="shared" si="10"/>
        <v>2</v>
      </c>
      <c r="P23" s="600"/>
      <c r="Q23" s="581"/>
      <c r="R23" s="581"/>
      <c r="S23" s="581"/>
      <c r="T23" s="600"/>
      <c r="U23" s="581"/>
      <c r="V23" s="580"/>
      <c r="W23" s="581"/>
      <c r="X23" s="580"/>
      <c r="Y23" s="580"/>
      <c r="Z23" s="580"/>
      <c r="AA23" s="580"/>
      <c r="AB23" s="581">
        <f>IF($I22=0,0,IF(ROUNDUP(AB22/$I22,0)&gt;30,30,ROUNDUP(AB22/$I22,0)))</f>
        <v>2</v>
      </c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1">
        <f>IF($I22=0,0,IF(ROUNDUP(AM22/$I22,0)&gt;30,30,ROUNDUP(AM22/$I22,0)))</f>
        <v>2</v>
      </c>
      <c r="AN23" s="580"/>
      <c r="AO23" s="580"/>
      <c r="AP23" s="581">
        <f>IF($I22=0,0,IF(ROUNDUP(AP22/$I22,0)&gt;30,30,ROUNDUP(AP22/$I22,0)))</f>
        <v>1</v>
      </c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0"/>
      <c r="BK23" s="580"/>
      <c r="BL23" s="580"/>
      <c r="BM23" s="580"/>
      <c r="BN23" s="580"/>
      <c r="BO23" s="580"/>
      <c r="BP23" s="580"/>
      <c r="BQ23" s="580"/>
      <c r="BR23" s="580"/>
      <c r="BS23" s="580"/>
      <c r="BT23" s="580"/>
      <c r="BU23" s="580"/>
      <c r="BV23" s="580"/>
      <c r="BW23" s="580"/>
      <c r="BX23" s="580"/>
      <c r="BY23" s="580"/>
      <c r="BZ23" s="580"/>
      <c r="CA23" s="580"/>
      <c r="CB23" s="580"/>
      <c r="CC23" s="580"/>
      <c r="CD23" s="580"/>
      <c r="CE23" s="580"/>
      <c r="CF23" s="581"/>
      <c r="CG23" s="581"/>
      <c r="CH23" s="581"/>
      <c r="CI23" s="581"/>
      <c r="CJ23" s="581"/>
      <c r="CK23" s="581"/>
      <c r="CL23" s="581"/>
      <c r="CM23" s="581"/>
      <c r="CN23" s="581"/>
      <c r="CO23" s="581"/>
      <c r="CP23" s="581"/>
      <c r="CQ23" s="581"/>
      <c r="CR23" s="580"/>
      <c r="CS23" s="580"/>
      <c r="CT23" s="580"/>
      <c r="CU23" s="580"/>
      <c r="CV23" s="580"/>
    </row>
    <row r="24" spans="1:100" ht="13.5" customHeight="1" x14ac:dyDescent="0.2">
      <c r="A24" s="734">
        <v>12</v>
      </c>
      <c r="B24" s="736" t="s">
        <v>462</v>
      </c>
      <c r="C24" s="738">
        <f>IF(D24=0,0,RANK(D24,D$2:D$25))</f>
        <v>4</v>
      </c>
      <c r="D24" s="740">
        <f>SUM(J25:XO25)</f>
        <v>54</v>
      </c>
      <c r="E24" s="742">
        <f>IF(G24="X","X",RANK(G24,G$2:G$25))</f>
        <v>6</v>
      </c>
      <c r="F24" s="752">
        <f>COUNT(J24:YD24)</f>
        <v>8</v>
      </c>
      <c r="G24" s="722">
        <f>IF(C24=1,"X",IF(C24=2,"X",IF(C24=3,"X",F24)))</f>
        <v>8</v>
      </c>
      <c r="H24" s="754">
        <f>SUM(J24:XK24)</f>
        <v>1.087199074074074</v>
      </c>
      <c r="I24" s="759">
        <f>MINA(J24,K24,L24,M24,N24,O24,P24,Q24,R24,S24,T24,U24,V24,W24,X24)</f>
        <v>2.0937499999999998E-2</v>
      </c>
      <c r="J24" s="610">
        <v>2.3310185185185187E-2</v>
      </c>
      <c r="K24" s="578"/>
      <c r="L24" s="578">
        <v>2.1458333333333333E-2</v>
      </c>
      <c r="M24" s="578">
        <v>2.0937499999999998E-2</v>
      </c>
      <c r="N24" s="578">
        <v>2.4201388888888887E-2</v>
      </c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>
        <v>0.67615740740740737</v>
      </c>
      <c r="AF24" s="578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8"/>
      <c r="AV24" s="578"/>
      <c r="AW24" s="578"/>
      <c r="AX24" s="578"/>
      <c r="AY24" s="578"/>
      <c r="AZ24" s="578"/>
      <c r="BA24" s="578"/>
      <c r="BB24" s="578"/>
      <c r="BC24" s="578"/>
      <c r="BD24" s="578"/>
      <c r="BE24" s="578"/>
      <c r="BF24" s="578"/>
      <c r="BG24" s="578"/>
      <c r="BH24" s="578"/>
      <c r="BI24" s="578"/>
      <c r="BJ24" s="578"/>
      <c r="BK24" s="578"/>
      <c r="BL24" s="578"/>
      <c r="BM24" s="578"/>
      <c r="BN24" s="578"/>
      <c r="BO24" s="578"/>
      <c r="BP24" s="578"/>
      <c r="BQ24" s="578"/>
      <c r="BR24" s="578"/>
      <c r="BS24" s="578"/>
      <c r="BT24" s="578"/>
      <c r="BU24" s="578"/>
      <c r="BV24" s="578"/>
      <c r="BW24" s="578"/>
      <c r="BX24" s="578"/>
      <c r="BY24" s="578"/>
      <c r="BZ24" s="578"/>
      <c r="CA24" s="578"/>
      <c r="CB24" s="578"/>
      <c r="CC24" s="578"/>
      <c r="CD24" s="578"/>
      <c r="CE24" s="578"/>
      <c r="CF24" s="578"/>
      <c r="CG24" s="578"/>
      <c r="CH24" s="578">
        <v>0.14840277777777777</v>
      </c>
      <c r="CI24" s="578"/>
      <c r="CJ24" s="578"/>
      <c r="CK24" s="578"/>
      <c r="CL24" s="578">
        <v>0.16666666666666666</v>
      </c>
      <c r="CM24" s="578"/>
      <c r="CN24" s="578"/>
      <c r="CO24" s="578">
        <v>6.0648148148148145E-3</v>
      </c>
      <c r="CP24" s="578"/>
      <c r="CQ24" s="578"/>
      <c r="CR24" s="578"/>
      <c r="CS24" s="578"/>
      <c r="CT24" s="578"/>
      <c r="CU24" s="578"/>
      <c r="CV24" s="578"/>
    </row>
    <row r="25" spans="1:100" ht="13.5" customHeight="1" thickBot="1" x14ac:dyDescent="0.25">
      <c r="A25" s="735"/>
      <c r="B25" s="737"/>
      <c r="C25" s="739"/>
      <c r="D25" s="741"/>
      <c r="E25" s="743"/>
      <c r="F25" s="753"/>
      <c r="G25" s="723"/>
      <c r="H25" s="755"/>
      <c r="I25" s="760"/>
      <c r="J25" s="581">
        <f>IF($I24=0,0,IF(ROUNDUP(J24/$I24,0)&gt;30,30,ROUNDUP(J24/$I24,0)))</f>
        <v>2</v>
      </c>
      <c r="K25" s="581"/>
      <c r="L25" s="579">
        <f>IF($I24=0,0,IF(ROUNDUP(L24/$I24,0)&gt;30,30,ROUNDUP(L24/$I24,0)))</f>
        <v>2</v>
      </c>
      <c r="M25" s="581">
        <f>IF($I24=0,0,IF(ROUNDUP(M24/$I24,0)&gt;30,30,ROUNDUP(M24/$I24,0)))</f>
        <v>1</v>
      </c>
      <c r="N25" s="579">
        <f>IF($I24=0,0,IF(ROUNDUP(N24/$I24,0)&gt;30,30,ROUNDUP(N24/$I24,0)))</f>
        <v>2</v>
      </c>
      <c r="O25" s="581"/>
      <c r="P25" s="600"/>
      <c r="Q25" s="581"/>
      <c r="R25" s="581"/>
      <c r="S25" s="581"/>
      <c r="T25" s="581"/>
      <c r="U25" s="581"/>
      <c r="V25" s="581"/>
      <c r="W25" s="580"/>
      <c r="X25" s="600"/>
      <c r="Y25" s="600"/>
      <c r="Z25" s="580"/>
      <c r="AA25" s="580"/>
      <c r="AB25" s="581"/>
      <c r="AC25" s="581"/>
      <c r="AD25" s="581"/>
      <c r="AE25" s="581">
        <f>IF($I24=0,0,IF(ROUNDUP(AE24/$I24,0)&gt;30,30,ROUNDUP(AE24/$I24,0)))</f>
        <v>30</v>
      </c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  <c r="AT25" s="581"/>
      <c r="AU25" s="581"/>
      <c r="AV25" s="581"/>
      <c r="AW25" s="581"/>
      <c r="AX25" s="581"/>
      <c r="AY25" s="581"/>
      <c r="AZ25" s="581"/>
      <c r="BA25" s="581"/>
      <c r="BB25" s="581"/>
      <c r="BC25" s="580"/>
      <c r="BD25" s="580"/>
      <c r="BE25" s="580"/>
      <c r="BF25" s="580"/>
      <c r="BG25" s="580"/>
      <c r="BH25" s="580"/>
      <c r="BI25" s="580"/>
      <c r="BJ25" s="580"/>
      <c r="BK25" s="580"/>
      <c r="BL25" s="580"/>
      <c r="BM25" s="580"/>
      <c r="BN25" s="580"/>
      <c r="BO25" s="580"/>
      <c r="BP25" s="580"/>
      <c r="BQ25" s="580"/>
      <c r="BR25" s="580"/>
      <c r="BS25" s="580"/>
      <c r="BT25" s="580"/>
      <c r="BU25" s="580"/>
      <c r="BV25" s="580"/>
      <c r="BW25" s="580"/>
      <c r="BX25" s="580"/>
      <c r="BY25" s="580"/>
      <c r="BZ25" s="580"/>
      <c r="CA25" s="580"/>
      <c r="CB25" s="581"/>
      <c r="CC25" s="581"/>
      <c r="CD25" s="581"/>
      <c r="CE25" s="581"/>
      <c r="CF25" s="580"/>
      <c r="CG25" s="580"/>
      <c r="CH25" s="581">
        <f>IF($I24=0,0,IF(ROUNDUP(CH24/$I24,0)&gt;30,30,ROUNDUP(CH24/$I24,0)))</f>
        <v>8</v>
      </c>
      <c r="CI25" s="581"/>
      <c r="CJ25" s="581"/>
      <c r="CK25" s="581"/>
      <c r="CL25" s="581">
        <f>IF($I24=0,0,IF(ROUNDUP(CL24/$I24,0)&gt;30,30,ROUNDUP(CL24/$I24,0)))</f>
        <v>8</v>
      </c>
      <c r="CM25" s="581"/>
      <c r="CN25" s="581"/>
      <c r="CO25" s="581">
        <f>IF($I24=0,0,IF(ROUNDUP(CO24/$I24,0)&gt;30,30,ROUNDUP(CO24/$I24,0)))</f>
        <v>1</v>
      </c>
      <c r="CP25" s="581"/>
      <c r="CQ25" s="581"/>
      <c r="CR25" s="581"/>
      <c r="CS25" s="580"/>
      <c r="CT25" s="580"/>
      <c r="CU25" s="580"/>
      <c r="CV25" s="580"/>
    </row>
    <row r="26" spans="1:100" ht="13.5" customHeight="1" thickBot="1" x14ac:dyDescent="0.25">
      <c r="A26" s="631"/>
      <c r="B26" s="632"/>
      <c r="C26" s="633"/>
      <c r="D26" s="634"/>
      <c r="E26" s="635"/>
      <c r="F26" s="634"/>
      <c r="G26" s="658"/>
      <c r="H26" s="636"/>
      <c r="I26" s="637"/>
      <c r="J26" s="638"/>
      <c r="K26" s="582"/>
      <c r="L26" s="582"/>
      <c r="M26" s="638"/>
      <c r="N26" s="582"/>
      <c r="O26" s="582"/>
      <c r="P26" s="582"/>
      <c r="Q26" s="638"/>
      <c r="R26" s="638"/>
      <c r="S26" s="582"/>
      <c r="T26" s="582"/>
      <c r="U26" s="638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2"/>
      <c r="AQ26" s="582"/>
      <c r="AR26" s="582"/>
      <c r="AS26" s="582"/>
      <c r="AT26" s="582"/>
      <c r="AU26" s="582"/>
      <c r="AV26" s="582"/>
      <c r="AW26" s="582"/>
      <c r="AX26" s="582"/>
      <c r="AY26" s="582"/>
      <c r="AZ26" s="582"/>
      <c r="BA26" s="582"/>
      <c r="BB26" s="582"/>
      <c r="BC26" s="582"/>
      <c r="BD26" s="582"/>
      <c r="BE26" s="582"/>
      <c r="BF26" s="582"/>
      <c r="BG26" s="582"/>
      <c r="BH26" s="582"/>
      <c r="BI26" s="582"/>
      <c r="BJ26" s="582"/>
      <c r="BK26" s="582"/>
      <c r="BL26" s="582"/>
      <c r="BM26" s="582"/>
      <c r="BN26" s="582"/>
      <c r="BO26" s="582"/>
      <c r="BP26" s="582"/>
      <c r="BQ26" s="582"/>
      <c r="BR26" s="582"/>
      <c r="BS26" s="582"/>
      <c r="BT26" s="582"/>
      <c r="BU26" s="582"/>
      <c r="BV26" s="582"/>
      <c r="BW26" s="582"/>
      <c r="BX26" s="582"/>
      <c r="BY26" s="582"/>
      <c r="BZ26" s="582"/>
      <c r="CA26" s="582"/>
      <c r="CB26" s="582"/>
      <c r="CC26" s="582"/>
      <c r="CD26" s="582"/>
      <c r="CE26" s="582"/>
      <c r="CF26" s="582"/>
      <c r="CG26" s="582"/>
      <c r="CH26" s="582"/>
      <c r="CI26" s="582"/>
      <c r="CJ26" s="582"/>
      <c r="CK26" s="582"/>
      <c r="CL26" s="582"/>
      <c r="CM26" s="582"/>
      <c r="CN26" s="582"/>
      <c r="CO26" s="582"/>
      <c r="CP26" s="582"/>
      <c r="CQ26" s="582"/>
      <c r="CR26" s="582"/>
      <c r="CS26" s="582"/>
      <c r="CT26" s="582"/>
      <c r="CU26" s="582"/>
      <c r="CV26" s="582"/>
    </row>
    <row r="27" spans="1:100" ht="13.5" customHeight="1" x14ac:dyDescent="0.2">
      <c r="A27" s="734">
        <v>1</v>
      </c>
      <c r="B27" s="736" t="s">
        <v>3</v>
      </c>
      <c r="C27" s="738">
        <f>IF(D27=0,0,RANK(D27,D$27:D$68))</f>
        <v>0</v>
      </c>
      <c r="D27" s="740">
        <f>SUM(J28:XO28)</f>
        <v>0</v>
      </c>
      <c r="E27" s="742">
        <f>IF(G27="X","X",RANK(G27,G$27:G$67))</f>
        <v>15</v>
      </c>
      <c r="F27" s="752">
        <f>COUNT(J27:YD27)</f>
        <v>1</v>
      </c>
      <c r="G27" s="722">
        <f>IF(C27=1,"X",IF(C27=2,"X",IF(C27=3,"X",F27)))</f>
        <v>1</v>
      </c>
      <c r="H27" s="754">
        <f>SUM(J27:XK27)</f>
        <v>0.10592592592592592</v>
      </c>
      <c r="I27" s="759">
        <f>MINA(J27,K27,L27,M27,N27,O27,P27,Q27,R27,S27,T27,U27,V27,W27,X27)</f>
        <v>0</v>
      </c>
      <c r="J27" s="610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  <c r="BA27" s="578"/>
      <c r="BB27" s="578"/>
      <c r="BC27" s="578"/>
      <c r="BD27" s="578"/>
      <c r="BE27" s="578"/>
      <c r="BF27" s="578"/>
      <c r="BG27" s="578"/>
      <c r="BH27" s="578"/>
      <c r="BI27" s="578"/>
      <c r="BJ27" s="578"/>
      <c r="BK27" s="578"/>
      <c r="BL27" s="578"/>
      <c r="BM27" s="578"/>
      <c r="BN27" s="578"/>
      <c r="BO27" s="578"/>
      <c r="BP27" s="578"/>
      <c r="BQ27" s="578"/>
      <c r="BR27" s="578"/>
      <c r="BS27" s="578"/>
      <c r="BT27" s="578"/>
      <c r="BU27" s="578"/>
      <c r="BV27" s="578"/>
      <c r="BW27" s="578"/>
      <c r="BX27" s="578"/>
      <c r="BY27" s="578"/>
      <c r="BZ27" s="578"/>
      <c r="CA27" s="578"/>
      <c r="CB27" s="578"/>
      <c r="CC27" s="578"/>
      <c r="CD27" s="578"/>
      <c r="CE27" s="578"/>
      <c r="CF27" s="578"/>
      <c r="CG27" s="578"/>
      <c r="CH27" s="578">
        <v>0.10592592592592592</v>
      </c>
      <c r="CI27" s="578"/>
      <c r="CJ27" s="578"/>
      <c r="CK27" s="578"/>
      <c r="CL27" s="578"/>
      <c r="CM27" s="578"/>
      <c r="CN27" s="578"/>
      <c r="CO27" s="578"/>
      <c r="CP27" s="578"/>
      <c r="CQ27" s="578"/>
      <c r="CR27" s="578"/>
      <c r="CS27" s="578"/>
      <c r="CT27" s="578"/>
      <c r="CU27" s="578"/>
      <c r="CV27" s="578"/>
    </row>
    <row r="28" spans="1:100" ht="13.5" customHeight="1" thickBot="1" x14ac:dyDescent="0.25">
      <c r="A28" s="735"/>
      <c r="B28" s="737"/>
      <c r="C28" s="739"/>
      <c r="D28" s="741"/>
      <c r="E28" s="743"/>
      <c r="F28" s="753"/>
      <c r="G28" s="723"/>
      <c r="H28" s="755"/>
      <c r="I28" s="760"/>
      <c r="J28" s="579"/>
      <c r="K28" s="580"/>
      <c r="L28" s="580"/>
      <c r="M28" s="581"/>
      <c r="N28" s="580"/>
      <c r="O28" s="580"/>
      <c r="P28" s="580"/>
      <c r="Q28" s="581"/>
      <c r="R28" s="581"/>
      <c r="S28" s="580"/>
      <c r="T28" s="580"/>
      <c r="U28" s="581"/>
      <c r="V28" s="580"/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0"/>
      <c r="AM28" s="580"/>
      <c r="AN28" s="580"/>
      <c r="AO28" s="580"/>
      <c r="AP28" s="580"/>
      <c r="AQ28" s="580"/>
      <c r="AR28" s="580"/>
      <c r="AS28" s="580"/>
      <c r="AT28" s="580"/>
      <c r="AU28" s="580"/>
      <c r="AV28" s="580"/>
      <c r="AW28" s="580"/>
      <c r="AX28" s="580"/>
      <c r="AY28" s="580"/>
      <c r="AZ28" s="580"/>
      <c r="BA28" s="580"/>
      <c r="BB28" s="580"/>
      <c r="BC28" s="580"/>
      <c r="BD28" s="580"/>
      <c r="BE28" s="580"/>
      <c r="BF28" s="580"/>
      <c r="BG28" s="580"/>
      <c r="BH28" s="580"/>
      <c r="BI28" s="580"/>
      <c r="BJ28" s="580"/>
      <c r="BK28" s="580"/>
      <c r="BL28" s="580"/>
      <c r="BM28" s="580"/>
      <c r="BN28" s="580"/>
      <c r="BO28" s="580"/>
      <c r="BP28" s="580"/>
      <c r="BQ28" s="580"/>
      <c r="BR28" s="580"/>
      <c r="BS28" s="580"/>
      <c r="BT28" s="580"/>
      <c r="BU28" s="580"/>
      <c r="BV28" s="580"/>
      <c r="BW28" s="580"/>
      <c r="BX28" s="580"/>
      <c r="BY28" s="580"/>
      <c r="BZ28" s="580"/>
      <c r="CA28" s="580"/>
      <c r="CB28" s="580"/>
      <c r="CC28" s="580"/>
      <c r="CD28" s="580"/>
      <c r="CE28" s="580"/>
      <c r="CF28" s="580"/>
      <c r="CG28" s="580"/>
      <c r="CH28" s="581">
        <f>IF($I27=0,0,IF(ROUNDUP(CH27/$I27,0)&gt;30,30,ROUNDUP(CH27/$I27,0)))</f>
        <v>0</v>
      </c>
      <c r="CI28" s="581"/>
      <c r="CJ28" s="581"/>
      <c r="CK28" s="581"/>
      <c r="CL28" s="581"/>
      <c r="CM28" s="581"/>
      <c r="CN28" s="581"/>
      <c r="CO28" s="580"/>
      <c r="CP28" s="580"/>
      <c r="CQ28" s="580"/>
      <c r="CR28" s="580"/>
      <c r="CS28" s="580"/>
      <c r="CT28" s="580"/>
      <c r="CU28" s="580"/>
      <c r="CV28" s="581"/>
    </row>
    <row r="29" spans="1:100" ht="13.5" customHeight="1" x14ac:dyDescent="0.2">
      <c r="A29" s="734">
        <v>2</v>
      </c>
      <c r="B29" s="736" t="s">
        <v>7</v>
      </c>
      <c r="C29" s="738">
        <f>IF(D29=0,0,RANK(D29,D$27:D$68))</f>
        <v>0</v>
      </c>
      <c r="D29" s="740">
        <f>SUM(J30:XO30)</f>
        <v>0</v>
      </c>
      <c r="E29" s="742">
        <f>IF(G29="X","X",RANK(G29,G$27:G$67))</f>
        <v>15</v>
      </c>
      <c r="F29" s="752">
        <f>COUNT(J29:YD29)</f>
        <v>1</v>
      </c>
      <c r="G29" s="722">
        <f>IF(C29=1,"X",IF(C29=2,"X",IF(C29=3,"X",F29)))</f>
        <v>1</v>
      </c>
      <c r="H29" s="754">
        <f>SUM(J29:XK29)</f>
        <v>0.16666666666666666</v>
      </c>
      <c r="I29" s="759">
        <f>MINA(J29,K29,L29,M29,N29,O29,P29,Q29,R29,S29,T29,U29,V29,W29,X29)</f>
        <v>0</v>
      </c>
      <c r="J29" s="610"/>
      <c r="K29" s="578"/>
      <c r="L29" s="578"/>
      <c r="M29" s="578"/>
      <c r="N29" s="578"/>
      <c r="O29" s="578"/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578"/>
      <c r="AL29" s="578"/>
      <c r="AM29" s="578"/>
      <c r="AN29" s="578"/>
      <c r="AO29" s="578"/>
      <c r="AP29" s="578"/>
      <c r="AQ29" s="578"/>
      <c r="AR29" s="578"/>
      <c r="AS29" s="578"/>
      <c r="AT29" s="578"/>
      <c r="AU29" s="578"/>
      <c r="AV29" s="578"/>
      <c r="AW29" s="578"/>
      <c r="AX29" s="578"/>
      <c r="AY29" s="578"/>
      <c r="AZ29" s="578"/>
      <c r="BA29" s="578"/>
      <c r="BB29" s="578"/>
      <c r="BC29" s="578"/>
      <c r="BD29" s="578"/>
      <c r="BE29" s="578"/>
      <c r="BF29" s="578"/>
      <c r="BG29" s="578"/>
      <c r="BH29" s="578"/>
      <c r="BI29" s="578"/>
      <c r="BJ29" s="578"/>
      <c r="BK29" s="578"/>
      <c r="BL29" s="578"/>
      <c r="BM29" s="578"/>
      <c r="BN29" s="578"/>
      <c r="BO29" s="578"/>
      <c r="BP29" s="578"/>
      <c r="BQ29" s="578"/>
      <c r="BR29" s="578"/>
      <c r="BS29" s="578"/>
      <c r="BT29" s="578"/>
      <c r="BU29" s="578"/>
      <c r="BV29" s="578"/>
      <c r="BW29" s="578"/>
      <c r="BX29" s="578"/>
      <c r="BY29" s="578"/>
      <c r="BZ29" s="578"/>
      <c r="CA29" s="578"/>
      <c r="CB29" s="578"/>
      <c r="CC29" s="578"/>
      <c r="CD29" s="578"/>
      <c r="CE29" s="578"/>
      <c r="CF29" s="578"/>
      <c r="CG29" s="578"/>
      <c r="CH29" s="578"/>
      <c r="CI29" s="578"/>
      <c r="CJ29" s="578"/>
      <c r="CK29" s="578"/>
      <c r="CL29" s="578">
        <v>0.16666666666666666</v>
      </c>
      <c r="CM29" s="578"/>
      <c r="CN29" s="578"/>
      <c r="CO29" s="578"/>
      <c r="CP29" s="578"/>
      <c r="CQ29" s="578"/>
      <c r="CR29" s="578"/>
      <c r="CS29" s="578"/>
      <c r="CT29" s="578"/>
      <c r="CU29" s="578"/>
      <c r="CV29" s="578"/>
    </row>
    <row r="30" spans="1:100" ht="13.5" customHeight="1" thickBot="1" x14ac:dyDescent="0.25">
      <c r="A30" s="735"/>
      <c r="B30" s="737"/>
      <c r="C30" s="739"/>
      <c r="D30" s="741"/>
      <c r="E30" s="743"/>
      <c r="F30" s="753"/>
      <c r="G30" s="723"/>
      <c r="H30" s="755"/>
      <c r="I30" s="760"/>
      <c r="J30" s="579"/>
      <c r="K30" s="580"/>
      <c r="L30" s="580"/>
      <c r="M30" s="581"/>
      <c r="N30" s="580"/>
      <c r="O30" s="580"/>
      <c r="P30" s="580"/>
      <c r="Q30" s="581"/>
      <c r="R30" s="581"/>
      <c r="S30" s="580"/>
      <c r="T30" s="580"/>
      <c r="U30" s="581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0"/>
      <c r="BB30" s="580"/>
      <c r="BC30" s="580"/>
      <c r="BD30" s="580"/>
      <c r="BE30" s="580"/>
      <c r="BF30" s="580"/>
      <c r="BG30" s="580"/>
      <c r="BH30" s="580"/>
      <c r="BI30" s="580"/>
      <c r="BJ30" s="581"/>
      <c r="BK30" s="581"/>
      <c r="BL30" s="581"/>
      <c r="BM30" s="581"/>
      <c r="BN30" s="581"/>
      <c r="BO30" s="581"/>
      <c r="BP30" s="581"/>
      <c r="BQ30" s="581"/>
      <c r="BR30" s="581"/>
      <c r="BS30" s="581"/>
      <c r="BT30" s="581"/>
      <c r="BU30" s="581"/>
      <c r="BV30" s="581"/>
      <c r="BW30" s="581"/>
      <c r="BX30" s="581"/>
      <c r="BY30" s="581"/>
      <c r="BZ30" s="581"/>
      <c r="CA30" s="581"/>
      <c r="CB30" s="580"/>
      <c r="CC30" s="580"/>
      <c r="CD30" s="580"/>
      <c r="CE30" s="580"/>
      <c r="CF30" s="580"/>
      <c r="CG30" s="580"/>
      <c r="CH30" s="580"/>
      <c r="CI30" s="580"/>
      <c r="CJ30" s="580"/>
      <c r="CK30" s="580"/>
      <c r="CL30" s="581">
        <f>IF($I29=0,0,IF(ROUNDUP(CL29/$I29,0)&gt;30,30,ROUNDUP(CL29/$I29,0)))</f>
        <v>0</v>
      </c>
      <c r="CM30" s="581"/>
      <c r="CN30" s="581"/>
      <c r="CO30" s="580"/>
      <c r="CP30" s="580"/>
      <c r="CQ30" s="580"/>
      <c r="CR30" s="580"/>
      <c r="CS30" s="580"/>
      <c r="CT30" s="580"/>
      <c r="CU30" s="580"/>
      <c r="CV30" s="580"/>
    </row>
    <row r="31" spans="1:100" ht="13.5" customHeight="1" x14ac:dyDescent="0.2">
      <c r="A31" s="734">
        <v>3</v>
      </c>
      <c r="B31" s="736" t="s">
        <v>289</v>
      </c>
      <c r="C31" s="738">
        <f>IF(D31=0,0,RANK(D31,D$27:D$68))</f>
        <v>8</v>
      </c>
      <c r="D31" s="740">
        <f>SUM(J32:XO32)</f>
        <v>76</v>
      </c>
      <c r="E31" s="742">
        <f>IF(G31="X","X",RANK(G31,G$27:G$67))</f>
        <v>1</v>
      </c>
      <c r="F31" s="752">
        <f>COUNT(J31:YD31)</f>
        <v>28</v>
      </c>
      <c r="G31" s="722">
        <f>IF(C31=1,"X",IF(C31=2,"X",IF(C31=3,"X",F31)))</f>
        <v>28</v>
      </c>
      <c r="H31" s="754">
        <f>SUM(J31:XK31)</f>
        <v>0.85413194444444451</v>
      </c>
      <c r="I31" s="759">
        <f>MINA(J31,K31,L31,M31,N31,O31,P31,Q31,R31,S31,T31,U31,V31,W31,X31)</f>
        <v>1.503472222222222E-2</v>
      </c>
      <c r="J31" s="610">
        <v>1.6643518518518519E-2</v>
      </c>
      <c r="K31" s="578">
        <v>1.758101851851852E-2</v>
      </c>
      <c r="L31" s="578">
        <v>1.6701388888888887E-2</v>
      </c>
      <c r="M31" s="578">
        <v>1.6863425925925928E-2</v>
      </c>
      <c r="N31" s="578">
        <v>1.6493055555555556E-2</v>
      </c>
      <c r="O31" s="578">
        <v>1.7199074074074071E-2</v>
      </c>
      <c r="P31" s="578">
        <v>1.6550925925925924E-2</v>
      </c>
      <c r="Q31" s="578">
        <v>1.6087962962962964E-2</v>
      </c>
      <c r="R31" s="578">
        <v>1.6921296296296299E-2</v>
      </c>
      <c r="S31" s="578">
        <v>1.6655092592592593E-2</v>
      </c>
      <c r="T31" s="578">
        <v>1.5960648148148151E-2</v>
      </c>
      <c r="U31" s="578">
        <v>1.5578703703703704E-2</v>
      </c>
      <c r="V31" s="578">
        <v>1.7534722222222222E-2</v>
      </c>
      <c r="W31" s="578">
        <v>1.5335648148148147E-2</v>
      </c>
      <c r="X31" s="578">
        <v>1.503472222222222E-2</v>
      </c>
      <c r="Y31" s="578"/>
      <c r="Z31" s="578"/>
      <c r="AA31" s="578"/>
      <c r="AB31" s="578"/>
      <c r="AC31" s="578">
        <v>3.7812500000000006E-2</v>
      </c>
      <c r="AD31" s="578"/>
      <c r="AE31" s="578"/>
      <c r="AF31" s="578"/>
      <c r="AG31" s="578"/>
      <c r="AH31" s="578"/>
      <c r="AI31" s="578"/>
      <c r="AJ31" s="578"/>
      <c r="AK31" s="578"/>
      <c r="AL31" s="578"/>
      <c r="AM31" s="578">
        <v>5.5798611111111111E-2</v>
      </c>
      <c r="AN31" s="578">
        <v>8.5671296296296287E-2</v>
      </c>
      <c r="AO31" s="578"/>
      <c r="AP31" s="578">
        <v>3.3703703703703701E-2</v>
      </c>
      <c r="AQ31" s="578"/>
      <c r="AR31" s="578"/>
      <c r="AS31" s="578"/>
      <c r="AT31" s="578"/>
      <c r="AU31" s="578"/>
      <c r="AV31" s="578"/>
      <c r="AW31" s="578">
        <v>5.7986111111111106E-2</v>
      </c>
      <c r="AX31" s="578"/>
      <c r="AY31" s="578"/>
      <c r="AZ31" s="578"/>
      <c r="BA31" s="578"/>
      <c r="BB31" s="578"/>
      <c r="BC31" s="578">
        <v>3.0208333333333334E-2</v>
      </c>
      <c r="BD31" s="578"/>
      <c r="BE31" s="594">
        <v>3.3750000000000002E-2</v>
      </c>
      <c r="BF31" s="594"/>
      <c r="BG31" s="578"/>
      <c r="BH31" s="578"/>
      <c r="BI31" s="578"/>
      <c r="BJ31" s="578"/>
      <c r="BK31" s="578"/>
      <c r="BL31" s="578"/>
      <c r="BM31" s="578"/>
      <c r="BN31" s="578">
        <v>4.854166666666667E-2</v>
      </c>
      <c r="BO31" s="578"/>
      <c r="BP31" s="578"/>
      <c r="BQ31" s="578"/>
      <c r="BR31" s="578"/>
      <c r="BS31" s="578"/>
      <c r="BT31" s="578"/>
      <c r="BU31" s="578"/>
      <c r="BV31" s="578">
        <v>3.5196759259259254E-2</v>
      </c>
      <c r="BW31" s="578"/>
      <c r="BX31" s="578"/>
      <c r="BY31" s="578"/>
      <c r="BZ31" s="578">
        <v>4.1828703703703701E-2</v>
      </c>
      <c r="CA31" s="578"/>
      <c r="CB31" s="578"/>
      <c r="CC31" s="578"/>
      <c r="CD31" s="578"/>
      <c r="CE31" s="578"/>
      <c r="CF31" s="578"/>
      <c r="CG31" s="578"/>
      <c r="CH31" s="578">
        <v>8.144675925925926E-2</v>
      </c>
      <c r="CI31" s="578"/>
      <c r="CJ31" s="578">
        <v>2.9502314814814815E-2</v>
      </c>
      <c r="CK31" s="578"/>
      <c r="CL31" s="578"/>
      <c r="CM31" s="578"/>
      <c r="CN31" s="578"/>
      <c r="CO31" s="578"/>
      <c r="CP31" s="578"/>
      <c r="CQ31" s="578">
        <v>3.5543981481481475E-2</v>
      </c>
      <c r="CR31" s="578"/>
      <c r="CS31" s="578"/>
      <c r="CT31" s="578"/>
      <c r="CU31" s="578"/>
      <c r="CV31" s="578"/>
    </row>
    <row r="32" spans="1:100" ht="13.5" customHeight="1" thickBot="1" x14ac:dyDescent="0.25">
      <c r="A32" s="735"/>
      <c r="B32" s="737"/>
      <c r="C32" s="739"/>
      <c r="D32" s="741"/>
      <c r="E32" s="743"/>
      <c r="F32" s="753"/>
      <c r="G32" s="723"/>
      <c r="H32" s="755"/>
      <c r="I32" s="760"/>
      <c r="J32" s="579">
        <f t="shared" ref="J32:X32" si="12">IF($I31=0,0,IF(ROUNDUP(J31/$I31,0)&gt;30,30,ROUNDUP(J31/$I31,0)))</f>
        <v>2</v>
      </c>
      <c r="K32" s="579">
        <f t="shared" si="12"/>
        <v>2</v>
      </c>
      <c r="L32" s="579">
        <f t="shared" si="12"/>
        <v>2</v>
      </c>
      <c r="M32" s="581">
        <f t="shared" si="12"/>
        <v>2</v>
      </c>
      <c r="N32" s="579">
        <f t="shared" si="12"/>
        <v>2</v>
      </c>
      <c r="O32" s="579">
        <f t="shared" si="12"/>
        <v>2</v>
      </c>
      <c r="P32" s="579">
        <f t="shared" si="12"/>
        <v>2</v>
      </c>
      <c r="Q32" s="579">
        <f t="shared" si="12"/>
        <v>2</v>
      </c>
      <c r="R32" s="579">
        <f t="shared" si="12"/>
        <v>2</v>
      </c>
      <c r="S32" s="579">
        <f t="shared" si="12"/>
        <v>2</v>
      </c>
      <c r="T32" s="579">
        <f t="shared" si="12"/>
        <v>2</v>
      </c>
      <c r="U32" s="579">
        <f t="shared" si="12"/>
        <v>2</v>
      </c>
      <c r="V32" s="579">
        <f t="shared" si="12"/>
        <v>2</v>
      </c>
      <c r="W32" s="579">
        <f t="shared" si="12"/>
        <v>2</v>
      </c>
      <c r="X32" s="579">
        <f t="shared" si="12"/>
        <v>1</v>
      </c>
      <c r="Y32" s="600"/>
      <c r="Z32" s="581"/>
      <c r="AA32" s="580"/>
      <c r="AB32" s="581"/>
      <c r="AC32" s="581">
        <f>IF($I31=0,0,IF(ROUNDUP(AC31/$I31,0)&gt;30,30,ROUNDUP(AC31/$I31,0)))</f>
        <v>3</v>
      </c>
      <c r="AD32" s="581"/>
      <c r="AE32" s="581"/>
      <c r="AF32" s="581"/>
      <c r="AG32" s="581"/>
      <c r="AH32" s="581"/>
      <c r="AI32" s="581"/>
      <c r="AJ32" s="581"/>
      <c r="AK32" s="581"/>
      <c r="AL32" s="581"/>
      <c r="AM32" s="581">
        <f>IF($I31=0,0,IF(ROUNDUP(AM31/$I31,0)&gt;30,30,ROUNDUP(AM31/$I31,0)))</f>
        <v>4</v>
      </c>
      <c r="AN32" s="581">
        <f>IF($I31=0,0,IF(ROUNDUP(AN31/$I31,0)&gt;30,30,ROUNDUP(AN31/$I31,0)))</f>
        <v>6</v>
      </c>
      <c r="AO32" s="581"/>
      <c r="AP32" s="581">
        <f>IF($I31=0,0,IF(ROUNDUP(AP31/$I31,0)&gt;30,30,ROUNDUP(AP31/$I31,0)))</f>
        <v>3</v>
      </c>
      <c r="AQ32" s="581"/>
      <c r="AR32" s="581"/>
      <c r="AS32" s="581"/>
      <c r="AT32" s="581"/>
      <c r="AU32" s="581"/>
      <c r="AV32" s="581"/>
      <c r="AW32" s="581">
        <f>IF($I31=0,0,IF(ROUNDUP(AW31/$I31,0)&gt;30,30,ROUNDUP(AW31/$I31,0)))</f>
        <v>4</v>
      </c>
      <c r="AX32" s="581"/>
      <c r="AY32" s="581"/>
      <c r="AZ32" s="581"/>
      <c r="BA32" s="581"/>
      <c r="BB32" s="581"/>
      <c r="BC32" s="581">
        <f>IF($I31=0,0,IF(ROUNDUP(BC31/$I31,0)&gt;30,30,ROUNDUP(BC31/$I31,0)))</f>
        <v>3</v>
      </c>
      <c r="BD32" s="580"/>
      <c r="BE32" s="581">
        <f>IF($I31=0,0,IF(ROUNDUP(BE31/$I31,0)&gt;30,30,ROUNDUP(BE31/$I31,0)))</f>
        <v>3</v>
      </c>
      <c r="BF32" s="581"/>
      <c r="BG32" s="580"/>
      <c r="BH32" s="580"/>
      <c r="BI32" s="580"/>
      <c r="BJ32" s="580"/>
      <c r="BK32" s="580"/>
      <c r="BL32" s="580"/>
      <c r="BM32" s="580"/>
      <c r="BN32" s="581">
        <f>IF($I31=0,0,IF(ROUNDUP(BN31/$I31,0)&gt;30,30,ROUNDUP(BN31/$I31,0)))</f>
        <v>4</v>
      </c>
      <c r="BO32" s="580"/>
      <c r="BP32" s="580"/>
      <c r="BQ32" s="580"/>
      <c r="BR32" s="580"/>
      <c r="BS32" s="580"/>
      <c r="BT32" s="580"/>
      <c r="BU32" s="580"/>
      <c r="BV32" s="581">
        <f>IF($I31=0,0,IF(ROUNDUP(BV31/$I31,0)&gt;30,30,ROUNDUP(BV31/$I31,0)))</f>
        <v>3</v>
      </c>
      <c r="BW32" s="581"/>
      <c r="BX32" s="580"/>
      <c r="BY32" s="580"/>
      <c r="BZ32" s="581">
        <f>IF($I31=0,0,IF(ROUNDUP(BZ31/$I31,0)&gt;30,30,ROUNDUP(BZ31/$I31,0)))</f>
        <v>3</v>
      </c>
      <c r="CA32" s="581"/>
      <c r="CB32" s="581"/>
      <c r="CC32" s="581"/>
      <c r="CD32" s="581"/>
      <c r="CE32" s="581"/>
      <c r="CF32" s="581"/>
      <c r="CG32" s="581"/>
      <c r="CH32" s="581">
        <f>IF($I31=0,0,IF(ROUNDUP(CH31/$I31,0)&gt;30,30,ROUNDUP(CH31/$I31,0)))</f>
        <v>6</v>
      </c>
      <c r="CI32" s="581"/>
      <c r="CJ32" s="581">
        <f>IF($I31=0,0,IF(ROUNDUP(CJ31/$I31,0)&gt;30,30,ROUNDUP(CJ31/$I31,0)))</f>
        <v>2</v>
      </c>
      <c r="CK32" s="581"/>
      <c r="CL32" s="581"/>
      <c r="CM32" s="581"/>
      <c r="CN32" s="581"/>
      <c r="CO32" s="581"/>
      <c r="CP32" s="581"/>
      <c r="CQ32" s="581">
        <f>IF($I31=0,0,IF(ROUNDUP(CQ31/$I31,0)&gt;30,30,ROUNDUP(CQ31/$I31,0)))</f>
        <v>3</v>
      </c>
      <c r="CR32" s="580"/>
      <c r="CS32" s="580"/>
      <c r="CT32" s="580"/>
      <c r="CU32" s="580"/>
      <c r="CV32" s="580"/>
    </row>
    <row r="33" spans="1:100" ht="13.5" customHeight="1" x14ac:dyDescent="0.2">
      <c r="A33" s="734">
        <v>4</v>
      </c>
      <c r="B33" s="736" t="s">
        <v>65</v>
      </c>
      <c r="C33" s="738">
        <f>IF(D33=0,0,RANK(D33,D$27:D$68))</f>
        <v>14</v>
      </c>
      <c r="D33" s="740">
        <f>SUM(J34:XO34)</f>
        <v>7</v>
      </c>
      <c r="E33" s="742">
        <f>IF(G33="X","X",RANK(G33,G$27:G$67))</f>
        <v>10</v>
      </c>
      <c r="F33" s="752">
        <f>COUNT(J33:YD33)</f>
        <v>4</v>
      </c>
      <c r="G33" s="722">
        <f>IF(C33=1,"X",IF(C33=2,"X",IF(C33=3,"X",F33)))</f>
        <v>4</v>
      </c>
      <c r="H33" s="754">
        <f>SUM(J33:XK33)</f>
        <v>6.8333333333333329E-2</v>
      </c>
      <c r="I33" s="759">
        <f>MINA(J33,K33,L33,M33,N33,O33,P33,Q33,R33,S33,T33,U33,V33,W33,X33)</f>
        <v>1.5590277777777778E-2</v>
      </c>
      <c r="J33" s="610"/>
      <c r="K33" s="578">
        <v>1.681712962962963E-2</v>
      </c>
      <c r="L33" s="578">
        <v>1.5590277777777778E-2</v>
      </c>
      <c r="M33" s="578"/>
      <c r="N33" s="578"/>
      <c r="O33" s="578">
        <v>1.741898148148148E-2</v>
      </c>
      <c r="P33" s="578">
        <v>1.8506944444444444E-2</v>
      </c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8"/>
      <c r="BN33" s="578"/>
      <c r="BO33" s="578"/>
      <c r="BP33" s="578"/>
      <c r="BQ33" s="578"/>
      <c r="BR33" s="578"/>
      <c r="BS33" s="578"/>
      <c r="BT33" s="578"/>
      <c r="BU33" s="578"/>
      <c r="BV33" s="578"/>
      <c r="BW33" s="578"/>
      <c r="BX33" s="578"/>
      <c r="BY33" s="578"/>
      <c r="BZ33" s="578"/>
      <c r="CA33" s="578"/>
      <c r="CB33" s="578"/>
      <c r="CC33" s="578"/>
      <c r="CD33" s="578"/>
      <c r="CE33" s="578"/>
      <c r="CF33" s="578"/>
      <c r="CG33" s="578"/>
      <c r="CH33" s="578"/>
      <c r="CI33" s="578"/>
      <c r="CJ33" s="578"/>
      <c r="CK33" s="578"/>
      <c r="CL33" s="578"/>
      <c r="CM33" s="578"/>
      <c r="CN33" s="578"/>
      <c r="CO33" s="578"/>
      <c r="CP33" s="578"/>
      <c r="CQ33" s="578"/>
      <c r="CR33" s="578"/>
      <c r="CS33" s="578"/>
      <c r="CT33" s="578"/>
      <c r="CU33" s="578"/>
      <c r="CV33" s="578"/>
    </row>
    <row r="34" spans="1:100" ht="13.5" customHeight="1" thickBot="1" x14ac:dyDescent="0.25">
      <c r="A34" s="735"/>
      <c r="B34" s="737"/>
      <c r="C34" s="739"/>
      <c r="D34" s="741"/>
      <c r="E34" s="743"/>
      <c r="F34" s="753"/>
      <c r="G34" s="723"/>
      <c r="H34" s="755"/>
      <c r="I34" s="760"/>
      <c r="J34" s="581"/>
      <c r="K34" s="579">
        <f>IF($I33=0,0,IF(ROUNDUP(K33/$I33,0)&gt;30,30,ROUNDUP(K33/$I33,0)))</f>
        <v>2</v>
      </c>
      <c r="L34" s="579">
        <f>IF($I33=0,0,IF(ROUNDUP(L33/$I33,0)&gt;30,30,ROUNDUP(L33/$I33,0)))</f>
        <v>1</v>
      </c>
      <c r="M34" s="581"/>
      <c r="N34" s="580"/>
      <c r="O34" s="579">
        <f>IF($I33=0,0,IF(ROUNDUP(O33/$I33,0)&gt;30,30,ROUNDUP(O33/$I33,0)))</f>
        <v>2</v>
      </c>
      <c r="P34" s="579">
        <f>IF($I33=0,0,IF(ROUNDUP(P33/$I33,0)&gt;30,30,ROUNDUP(P33/$I33,0)))</f>
        <v>2</v>
      </c>
      <c r="Q34" s="581"/>
      <c r="R34" s="581"/>
      <c r="S34" s="580"/>
      <c r="T34" s="580"/>
      <c r="U34" s="581"/>
      <c r="V34" s="580"/>
      <c r="W34" s="580"/>
      <c r="X34" s="580"/>
      <c r="Y34" s="580"/>
      <c r="Z34" s="580"/>
      <c r="AA34" s="581"/>
      <c r="AB34" s="581"/>
      <c r="AC34" s="580"/>
      <c r="AD34" s="580"/>
      <c r="AE34" s="580"/>
      <c r="AF34" s="580"/>
      <c r="AG34" s="580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  <c r="AT34" s="581"/>
      <c r="AU34" s="581"/>
      <c r="AV34" s="581"/>
      <c r="AW34" s="580"/>
      <c r="AX34" s="580"/>
      <c r="AY34" s="581"/>
      <c r="AZ34" s="581"/>
      <c r="BA34" s="581"/>
      <c r="BB34" s="581"/>
      <c r="BC34" s="580"/>
      <c r="BD34" s="580"/>
      <c r="BE34" s="580"/>
      <c r="BF34" s="580"/>
      <c r="BG34" s="580"/>
      <c r="BH34" s="580"/>
      <c r="BI34" s="580"/>
      <c r="BJ34" s="580"/>
      <c r="BK34" s="580"/>
      <c r="BL34" s="580"/>
      <c r="BM34" s="580"/>
      <c r="BN34" s="580"/>
      <c r="BO34" s="580"/>
      <c r="BP34" s="580"/>
      <c r="BQ34" s="580"/>
      <c r="BR34" s="580"/>
      <c r="BS34" s="580"/>
      <c r="BT34" s="580"/>
      <c r="BU34" s="580"/>
      <c r="BV34" s="580"/>
      <c r="BW34" s="580"/>
      <c r="BX34" s="580"/>
      <c r="BY34" s="580"/>
      <c r="BZ34" s="580"/>
      <c r="CA34" s="580"/>
      <c r="CB34" s="580"/>
      <c r="CC34" s="580"/>
      <c r="CD34" s="580"/>
      <c r="CE34" s="580"/>
      <c r="CF34" s="581"/>
      <c r="CG34" s="581"/>
      <c r="CH34" s="581"/>
      <c r="CI34" s="581"/>
      <c r="CJ34" s="581"/>
      <c r="CK34" s="581"/>
      <c r="CL34" s="581"/>
      <c r="CM34" s="581"/>
      <c r="CN34" s="581"/>
      <c r="CO34" s="581"/>
      <c r="CP34" s="581"/>
      <c r="CQ34" s="581"/>
      <c r="CR34" s="580"/>
      <c r="CS34" s="580"/>
      <c r="CT34" s="580"/>
      <c r="CU34" s="580"/>
      <c r="CV34" s="580"/>
    </row>
    <row r="35" spans="1:100" ht="13.5" customHeight="1" x14ac:dyDescent="0.2">
      <c r="A35" s="734">
        <v>5</v>
      </c>
      <c r="B35" s="736" t="s">
        <v>1</v>
      </c>
      <c r="C35" s="738">
        <f>IF(D35=0,0,RANK(D35,D$27:D$68))</f>
        <v>7</v>
      </c>
      <c r="D35" s="740">
        <f>SUM(J36:XO36)</f>
        <v>87</v>
      </c>
      <c r="E35" s="742">
        <f>IF(G35="X","X",RANK(G35,G$27:G$67))</f>
        <v>4</v>
      </c>
      <c r="F35" s="752">
        <f>COUNT(J35:YD35)</f>
        <v>22</v>
      </c>
      <c r="G35" s="722">
        <f>IF(C35=1,"X",IF(C35=2,"X",IF(C35=3,"X",F35)))</f>
        <v>22</v>
      </c>
      <c r="H35" s="754">
        <f>SUM(J35:XK35)</f>
        <v>1.2785532407407409</v>
      </c>
      <c r="I35" s="759">
        <f>MINA(J35,K35,L35,M35,N35,O35,P35,Q35,R35,S35,T35,U35,V35,W35,X35)</f>
        <v>1.3055555555555556E-2</v>
      </c>
      <c r="J35" s="610">
        <v>1.3472222222222221E-2</v>
      </c>
      <c r="K35" s="578">
        <v>1.3275462962962963E-2</v>
      </c>
      <c r="L35" s="578">
        <v>1.3055555555555556E-2</v>
      </c>
      <c r="M35" s="578">
        <v>1.3310185185185187E-2</v>
      </c>
      <c r="N35" s="578">
        <v>1.4340277777777776E-2</v>
      </c>
      <c r="O35" s="578">
        <v>1.3379629629629628E-2</v>
      </c>
      <c r="P35" s="578">
        <v>1.3379629629629628E-2</v>
      </c>
      <c r="Q35" s="578">
        <v>1.3321759259259261E-2</v>
      </c>
      <c r="R35" s="578">
        <v>1.3506944444444445E-2</v>
      </c>
      <c r="S35" s="578">
        <v>1.3206018518518518E-2</v>
      </c>
      <c r="T35" s="578">
        <v>1.357638888888889E-2</v>
      </c>
      <c r="U35" s="578">
        <v>1.3113425925925926E-2</v>
      </c>
      <c r="V35" s="578">
        <v>1.3761574074074074E-2</v>
      </c>
      <c r="W35" s="578">
        <v>1.3541666666666667E-2</v>
      </c>
      <c r="X35" s="578"/>
      <c r="Y35" s="578"/>
      <c r="Z35" s="578"/>
      <c r="AA35" s="578"/>
      <c r="AB35" s="578"/>
      <c r="AC35" s="578">
        <v>3.3854166666666664E-2</v>
      </c>
      <c r="AD35" s="578"/>
      <c r="AE35" s="578">
        <v>0.73819444444444438</v>
      </c>
      <c r="AF35" s="578"/>
      <c r="AG35" s="578"/>
      <c r="AH35" s="578"/>
      <c r="AI35" s="578"/>
      <c r="AJ35" s="578">
        <v>3.1909722222222221E-2</v>
      </c>
      <c r="AK35" s="578"/>
      <c r="AL35" s="578"/>
      <c r="AM35" s="578">
        <v>4.8252314814814817E-2</v>
      </c>
      <c r="AN35" s="578"/>
      <c r="AO35" s="578"/>
      <c r="AP35" s="578"/>
      <c r="AQ35" s="578"/>
      <c r="AR35" s="578"/>
      <c r="AS35" s="578"/>
      <c r="AT35" s="578">
        <v>1.5520833333333333E-2</v>
      </c>
      <c r="AU35" s="578"/>
      <c r="AV35" s="578"/>
      <c r="AW35" s="578"/>
      <c r="AX35" s="578"/>
      <c r="AY35" s="578"/>
      <c r="AZ35" s="578"/>
      <c r="BA35" s="578"/>
      <c r="BB35" s="578"/>
      <c r="BC35" s="578"/>
      <c r="BD35" s="578"/>
      <c r="BE35" s="578"/>
      <c r="BF35" s="578"/>
      <c r="BG35" s="578">
        <v>7.7002314814814815E-2</v>
      </c>
      <c r="BH35" s="578"/>
      <c r="BI35" s="578"/>
      <c r="BJ35" s="578"/>
      <c r="BK35" s="578"/>
      <c r="BL35" s="578"/>
      <c r="BM35" s="578"/>
      <c r="BN35" s="578"/>
      <c r="BO35" s="578"/>
      <c r="BP35" s="578"/>
      <c r="BQ35" s="578"/>
      <c r="BR35" s="578"/>
      <c r="BS35" s="578"/>
      <c r="BT35" s="578"/>
      <c r="BU35" s="578"/>
      <c r="BV35" s="578"/>
      <c r="BW35" s="578"/>
      <c r="BX35" s="578"/>
      <c r="BY35" s="578"/>
      <c r="BZ35" s="578"/>
      <c r="CA35" s="578"/>
      <c r="CB35" s="578"/>
      <c r="CC35" s="578"/>
      <c r="CD35" s="578"/>
      <c r="CE35" s="578"/>
      <c r="CF35" s="578"/>
      <c r="CG35" s="578"/>
      <c r="CH35" s="578">
        <v>6.9363425925925926E-2</v>
      </c>
      <c r="CI35" s="578"/>
      <c r="CJ35" s="578"/>
      <c r="CK35" s="578"/>
      <c r="CL35" s="578"/>
      <c r="CM35" s="578"/>
      <c r="CN35" s="578"/>
      <c r="CO35" s="578"/>
      <c r="CP35" s="578"/>
      <c r="CQ35" s="578"/>
      <c r="CR35" s="578"/>
      <c r="CS35" s="578">
        <v>7.6215277777777771E-2</v>
      </c>
      <c r="CT35" s="578"/>
      <c r="CU35" s="578"/>
      <c r="CV35" s="578"/>
    </row>
    <row r="36" spans="1:100" ht="13.5" customHeight="1" thickBot="1" x14ac:dyDescent="0.25">
      <c r="A36" s="735"/>
      <c r="B36" s="737"/>
      <c r="C36" s="739"/>
      <c r="D36" s="741"/>
      <c r="E36" s="743"/>
      <c r="F36" s="753"/>
      <c r="G36" s="723"/>
      <c r="H36" s="755"/>
      <c r="I36" s="760"/>
      <c r="J36" s="581">
        <f t="shared" ref="J36:W36" si="13">IF($I35=0,0,IF(ROUNDUP(J35/$I35,0)&gt;30,30,ROUNDUP(J35/$I35,0)))</f>
        <v>2</v>
      </c>
      <c r="K36" s="579">
        <f t="shared" si="13"/>
        <v>2</v>
      </c>
      <c r="L36" s="579">
        <f t="shared" si="13"/>
        <v>1</v>
      </c>
      <c r="M36" s="581">
        <f t="shared" si="13"/>
        <v>2</v>
      </c>
      <c r="N36" s="579">
        <f t="shared" si="13"/>
        <v>2</v>
      </c>
      <c r="O36" s="579">
        <f t="shared" si="13"/>
        <v>2</v>
      </c>
      <c r="P36" s="579">
        <f t="shared" si="13"/>
        <v>2</v>
      </c>
      <c r="Q36" s="579">
        <f t="shared" si="13"/>
        <v>2</v>
      </c>
      <c r="R36" s="579">
        <f t="shared" si="13"/>
        <v>2</v>
      </c>
      <c r="S36" s="579">
        <f t="shared" si="13"/>
        <v>2</v>
      </c>
      <c r="T36" s="579">
        <f t="shared" si="13"/>
        <v>2</v>
      </c>
      <c r="U36" s="579">
        <f t="shared" si="13"/>
        <v>2</v>
      </c>
      <c r="V36" s="579">
        <f t="shared" si="13"/>
        <v>2</v>
      </c>
      <c r="W36" s="579">
        <f t="shared" si="13"/>
        <v>2</v>
      </c>
      <c r="X36" s="581"/>
      <c r="Y36" s="581"/>
      <c r="Z36" s="581"/>
      <c r="AA36" s="580"/>
      <c r="AB36" s="581"/>
      <c r="AC36" s="581">
        <f>IF($I35=0,0,IF(ROUNDUP(AC35/$I35,0)&gt;30,30,ROUNDUP(AC35/$I35,0)))</f>
        <v>3</v>
      </c>
      <c r="AD36" s="581"/>
      <c r="AE36" s="581">
        <f>IF($I35=0,0,IF(ROUNDUP(AE35/$I35,0)&gt;30,30,ROUNDUP(AE35/$I35,0)))</f>
        <v>30</v>
      </c>
      <c r="AF36" s="581"/>
      <c r="AG36" s="581"/>
      <c r="AH36" s="581"/>
      <c r="AI36" s="581"/>
      <c r="AJ36" s="581">
        <f>IF($I35=0,0,IF(ROUNDUP(AJ35/$I35,0)&gt;30,30,ROUNDUP(AJ35/$I35,0)))</f>
        <v>3</v>
      </c>
      <c r="AK36" s="581"/>
      <c r="AL36" s="581"/>
      <c r="AM36" s="581">
        <f>IF($I35=0,0,IF(ROUNDUP(AM35/$I35,0)&gt;30,30,ROUNDUP(AM35/$I35,0)))</f>
        <v>4</v>
      </c>
      <c r="AN36" s="581"/>
      <c r="AO36" s="580"/>
      <c r="AP36" s="580"/>
      <c r="AQ36" s="580"/>
      <c r="AR36" s="580"/>
      <c r="AS36" s="580"/>
      <c r="AT36" s="581">
        <f>IF($I35=0,0,IF(ROUNDUP(AT35/$I35,0)&gt;30,30,ROUNDUP(AT35/$I35,0)))</f>
        <v>2</v>
      </c>
      <c r="AU36" s="581"/>
      <c r="AV36" s="581"/>
      <c r="AW36" s="581"/>
      <c r="AX36" s="581"/>
      <c r="AY36" s="581"/>
      <c r="AZ36" s="581"/>
      <c r="BA36" s="581"/>
      <c r="BB36" s="581"/>
      <c r="BC36" s="581"/>
      <c r="BD36" s="581"/>
      <c r="BE36" s="581"/>
      <c r="BF36" s="581"/>
      <c r="BG36" s="581">
        <f>IF($I35=0,0,IF(ROUNDUP(BG35/$I35,0)&gt;30,30,ROUNDUP(BG35/$I35,0)))</f>
        <v>6</v>
      </c>
      <c r="BH36" s="581"/>
      <c r="BI36" s="581"/>
      <c r="BJ36" s="581"/>
      <c r="BK36" s="581"/>
      <c r="BL36" s="581"/>
      <c r="BM36" s="581"/>
      <c r="BN36" s="581"/>
      <c r="BO36" s="581"/>
      <c r="BP36" s="581"/>
      <c r="BQ36" s="581"/>
      <c r="BR36" s="581"/>
      <c r="BS36" s="581"/>
      <c r="BT36" s="581"/>
      <c r="BU36" s="581"/>
      <c r="BV36" s="581"/>
      <c r="BW36" s="581"/>
      <c r="BX36" s="581"/>
      <c r="BY36" s="581"/>
      <c r="BZ36" s="581"/>
      <c r="CA36" s="581"/>
      <c r="CB36" s="581"/>
      <c r="CC36" s="581"/>
      <c r="CD36" s="581"/>
      <c r="CE36" s="581"/>
      <c r="CF36" s="580"/>
      <c r="CG36" s="580"/>
      <c r="CH36" s="581">
        <f>IF($I35=0,0,IF(ROUNDUP(CH35/$I35,0)&gt;30,30,ROUNDUP(CH35/$I35,0)))</f>
        <v>6</v>
      </c>
      <c r="CI36" s="581"/>
      <c r="CJ36" s="581"/>
      <c r="CK36" s="581"/>
      <c r="CL36" s="581"/>
      <c r="CM36" s="581"/>
      <c r="CN36" s="581"/>
      <c r="CO36" s="580"/>
      <c r="CP36" s="580"/>
      <c r="CQ36" s="581"/>
      <c r="CR36" s="580"/>
      <c r="CS36" s="581">
        <f>IF($I35=0,0,IF(ROUNDUP(CS35/$I35,0)&gt;30,30,ROUNDUP(CS35/$I35,0)))</f>
        <v>6</v>
      </c>
      <c r="CT36" s="581"/>
      <c r="CU36" s="580"/>
      <c r="CV36" s="580"/>
    </row>
    <row r="37" spans="1:100" ht="13.5" customHeight="1" x14ac:dyDescent="0.2">
      <c r="A37" s="734">
        <v>6</v>
      </c>
      <c r="B37" s="736" t="s">
        <v>975</v>
      </c>
      <c r="C37" s="738">
        <f>IF(D37=0,0,RANK(D37,D$27:D$68))</f>
        <v>9</v>
      </c>
      <c r="D37" s="740">
        <f>SUM(J38:XO38)</f>
        <v>58</v>
      </c>
      <c r="E37" s="742">
        <f>IF(G37="X","X",RANK(G37,G$27:G$67))</f>
        <v>6</v>
      </c>
      <c r="F37" s="752">
        <f>COUNT(J37:YD37)</f>
        <v>10</v>
      </c>
      <c r="G37" s="722">
        <f>IF(C37=1,"X",IF(C37=2,"X",IF(C37=3,"X",F37)))</f>
        <v>10</v>
      </c>
      <c r="H37" s="754">
        <f>SUM(J37:XK37)</f>
        <v>1.1437847222222222</v>
      </c>
      <c r="I37" s="759">
        <f>MINA(J37,K37,L37,M37,N37,O37,P37,Q37,R37,S37,T37,U37,V37,W37,X37)</f>
        <v>2.0937499999999998E-2</v>
      </c>
      <c r="J37" s="610">
        <v>2.3310185185185187E-2</v>
      </c>
      <c r="K37" s="610"/>
      <c r="L37" s="610"/>
      <c r="M37" s="578">
        <v>2.0937499999999998E-2</v>
      </c>
      <c r="N37" s="578">
        <v>2.4201388888888887E-2</v>
      </c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41"/>
      <c r="AA37" s="578">
        <v>6.3310185185185197E-3</v>
      </c>
      <c r="AB37" s="578">
        <v>2.2349537037037032E-2</v>
      </c>
      <c r="AC37" s="578"/>
      <c r="AD37" s="578"/>
      <c r="AE37" s="578">
        <v>0.67615740740740737</v>
      </c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641"/>
      <c r="AU37" s="641"/>
      <c r="AV37" s="641"/>
      <c r="AW37" s="578"/>
      <c r="AX37" s="578"/>
      <c r="AY37" s="578">
        <v>5.1134259259259261E-2</v>
      </c>
      <c r="AZ37" s="578"/>
      <c r="BA37" s="578"/>
      <c r="BB37" s="578"/>
      <c r="BC37" s="641"/>
      <c r="BD37" s="641"/>
      <c r="BE37" s="641"/>
      <c r="BF37" s="641"/>
      <c r="BG37" s="641"/>
      <c r="BH37" s="641"/>
      <c r="BI37" s="641"/>
      <c r="BJ37" s="578"/>
      <c r="BK37" s="578"/>
      <c r="BL37" s="578"/>
      <c r="BM37" s="578"/>
      <c r="BN37" s="578"/>
      <c r="BO37" s="578"/>
      <c r="BP37" s="578"/>
      <c r="BQ37" s="578"/>
      <c r="BR37" s="578"/>
      <c r="BS37" s="578"/>
      <c r="BT37" s="578"/>
      <c r="BU37" s="578"/>
      <c r="BV37" s="578"/>
      <c r="BW37" s="578"/>
      <c r="BX37" s="578"/>
      <c r="BY37" s="578"/>
      <c r="BZ37" s="578"/>
      <c r="CA37" s="578"/>
      <c r="CB37" s="578"/>
      <c r="CC37" s="578"/>
      <c r="CD37" s="578"/>
      <c r="CE37" s="578"/>
      <c r="CF37" s="578"/>
      <c r="CG37" s="578"/>
      <c r="CH37" s="578">
        <v>0.14840277777777777</v>
      </c>
      <c r="CI37" s="578"/>
      <c r="CJ37" s="578"/>
      <c r="CK37" s="578"/>
      <c r="CL37" s="578">
        <v>0.16666666666666666</v>
      </c>
      <c r="CM37" s="578"/>
      <c r="CN37" s="578"/>
      <c r="CO37" s="578">
        <v>4.2939814814814811E-3</v>
      </c>
      <c r="CP37" s="578"/>
      <c r="CQ37" s="578"/>
      <c r="CR37" s="578"/>
      <c r="CS37" s="578"/>
      <c r="CT37" s="578"/>
      <c r="CU37" s="578"/>
      <c r="CV37" s="578"/>
    </row>
    <row r="38" spans="1:100" ht="13.5" customHeight="1" thickBot="1" x14ac:dyDescent="0.25">
      <c r="A38" s="735"/>
      <c r="B38" s="737"/>
      <c r="C38" s="739"/>
      <c r="D38" s="741"/>
      <c r="E38" s="743"/>
      <c r="F38" s="753"/>
      <c r="G38" s="723"/>
      <c r="H38" s="755"/>
      <c r="I38" s="760"/>
      <c r="J38" s="581">
        <f>IF($I37=0,0,IF(ROUNDUP(J37/$I37,0)&gt;30,30,ROUNDUP(J37/$I37,0)))</f>
        <v>2</v>
      </c>
      <c r="K38" s="581"/>
      <c r="L38" s="579"/>
      <c r="M38" s="581">
        <f>IF($I37=0,0,IF(ROUNDUP(M37/$I37,0)&gt;30,30,ROUNDUP(M37/$I37,0)))</f>
        <v>1</v>
      </c>
      <c r="N38" s="579">
        <f>IF($I37=0,0,IF(ROUNDUP(N37/$I37,0)&gt;30,30,ROUNDUP(N37/$I37,0)))</f>
        <v>2</v>
      </c>
      <c r="O38" s="581"/>
      <c r="P38" s="580"/>
      <c r="Q38" s="581"/>
      <c r="R38" s="581"/>
      <c r="S38" s="580"/>
      <c r="T38" s="581"/>
      <c r="U38" s="581"/>
      <c r="V38" s="600"/>
      <c r="W38" s="581"/>
      <c r="X38" s="600"/>
      <c r="Y38" s="600"/>
      <c r="Z38" s="581"/>
      <c r="AA38" s="581">
        <f>IF($I37=0,0,IF(ROUNDUP(AA37/$I37,0)&gt;30,30,ROUNDUP(AA37/$I37,0)))</f>
        <v>1</v>
      </c>
      <c r="AB38" s="581">
        <f>IF($I37=0,0,IF(ROUNDUP(AB37/$I37,0)&gt;30,30,ROUNDUP(AB37/$I37,0)))</f>
        <v>2</v>
      </c>
      <c r="AC38" s="580"/>
      <c r="AD38" s="580"/>
      <c r="AE38" s="581">
        <f>IF($I37=0,0,IF(ROUNDUP(AE37/$I37,0)&gt;30,30,ROUNDUP(AE37/$I37,0)))</f>
        <v>30</v>
      </c>
      <c r="AF38" s="581"/>
      <c r="AG38" s="580"/>
      <c r="AH38" s="580"/>
      <c r="AI38" s="580"/>
      <c r="AJ38" s="580"/>
      <c r="AK38" s="580"/>
      <c r="AL38" s="580"/>
      <c r="AM38" s="580"/>
      <c r="AN38" s="581"/>
      <c r="AO38" s="580"/>
      <c r="AP38" s="580"/>
      <c r="AQ38" s="580"/>
      <c r="AR38" s="580"/>
      <c r="AS38" s="580"/>
      <c r="AT38" s="581"/>
      <c r="AU38" s="581"/>
      <c r="AV38" s="581"/>
      <c r="AW38" s="581"/>
      <c r="AX38" s="581"/>
      <c r="AY38" s="581">
        <f>IF($I37=0,0,IF(ROUNDUP(AY37/$I37,0)&gt;30,30,ROUNDUP(AY37/$I37,0)))</f>
        <v>3</v>
      </c>
      <c r="AZ38" s="581"/>
      <c r="BA38" s="581"/>
      <c r="BB38" s="581"/>
      <c r="BC38" s="581"/>
      <c r="BD38" s="581"/>
      <c r="BE38" s="581"/>
      <c r="BF38" s="581"/>
      <c r="BG38" s="581"/>
      <c r="BH38" s="581"/>
      <c r="BI38" s="581"/>
      <c r="BJ38" s="580"/>
      <c r="BK38" s="580"/>
      <c r="BL38" s="580"/>
      <c r="BM38" s="580"/>
      <c r="BN38" s="580"/>
      <c r="BO38" s="580"/>
      <c r="BP38" s="580"/>
      <c r="BQ38" s="580"/>
      <c r="BR38" s="580"/>
      <c r="BS38" s="580"/>
      <c r="BT38" s="580"/>
      <c r="BU38" s="580"/>
      <c r="BV38" s="580"/>
      <c r="BW38" s="580"/>
      <c r="BX38" s="580"/>
      <c r="BY38" s="580"/>
      <c r="BZ38" s="580"/>
      <c r="CA38" s="580"/>
      <c r="CB38" s="581"/>
      <c r="CC38" s="581"/>
      <c r="CD38" s="581"/>
      <c r="CE38" s="581"/>
      <c r="CF38" s="581"/>
      <c r="CG38" s="581"/>
      <c r="CH38" s="581">
        <f>IF($I37=0,0,IF(ROUNDUP(CH37/$I37,0)&gt;30,30,ROUNDUP(CH37/$I37,0)))</f>
        <v>8</v>
      </c>
      <c r="CI38" s="581"/>
      <c r="CJ38" s="581"/>
      <c r="CK38" s="581"/>
      <c r="CL38" s="581">
        <f>IF($I37=0,0,IF(ROUNDUP(CL37/$I37,0)&gt;30,30,ROUNDUP(CL37/$I37,0)))</f>
        <v>8</v>
      </c>
      <c r="CM38" s="581"/>
      <c r="CN38" s="581"/>
      <c r="CO38" s="581">
        <f>IF($I37=0,0,IF(ROUNDUP(CO37/$I37,0)&gt;30,30,ROUNDUP(CO37/$I37,0)))</f>
        <v>1</v>
      </c>
      <c r="CP38" s="581"/>
      <c r="CQ38" s="581"/>
      <c r="CR38" s="580"/>
      <c r="CS38" s="580"/>
      <c r="CT38" s="580"/>
      <c r="CU38" s="580"/>
      <c r="CV38" s="580"/>
    </row>
    <row r="39" spans="1:100" ht="13.5" customHeight="1" x14ac:dyDescent="0.2">
      <c r="A39" s="734">
        <v>7</v>
      </c>
      <c r="B39" s="736" t="s">
        <v>101</v>
      </c>
      <c r="C39" s="738">
        <f>IF(D39=0,0,RANK(D39,D$27:D$68))</f>
        <v>0</v>
      </c>
      <c r="D39" s="740">
        <f>SUM(J40:XO40)</f>
        <v>0</v>
      </c>
      <c r="E39" s="742">
        <f>IF(G39="X","X",RANK(G39,G$27:G$67))</f>
        <v>15</v>
      </c>
      <c r="F39" s="752">
        <f>COUNT(J39:YD39)</f>
        <v>1</v>
      </c>
      <c r="G39" s="722">
        <f>IF(C39=1,"X",IF(C39=2,"X",IF(C39=3,"X",F39)))</f>
        <v>1</v>
      </c>
      <c r="H39" s="754">
        <f>SUM(J39:XK39)</f>
        <v>5.6365740740740742E-3</v>
      </c>
      <c r="I39" s="759">
        <f>MINA(J39,K39,L39,M39,N39,O39,P39,Q39,R39,S39,T39,U39,V39,W39,X39)</f>
        <v>0</v>
      </c>
      <c r="J39" s="610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/>
      <c r="BF39" s="578"/>
      <c r="BG39" s="578"/>
      <c r="BH39" s="578"/>
      <c r="BI39" s="578"/>
      <c r="BJ39" s="578"/>
      <c r="BK39" s="578"/>
      <c r="BL39" s="578"/>
      <c r="BM39" s="578"/>
      <c r="BN39" s="578"/>
      <c r="BO39" s="578"/>
      <c r="BP39" s="578"/>
      <c r="BQ39" s="578"/>
      <c r="BR39" s="578"/>
      <c r="BS39" s="578"/>
      <c r="BT39" s="578"/>
      <c r="BU39" s="578"/>
      <c r="BV39" s="578"/>
      <c r="BW39" s="578"/>
      <c r="BX39" s="578"/>
      <c r="BY39" s="578"/>
      <c r="BZ39" s="578"/>
      <c r="CA39" s="578"/>
      <c r="CB39" s="578"/>
      <c r="CC39" s="578"/>
      <c r="CD39" s="578"/>
      <c r="CE39" s="578"/>
      <c r="CF39" s="578"/>
      <c r="CG39" s="578"/>
      <c r="CH39" s="578"/>
      <c r="CI39" s="578"/>
      <c r="CJ39" s="578"/>
      <c r="CK39" s="578"/>
      <c r="CL39" s="578"/>
      <c r="CM39" s="578"/>
      <c r="CN39" s="578"/>
      <c r="CO39" s="578">
        <v>5.6365740740740742E-3</v>
      </c>
      <c r="CP39" s="578"/>
      <c r="CQ39" s="578"/>
      <c r="CR39" s="578"/>
      <c r="CS39" s="578"/>
      <c r="CT39" s="578"/>
      <c r="CU39" s="578"/>
      <c r="CV39" s="578"/>
    </row>
    <row r="40" spans="1:100" ht="13.5" customHeight="1" thickBot="1" x14ac:dyDescent="0.25">
      <c r="A40" s="735"/>
      <c r="B40" s="737"/>
      <c r="C40" s="739"/>
      <c r="D40" s="741"/>
      <c r="E40" s="743"/>
      <c r="F40" s="753"/>
      <c r="G40" s="723"/>
      <c r="H40" s="755"/>
      <c r="I40" s="760"/>
      <c r="J40" s="579"/>
      <c r="K40" s="580"/>
      <c r="L40" s="580"/>
      <c r="M40" s="581"/>
      <c r="N40" s="580"/>
      <c r="O40" s="580"/>
      <c r="P40" s="581"/>
      <c r="Q40" s="581"/>
      <c r="R40" s="581"/>
      <c r="S40" s="580"/>
      <c r="T40" s="580"/>
      <c r="U40" s="581"/>
      <c r="V40" s="580"/>
      <c r="W40" s="580"/>
      <c r="X40" s="580"/>
      <c r="Y40" s="580"/>
      <c r="Z40" s="580"/>
      <c r="AA40" s="580"/>
      <c r="AB40" s="581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  <c r="AT40" s="580"/>
      <c r="AU40" s="580"/>
      <c r="AV40" s="580"/>
      <c r="AW40" s="580"/>
      <c r="AX40" s="580"/>
      <c r="AY40" s="580"/>
      <c r="AZ40" s="580"/>
      <c r="BA40" s="580"/>
      <c r="BB40" s="580"/>
      <c r="BC40" s="580"/>
      <c r="BD40" s="580"/>
      <c r="BE40" s="580"/>
      <c r="BF40" s="580"/>
      <c r="BG40" s="580"/>
      <c r="BH40" s="580"/>
      <c r="BI40" s="580"/>
      <c r="BJ40" s="580"/>
      <c r="BK40" s="580"/>
      <c r="BL40" s="580"/>
      <c r="BM40" s="580"/>
      <c r="BN40" s="580"/>
      <c r="BO40" s="580"/>
      <c r="BP40" s="580"/>
      <c r="BQ40" s="580"/>
      <c r="BR40" s="580"/>
      <c r="BS40" s="580"/>
      <c r="BT40" s="580"/>
      <c r="BU40" s="580"/>
      <c r="BV40" s="580"/>
      <c r="BW40" s="580"/>
      <c r="BX40" s="580"/>
      <c r="BY40" s="580"/>
      <c r="BZ40" s="580"/>
      <c r="CA40" s="580"/>
      <c r="CB40" s="581"/>
      <c r="CC40" s="581"/>
      <c r="CD40" s="581"/>
      <c r="CE40" s="581"/>
      <c r="CF40" s="580"/>
      <c r="CG40" s="580"/>
      <c r="CH40" s="580"/>
      <c r="CI40" s="580"/>
      <c r="CJ40" s="580"/>
      <c r="CK40" s="580"/>
      <c r="CL40" s="580"/>
      <c r="CM40" s="580"/>
      <c r="CN40" s="580"/>
      <c r="CO40" s="581">
        <f>IF($I39=0,0,IF(ROUNDUP(CO39/$I39,0)&gt;30,30,ROUNDUP(CO39/$I39,0)))</f>
        <v>0</v>
      </c>
      <c r="CP40" s="581"/>
      <c r="CQ40" s="581"/>
      <c r="CR40" s="580"/>
      <c r="CS40" s="580"/>
      <c r="CT40" s="580"/>
      <c r="CU40" s="580"/>
      <c r="CV40" s="580"/>
    </row>
    <row r="41" spans="1:100" ht="13.5" customHeight="1" x14ac:dyDescent="0.2">
      <c r="A41" s="734">
        <v>8</v>
      </c>
      <c r="B41" s="746" t="s">
        <v>973</v>
      </c>
      <c r="C41" s="738">
        <f>IF(D41=0,0,RANK(D41,D$27:D$68))</f>
        <v>5</v>
      </c>
      <c r="D41" s="740">
        <f>SUM(J42:XO42)</f>
        <v>114</v>
      </c>
      <c r="E41" s="742">
        <f>IF(G41="X","X",RANK(G41,G$27:G$67))</f>
        <v>1</v>
      </c>
      <c r="F41" s="752">
        <f>COUNT(J41:YD41)</f>
        <v>28</v>
      </c>
      <c r="G41" s="722">
        <f>IF(C41=1,"X",IF(C41=2,"X",IF(C41=3,"X",F41)))</f>
        <v>28</v>
      </c>
      <c r="H41" s="754">
        <f>SUM(J41:XK41)</f>
        <v>1.270150462962963</v>
      </c>
      <c r="I41" s="759">
        <f>MINA(J41,K41,L41,M41,N41,O41,P41,Q41,R41,S41,T41,U41,V41,W41,X41)</f>
        <v>1.3263888888888889E-2</v>
      </c>
      <c r="J41" s="578">
        <v>1.3530092592592594E-2</v>
      </c>
      <c r="K41" s="578">
        <v>1.3391203703703704E-2</v>
      </c>
      <c r="L41" s="578">
        <v>1.3495370370370371E-2</v>
      </c>
      <c r="M41" s="578"/>
      <c r="N41" s="578"/>
      <c r="O41" s="578">
        <v>1.3703703703703704E-2</v>
      </c>
      <c r="P41" s="578"/>
      <c r="Q41" s="578">
        <v>1.3402777777777777E-2</v>
      </c>
      <c r="R41" s="578">
        <v>1.3263888888888889E-2</v>
      </c>
      <c r="S41" s="578">
        <v>1.3425925925925924E-2</v>
      </c>
      <c r="T41" s="578">
        <v>1.3946759259259258E-2</v>
      </c>
      <c r="U41" s="578">
        <v>1.3356481481481483E-2</v>
      </c>
      <c r="V41" s="578">
        <v>1.3425925925925924E-2</v>
      </c>
      <c r="W41" s="578">
        <v>1.3379629629629628E-2</v>
      </c>
      <c r="X41" s="578"/>
      <c r="Y41" s="578"/>
      <c r="Z41" s="578"/>
      <c r="AA41" s="578"/>
      <c r="AB41" s="578">
        <v>1.8194444444444444E-2</v>
      </c>
      <c r="AC41" s="578"/>
      <c r="AD41" s="578"/>
      <c r="AE41" s="578"/>
      <c r="AF41" s="578"/>
      <c r="AG41" s="578"/>
      <c r="AH41" s="578"/>
      <c r="AI41" s="578"/>
      <c r="AJ41" s="578"/>
      <c r="AK41" s="578">
        <v>3.2060185185185185E-2</v>
      </c>
      <c r="AL41" s="578"/>
      <c r="AM41" s="578"/>
      <c r="AN41" s="594">
        <v>7.1331018518518516E-2</v>
      </c>
      <c r="AO41" s="578"/>
      <c r="AP41" s="578">
        <v>2.854166666666667E-2</v>
      </c>
      <c r="AQ41" s="578"/>
      <c r="AR41" s="578"/>
      <c r="AS41" s="578"/>
      <c r="AT41" s="578"/>
      <c r="AU41" s="578"/>
      <c r="AV41" s="578"/>
      <c r="AW41" s="578">
        <v>5.2523148148148145E-2</v>
      </c>
      <c r="AX41" s="578"/>
      <c r="AY41" s="578">
        <v>3.6249999999999998E-2</v>
      </c>
      <c r="AZ41" s="578"/>
      <c r="BA41" s="578"/>
      <c r="BB41" s="578"/>
      <c r="BC41" s="578"/>
      <c r="BD41" s="578"/>
      <c r="BE41" s="578">
        <v>6.7766203703703703E-2</v>
      </c>
      <c r="BF41" s="578"/>
      <c r="BG41" s="578"/>
      <c r="BH41" s="578"/>
      <c r="BI41" s="578">
        <v>0.11090277777777778</v>
      </c>
      <c r="BJ41" s="578"/>
      <c r="BK41" s="578"/>
      <c r="BL41" s="578"/>
      <c r="BM41" s="654">
        <v>9.0289351851851843E-2</v>
      </c>
      <c r="BN41" s="654"/>
      <c r="BO41" s="578"/>
      <c r="BP41" s="578"/>
      <c r="BQ41" s="578"/>
      <c r="BR41" s="578"/>
      <c r="BS41" s="578"/>
      <c r="BT41" s="578"/>
      <c r="BU41" s="578"/>
      <c r="BV41" s="578">
        <v>3.0567129629629628E-2</v>
      </c>
      <c r="BW41" s="578"/>
      <c r="BX41" s="578"/>
      <c r="BY41" s="578">
        <v>2.9224537037037038E-2</v>
      </c>
      <c r="BZ41" s="578"/>
      <c r="CA41" s="578"/>
      <c r="CB41" s="578"/>
      <c r="CC41" s="578"/>
      <c r="CD41" s="578">
        <v>6.5949074074074077E-2</v>
      </c>
      <c r="CE41" s="578"/>
      <c r="CF41" s="578"/>
      <c r="CG41" s="578">
        <v>0.20821759259259257</v>
      </c>
      <c r="CH41" s="578">
        <v>7.4976851851851864E-2</v>
      </c>
      <c r="CI41" s="578"/>
      <c r="CJ41" s="578"/>
      <c r="CK41" s="578"/>
      <c r="CL41" s="578">
        <v>0.16666666666666666</v>
      </c>
      <c r="CM41" s="578"/>
      <c r="CN41" s="578"/>
      <c r="CO41" s="578">
        <v>3.7615740740740739E-3</v>
      </c>
      <c r="CP41" s="578"/>
      <c r="CQ41" s="578">
        <v>3.4606481481481481E-2</v>
      </c>
      <c r="CR41" s="578"/>
      <c r="CS41" s="578"/>
      <c r="CT41" s="578"/>
      <c r="CU41" s="578"/>
      <c r="CV41" s="578"/>
    </row>
    <row r="42" spans="1:100" ht="13.5" customHeight="1" thickBot="1" x14ac:dyDescent="0.25">
      <c r="A42" s="735"/>
      <c r="B42" s="737"/>
      <c r="C42" s="739"/>
      <c r="D42" s="741"/>
      <c r="E42" s="743"/>
      <c r="F42" s="753"/>
      <c r="G42" s="723"/>
      <c r="H42" s="755"/>
      <c r="I42" s="760"/>
      <c r="J42" s="581">
        <f>IF($I41=0,0,IF(ROUNDUP(J41/$I41,0)&gt;30,30,ROUNDUP(J41/$I41,0)))</f>
        <v>2</v>
      </c>
      <c r="K42" s="579">
        <f>IF($I41=0,0,IF(ROUNDUP(K41/$I41,0)&gt;30,30,ROUNDUP(K41/$I41,0)))</f>
        <v>2</v>
      </c>
      <c r="L42" s="579">
        <f>IF($I41=0,0,IF(ROUNDUP(L41/$I41,0)&gt;30,30,ROUNDUP(L41/$I41,0)))</f>
        <v>2</v>
      </c>
      <c r="M42" s="581"/>
      <c r="N42" s="581"/>
      <c r="O42" s="579">
        <f>IF($I41=0,0,IF(ROUNDUP(O41/$I41,0)&gt;30,30,ROUNDUP(O41/$I41,0)))</f>
        <v>2</v>
      </c>
      <c r="P42" s="581"/>
      <c r="Q42" s="579">
        <f>IF($I41=0,0,IF(ROUNDUP(Q41/$I41,0)&gt;30,30,ROUNDUP(Q41/$I41,0)))</f>
        <v>2</v>
      </c>
      <c r="R42" s="579">
        <f>IF($I41=0,0,IF(ROUNDUP(R41/$I41,0)&gt;30,30,ROUNDUP(R41/$I41,0)))</f>
        <v>1</v>
      </c>
      <c r="S42" s="579">
        <f t="shared" ref="S42:W42" si="14">IF($I41=0,0,IF(ROUNDUP(S41/$I41,0)&gt;30,30,ROUNDUP(S41/$I41,0)))</f>
        <v>2</v>
      </c>
      <c r="T42" s="579">
        <f t="shared" si="14"/>
        <v>2</v>
      </c>
      <c r="U42" s="579">
        <f t="shared" si="14"/>
        <v>2</v>
      </c>
      <c r="V42" s="579">
        <f t="shared" si="14"/>
        <v>2</v>
      </c>
      <c r="W42" s="579">
        <f t="shared" si="14"/>
        <v>2</v>
      </c>
      <c r="X42" s="580"/>
      <c r="Y42" s="580"/>
      <c r="Z42" s="581"/>
      <c r="AA42" s="580"/>
      <c r="AB42" s="581">
        <f>IF($I41=0,0,IF(ROUNDUP(AB41/$I41,0)&gt;30,30,ROUNDUP(AB41/$I41,0)))</f>
        <v>2</v>
      </c>
      <c r="AC42" s="581"/>
      <c r="AD42" s="581"/>
      <c r="AE42" s="581"/>
      <c r="AF42" s="581"/>
      <c r="AG42" s="581"/>
      <c r="AH42" s="580"/>
      <c r="AI42" s="580"/>
      <c r="AJ42" s="580"/>
      <c r="AK42" s="581">
        <f>IF($I41=0,0,IF(ROUNDUP(AK41/$I41,0)&gt;30,30,ROUNDUP(AK41/$I41,0)))</f>
        <v>3</v>
      </c>
      <c r="AL42" s="580"/>
      <c r="AM42" s="580"/>
      <c r="AN42" s="581">
        <f>IF($I41=0,0,IF(ROUNDUP(AN41/$I41,0)&gt;30,30,ROUNDUP(AN41/$I41,0)))</f>
        <v>6</v>
      </c>
      <c r="AO42" s="580"/>
      <c r="AP42" s="581">
        <f>IF($I41=0,0,IF(ROUNDUP(AP41/$I41,0)&gt;30,30,ROUNDUP(AP41/$I41,0)))</f>
        <v>3</v>
      </c>
      <c r="AQ42" s="581"/>
      <c r="AR42" s="581"/>
      <c r="AS42" s="581"/>
      <c r="AT42" s="580"/>
      <c r="AU42" s="580"/>
      <c r="AV42" s="580"/>
      <c r="AW42" s="581">
        <f>IF($I41=0,0,IF(ROUNDUP(AW41/$I41,0)&gt;30,30,ROUNDUP(AW41/$I41,0)))</f>
        <v>4</v>
      </c>
      <c r="AX42" s="581"/>
      <c r="AY42" s="581">
        <f>IF($I41=0,0,IF(ROUNDUP(AY41/$I41,0)&gt;30,30,ROUNDUP(AY41/$I41,0)))</f>
        <v>3</v>
      </c>
      <c r="AZ42" s="581"/>
      <c r="BA42" s="581"/>
      <c r="BB42" s="581"/>
      <c r="BC42" s="580"/>
      <c r="BD42" s="580"/>
      <c r="BE42" s="581">
        <f>IF($I41=0,0,IF(ROUNDUP(BE41/$I41,0)&gt;30,30,ROUNDUP(BE41/$I41,0)))</f>
        <v>6</v>
      </c>
      <c r="BF42" s="581"/>
      <c r="BG42" s="580"/>
      <c r="BH42" s="580"/>
      <c r="BI42" s="581">
        <f>IF($I41=0,0,IF(ROUNDUP(BI41/$I41,0)&gt;30,30,ROUNDUP(BI41/$I41,0)))</f>
        <v>9</v>
      </c>
      <c r="BJ42" s="580"/>
      <c r="BK42" s="580"/>
      <c r="BL42" s="580"/>
      <c r="BM42" s="581">
        <f>IF($I41=0,0,IF(ROUNDUP(BM41/$I41,0)&gt;30,30,ROUNDUP(BM41/$I41,0)))</f>
        <v>7</v>
      </c>
      <c r="BN42" s="581"/>
      <c r="BO42" s="580"/>
      <c r="BP42" s="580"/>
      <c r="BQ42" s="580"/>
      <c r="BR42" s="580"/>
      <c r="BS42" s="580"/>
      <c r="BT42" s="580"/>
      <c r="BU42" s="580"/>
      <c r="BV42" s="581">
        <f>IF($I41=0,0,IF(ROUNDUP(BV41/$I41,0)&gt;30,30,ROUNDUP(BV41/$I41,0)))</f>
        <v>3</v>
      </c>
      <c r="BW42" s="581"/>
      <c r="BX42" s="580"/>
      <c r="BY42" s="581">
        <f>IF($I41=0,0,IF(ROUNDUP(BY41/$I41,0)&gt;30,30,ROUNDUP(BY41/$I41,0)))</f>
        <v>3</v>
      </c>
      <c r="BZ42" s="580"/>
      <c r="CA42" s="580"/>
      <c r="CB42" s="581"/>
      <c r="CC42" s="581"/>
      <c r="CD42" s="581">
        <f>IF($I41=0,0,IF(ROUNDUP(CD41/$I41,0)&gt;30,30,ROUNDUP(CD41/$I41,0)))</f>
        <v>5</v>
      </c>
      <c r="CE42" s="581"/>
      <c r="CF42" s="581"/>
      <c r="CG42" s="581">
        <f>IF($I41=0,0,IF(ROUNDUP(CG41/$I41,0)&gt;30,30,ROUNDUP(CG41/$I41,0)))</f>
        <v>16</v>
      </c>
      <c r="CH42" s="581">
        <f>IF($I41=0,0,IF(ROUNDUP(CH41/$I41,0)&gt;30,30,ROUNDUP(CH41/$I41,0)))</f>
        <v>6</v>
      </c>
      <c r="CI42" s="581"/>
      <c r="CJ42" s="581"/>
      <c r="CK42" s="581"/>
      <c r="CL42" s="581">
        <f>IF($I41=0,0,IF(ROUNDUP(CL41/$I41,0)&gt;30,30,ROUNDUP(CL41/$I41,0)))</f>
        <v>13</v>
      </c>
      <c r="CM42" s="581"/>
      <c r="CN42" s="581"/>
      <c r="CO42" s="581">
        <f>IF($I41=0,0,IF(ROUNDUP(CO41/$I41,0)&gt;30,30,ROUNDUP(CO41/$I41,0)))</f>
        <v>1</v>
      </c>
      <c r="CP42" s="581"/>
      <c r="CQ42" s="581">
        <f>IF($I41=0,0,IF(ROUNDUP(CQ41/$I41,0)&gt;30,30,ROUNDUP(CQ41/$I41,0)))</f>
        <v>3</v>
      </c>
      <c r="CR42" s="580"/>
      <c r="CS42" s="580"/>
      <c r="CT42" s="580"/>
      <c r="CU42" s="580"/>
      <c r="CV42" s="580"/>
    </row>
    <row r="43" spans="1:100" ht="13.5" customHeight="1" x14ac:dyDescent="0.2">
      <c r="A43" s="734">
        <v>9</v>
      </c>
      <c r="B43" s="736" t="s">
        <v>866</v>
      </c>
      <c r="C43" s="738">
        <f>IF(D43=0,0,RANK(D43,D$27:D$68))</f>
        <v>13</v>
      </c>
      <c r="D43" s="740">
        <f>SUM(J44:XO44)</f>
        <v>13</v>
      </c>
      <c r="E43" s="742">
        <f>IF(G43="X","X",RANK(G43,G$27:G$67))</f>
        <v>11</v>
      </c>
      <c r="F43" s="752">
        <f>COUNT(J43:YD43)</f>
        <v>3</v>
      </c>
      <c r="G43" s="722">
        <f>IF(C43=1,"X",IF(C43=2,"X",IF(C43=3,"X",F43)))</f>
        <v>3</v>
      </c>
      <c r="H43" s="754">
        <f>SUM(J43:XK43)</f>
        <v>0.16195601851851851</v>
      </c>
      <c r="I43" s="759">
        <f>MINA(J43,K43,L43,M43,N43,O43,P43,Q43,R43,S43,T43,U43,V43,W43,X43)</f>
        <v>1.3171296296296294E-2</v>
      </c>
      <c r="J43" s="610"/>
      <c r="K43" s="578"/>
      <c r="L43" s="578"/>
      <c r="M43" s="578"/>
      <c r="N43" s="578"/>
      <c r="O43" s="578"/>
      <c r="P43" s="578">
        <v>1.3171296296296294E-2</v>
      </c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>
        <v>7.2002314814814811E-2</v>
      </c>
      <c r="AO43" s="578"/>
      <c r="AP43" s="578"/>
      <c r="AQ43" s="578"/>
      <c r="AR43" s="578"/>
      <c r="AS43" s="578"/>
      <c r="AT43" s="578"/>
      <c r="AU43" s="578"/>
      <c r="AV43" s="578"/>
      <c r="AW43" s="578"/>
      <c r="AX43" s="578"/>
      <c r="AY43" s="578"/>
      <c r="AZ43" s="578"/>
      <c r="BA43" s="578"/>
      <c r="BB43" s="578"/>
      <c r="BC43" s="578"/>
      <c r="BD43" s="578"/>
      <c r="BE43" s="578"/>
      <c r="BF43" s="578"/>
      <c r="BG43" s="578"/>
      <c r="BH43" s="578"/>
      <c r="BI43" s="578"/>
      <c r="BJ43" s="578"/>
      <c r="BK43" s="578"/>
      <c r="BL43" s="578"/>
      <c r="BM43" s="578"/>
      <c r="BN43" s="578"/>
      <c r="BO43" s="578"/>
      <c r="BP43" s="578"/>
      <c r="BQ43" s="578"/>
      <c r="BR43" s="578"/>
      <c r="BS43" s="578"/>
      <c r="BT43" s="578"/>
      <c r="BU43" s="578"/>
      <c r="BV43" s="578"/>
      <c r="BW43" s="578"/>
      <c r="BX43" s="578"/>
      <c r="BY43" s="578"/>
      <c r="BZ43" s="578"/>
      <c r="CA43" s="578"/>
      <c r="CB43" s="578"/>
      <c r="CC43" s="578"/>
      <c r="CD43" s="578"/>
      <c r="CE43" s="578"/>
      <c r="CF43" s="578"/>
      <c r="CG43" s="578"/>
      <c r="CH43" s="578">
        <v>7.678240740740741E-2</v>
      </c>
      <c r="CI43" s="578"/>
      <c r="CJ43" s="578"/>
      <c r="CK43" s="578"/>
      <c r="CL43" s="578"/>
      <c r="CM43" s="578"/>
      <c r="CN43" s="578"/>
      <c r="CO43" s="578"/>
      <c r="CP43" s="578"/>
      <c r="CQ43" s="578"/>
      <c r="CR43" s="578"/>
      <c r="CS43" s="578"/>
      <c r="CT43" s="578"/>
      <c r="CU43" s="578"/>
      <c r="CV43" s="578"/>
    </row>
    <row r="44" spans="1:100" ht="13.5" customHeight="1" thickBot="1" x14ac:dyDescent="0.25">
      <c r="A44" s="735"/>
      <c r="B44" s="737"/>
      <c r="C44" s="739"/>
      <c r="D44" s="741"/>
      <c r="E44" s="743"/>
      <c r="F44" s="753"/>
      <c r="G44" s="723"/>
      <c r="H44" s="755"/>
      <c r="I44" s="760"/>
      <c r="J44" s="581"/>
      <c r="K44" s="596"/>
      <c r="L44" s="596"/>
      <c r="M44" s="595"/>
      <c r="N44" s="596"/>
      <c r="O44" s="596"/>
      <c r="P44" s="579">
        <f>IF($I43=0,0,IF(ROUNDUP(P43/$I43,0)&gt;30,30,ROUNDUP(P43/$I43,0)))</f>
        <v>1</v>
      </c>
      <c r="Q44" s="595"/>
      <c r="R44" s="595"/>
      <c r="S44" s="581"/>
      <c r="T44" s="600"/>
      <c r="U44" s="581"/>
      <c r="V44" s="596"/>
      <c r="W44" s="581"/>
      <c r="X44" s="596"/>
      <c r="Y44" s="596"/>
      <c r="Z44" s="596"/>
      <c r="AA44" s="596"/>
      <c r="AB44" s="596"/>
      <c r="AC44" s="596"/>
      <c r="AD44" s="596"/>
      <c r="AE44" s="596"/>
      <c r="AF44" s="596"/>
      <c r="AG44" s="596"/>
      <c r="AH44" s="596"/>
      <c r="AI44" s="596"/>
      <c r="AJ44" s="596"/>
      <c r="AK44" s="596"/>
      <c r="AL44" s="596"/>
      <c r="AM44" s="596"/>
      <c r="AN44" s="581">
        <f>IF($I43=0,0,IF(ROUNDUP(AN43/$I43,0)&gt;30,30,ROUNDUP(AN43/$I43,0)))</f>
        <v>6</v>
      </c>
      <c r="AO44" s="596"/>
      <c r="AP44" s="596"/>
      <c r="AQ44" s="596"/>
      <c r="AR44" s="596"/>
      <c r="AS44" s="596"/>
      <c r="AT44" s="596"/>
      <c r="AU44" s="596"/>
      <c r="AV44" s="596"/>
      <c r="AW44" s="596"/>
      <c r="AX44" s="596"/>
      <c r="AY44" s="596"/>
      <c r="AZ44" s="596"/>
      <c r="BA44" s="596"/>
      <c r="BB44" s="596"/>
      <c r="BC44" s="596"/>
      <c r="BD44" s="596"/>
      <c r="BE44" s="596"/>
      <c r="BF44" s="596"/>
      <c r="BG44" s="581"/>
      <c r="BH44" s="595"/>
      <c r="BI44" s="595"/>
      <c r="BJ44" s="596"/>
      <c r="BK44" s="596"/>
      <c r="BL44" s="596"/>
      <c r="BM44" s="596"/>
      <c r="BN44" s="596"/>
      <c r="BO44" s="596"/>
      <c r="BP44" s="596"/>
      <c r="BQ44" s="596"/>
      <c r="BR44" s="596"/>
      <c r="BS44" s="596"/>
      <c r="BT44" s="596"/>
      <c r="BU44" s="596"/>
      <c r="BV44" s="596"/>
      <c r="BW44" s="596"/>
      <c r="BX44" s="596"/>
      <c r="BY44" s="596"/>
      <c r="BZ44" s="596"/>
      <c r="CA44" s="596"/>
      <c r="CB44" s="596"/>
      <c r="CC44" s="596"/>
      <c r="CD44" s="596"/>
      <c r="CE44" s="596"/>
      <c r="CF44" s="596"/>
      <c r="CG44" s="596"/>
      <c r="CH44" s="581">
        <f>IF($I43=0,0,IF(ROUNDUP(CH43/$I43,0)&gt;30,30,ROUNDUP(CH43/$I43,0)))</f>
        <v>6</v>
      </c>
      <c r="CI44" s="595"/>
      <c r="CJ44" s="595"/>
      <c r="CK44" s="595"/>
      <c r="CL44" s="595"/>
      <c r="CM44" s="595"/>
      <c r="CN44" s="595"/>
      <c r="CO44" s="596"/>
      <c r="CP44" s="596"/>
      <c r="CQ44" s="581"/>
      <c r="CR44" s="596"/>
      <c r="CS44" s="596"/>
      <c r="CT44" s="596"/>
      <c r="CU44" s="596"/>
      <c r="CV44" s="596"/>
    </row>
    <row r="45" spans="1:100" ht="13.5" customHeight="1" x14ac:dyDescent="0.2">
      <c r="A45" s="734">
        <v>10</v>
      </c>
      <c r="B45" s="736" t="s">
        <v>64</v>
      </c>
      <c r="C45" s="738">
        <f>IF(D45=0,0,RANK(D45,D$27:D$68))</f>
        <v>11</v>
      </c>
      <c r="D45" s="740">
        <f>SUM(J46:XO46)</f>
        <v>35</v>
      </c>
      <c r="E45" s="742">
        <f>IF(G45="X","X",RANK(G45,G$27:G$67))</f>
        <v>9</v>
      </c>
      <c r="F45" s="752">
        <f>COUNT(J45:YD45)</f>
        <v>6</v>
      </c>
      <c r="G45" s="722">
        <f>IF(C45=1,"X",IF(C45=2,"X",IF(C45=3,"X",F45)))</f>
        <v>6</v>
      </c>
      <c r="H45" s="754">
        <f>SUM(J45:XK45)</f>
        <v>0.42782407407407408</v>
      </c>
      <c r="I45" s="759">
        <f>MINA(J45,K45,L45,M45,N45,O45,P45,Q45,R45,S45,T45,U45,V45,W45,X45)</f>
        <v>1.3101851851851852E-2</v>
      </c>
      <c r="J45" s="610">
        <v>1.3101851851851852E-2</v>
      </c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>
        <v>8.8495370370370363E-2</v>
      </c>
      <c r="AA45" s="578"/>
      <c r="AB45" s="578">
        <v>1.5983796296296295E-2</v>
      </c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>
        <v>7.7326388888888889E-2</v>
      </c>
      <c r="AO45" s="578"/>
      <c r="AP45" s="578"/>
      <c r="AQ45" s="578"/>
      <c r="AR45" s="578"/>
      <c r="AS45" s="578"/>
      <c r="AT45" s="578"/>
      <c r="AU45" s="578"/>
      <c r="AV45" s="578"/>
      <c r="AW45" s="578"/>
      <c r="AX45" s="578"/>
      <c r="AY45" s="578"/>
      <c r="AZ45" s="578"/>
      <c r="BA45" s="578"/>
      <c r="BB45" s="578"/>
      <c r="BC45" s="578"/>
      <c r="BD45" s="578"/>
      <c r="BE45" s="578"/>
      <c r="BF45" s="578"/>
      <c r="BG45" s="578"/>
      <c r="BH45" s="578"/>
      <c r="BI45" s="578"/>
      <c r="BJ45" s="578"/>
      <c r="BK45" s="578"/>
      <c r="BL45" s="578"/>
      <c r="BM45" s="578"/>
      <c r="BN45" s="578"/>
      <c r="BO45" s="578"/>
      <c r="BP45" s="578"/>
      <c r="BQ45" s="578"/>
      <c r="BR45" s="578"/>
      <c r="BS45" s="578"/>
      <c r="BT45" s="578"/>
      <c r="BU45" s="578"/>
      <c r="BV45" s="578"/>
      <c r="BW45" s="578"/>
      <c r="BX45" s="578"/>
      <c r="BY45" s="578"/>
      <c r="BZ45" s="578"/>
      <c r="CA45" s="578"/>
      <c r="CB45" s="578"/>
      <c r="CC45" s="578"/>
      <c r="CD45" s="578"/>
      <c r="CE45" s="578"/>
      <c r="CF45" s="578"/>
      <c r="CG45" s="578"/>
      <c r="CH45" s="578">
        <v>6.6249999999999989E-2</v>
      </c>
      <c r="CI45" s="578"/>
      <c r="CJ45" s="578"/>
      <c r="CK45" s="578"/>
      <c r="CL45" s="578">
        <v>0.16666666666666666</v>
      </c>
      <c r="CM45" s="578"/>
      <c r="CN45" s="578"/>
      <c r="CO45" s="578"/>
      <c r="CP45" s="578"/>
      <c r="CQ45" s="578"/>
      <c r="CR45" s="578"/>
      <c r="CS45" s="578"/>
      <c r="CT45" s="578"/>
      <c r="CU45" s="578"/>
      <c r="CV45" s="578"/>
    </row>
    <row r="46" spans="1:100" ht="13.5" customHeight="1" thickBot="1" x14ac:dyDescent="0.25">
      <c r="A46" s="735"/>
      <c r="B46" s="737"/>
      <c r="C46" s="739"/>
      <c r="D46" s="741"/>
      <c r="E46" s="743"/>
      <c r="F46" s="753"/>
      <c r="G46" s="723"/>
      <c r="H46" s="755"/>
      <c r="I46" s="760"/>
      <c r="J46" s="581">
        <f>IF($I45=0,0,IF(ROUNDUP(J45/$I45,0)&gt;30,30,ROUNDUP(J45/$I45,0)))</f>
        <v>1</v>
      </c>
      <c r="K46" s="581"/>
      <c r="L46" s="581"/>
      <c r="M46" s="581"/>
      <c r="N46" s="581"/>
      <c r="O46" s="580"/>
      <c r="P46" s="580"/>
      <c r="Q46" s="581"/>
      <c r="R46" s="581"/>
      <c r="S46" s="580"/>
      <c r="T46" s="580"/>
      <c r="U46" s="581"/>
      <c r="V46" s="580"/>
      <c r="W46" s="580"/>
      <c r="X46" s="580"/>
      <c r="Y46" s="580"/>
      <c r="Z46" s="581">
        <f>IF($I45=0,0,IF(ROUNDUP(Z45/$I45,0)&gt;30,30,ROUNDUP(Z45/$I45,0)))</f>
        <v>7</v>
      </c>
      <c r="AA46" s="580"/>
      <c r="AB46" s="581">
        <f>IF($I45=0,0,IF(ROUNDUP(AB45/$I45,0)&gt;30,30,ROUNDUP(AB45/$I45,0)))</f>
        <v>2</v>
      </c>
      <c r="AC46" s="580"/>
      <c r="AD46" s="580"/>
      <c r="AE46" s="580"/>
      <c r="AF46" s="580"/>
      <c r="AG46" s="580"/>
      <c r="AH46" s="580"/>
      <c r="AI46" s="580"/>
      <c r="AJ46" s="580"/>
      <c r="AK46" s="580"/>
      <c r="AL46" s="580"/>
      <c r="AM46" s="580"/>
      <c r="AN46" s="581">
        <f>IF($I45=0,0,IF(ROUNDUP(AN45/$I45,0)&gt;30,30,ROUNDUP(AN45/$I45,0)))</f>
        <v>6</v>
      </c>
      <c r="AO46" s="580"/>
      <c r="AP46" s="580"/>
      <c r="AQ46" s="580"/>
      <c r="AR46" s="580"/>
      <c r="AS46" s="580"/>
      <c r="AT46" s="580"/>
      <c r="AU46" s="580"/>
      <c r="AV46" s="580"/>
      <c r="AW46" s="580"/>
      <c r="AX46" s="580"/>
      <c r="AY46" s="580"/>
      <c r="AZ46" s="580"/>
      <c r="BA46" s="580"/>
      <c r="BB46" s="580"/>
      <c r="BC46" s="580"/>
      <c r="BD46" s="580"/>
      <c r="BE46" s="580"/>
      <c r="BF46" s="580"/>
      <c r="BG46" s="580"/>
      <c r="BH46" s="580"/>
      <c r="BI46" s="581"/>
      <c r="BJ46" s="580"/>
      <c r="BK46" s="580"/>
      <c r="BL46" s="580"/>
      <c r="BM46" s="580"/>
      <c r="BN46" s="580"/>
      <c r="BO46" s="580"/>
      <c r="BP46" s="580"/>
      <c r="BQ46" s="580"/>
      <c r="BR46" s="580"/>
      <c r="BS46" s="580"/>
      <c r="BT46" s="580"/>
      <c r="BU46" s="580"/>
      <c r="BV46" s="580"/>
      <c r="BW46" s="580"/>
      <c r="BX46" s="580"/>
      <c r="BY46" s="580"/>
      <c r="BZ46" s="580"/>
      <c r="CA46" s="580"/>
      <c r="CB46" s="580"/>
      <c r="CC46" s="580"/>
      <c r="CD46" s="580"/>
      <c r="CE46" s="580"/>
      <c r="CF46" s="580"/>
      <c r="CG46" s="580"/>
      <c r="CH46" s="581">
        <f>IF($I45=0,0,IF(ROUNDUP(CH45/$I45,0)&gt;30,30,ROUNDUP(CH45/$I45,0)))</f>
        <v>6</v>
      </c>
      <c r="CI46" s="581"/>
      <c r="CJ46" s="581"/>
      <c r="CK46" s="581"/>
      <c r="CL46" s="581">
        <f>IF($I45=0,0,IF(ROUNDUP(CL45/$I45,0)&gt;30,30,ROUNDUP(CL45/$I45,0)))</f>
        <v>13</v>
      </c>
      <c r="CM46" s="581"/>
      <c r="CN46" s="581"/>
      <c r="CO46" s="580"/>
      <c r="CP46" s="580"/>
      <c r="CQ46" s="581"/>
      <c r="CR46" s="580"/>
      <c r="CS46" s="580"/>
      <c r="CT46" s="580"/>
      <c r="CU46" s="580"/>
      <c r="CV46" s="580"/>
    </row>
    <row r="47" spans="1:100" ht="13.5" customHeight="1" x14ac:dyDescent="0.2">
      <c r="A47" s="734">
        <v>11</v>
      </c>
      <c r="B47" s="736" t="s">
        <v>99</v>
      </c>
      <c r="C47" s="761">
        <f>IF(D47=0,0,RANK(D47,D$27:D$68))</f>
        <v>1</v>
      </c>
      <c r="D47" s="740">
        <f>SUM(J48:XO48)</f>
        <v>171</v>
      </c>
      <c r="E47" s="742" t="str">
        <f>IF(G47="X","X",RANK(G47,G$27:G$67))</f>
        <v>X</v>
      </c>
      <c r="F47" s="752">
        <f>COUNT(J47:YD47)</f>
        <v>23</v>
      </c>
      <c r="G47" s="722" t="str">
        <f>IF(C47=1,"X",IF(C47=2,"X",IF(C47=3,"X",F47)))</f>
        <v>X</v>
      </c>
      <c r="H47" s="754">
        <f>SUM(J47:XK47)</f>
        <v>3.3938888888888887</v>
      </c>
      <c r="I47" s="759">
        <f>MINA(J47,K47,L47,M47,N47,O47,P47,Q47,R47,S47,T47,U47,V47,W47,X47)</f>
        <v>1.5173611111111112E-2</v>
      </c>
      <c r="J47" s="610"/>
      <c r="K47" s="578"/>
      <c r="L47" s="578"/>
      <c r="M47" s="578"/>
      <c r="N47" s="578"/>
      <c r="O47" s="578"/>
      <c r="P47" s="578">
        <v>1.5173611111111112E-2</v>
      </c>
      <c r="Q47" s="578"/>
      <c r="R47" s="578"/>
      <c r="S47" s="578"/>
      <c r="T47" s="578">
        <v>1.894675925925926E-2</v>
      </c>
      <c r="U47" s="578"/>
      <c r="V47" s="578"/>
      <c r="W47" s="578"/>
      <c r="X47" s="578"/>
      <c r="Y47" s="578"/>
      <c r="Z47" s="578">
        <v>0.1034837962962963</v>
      </c>
      <c r="AA47" s="578"/>
      <c r="AB47" s="578"/>
      <c r="AC47" s="578"/>
      <c r="AD47" s="578"/>
      <c r="AE47" s="578">
        <v>0.98402777777777783</v>
      </c>
      <c r="AF47" s="578"/>
      <c r="AG47" s="578"/>
      <c r="AH47" s="578">
        <v>4.3206018518518519E-2</v>
      </c>
      <c r="AI47" s="578"/>
      <c r="AJ47" s="578"/>
      <c r="AK47" s="578"/>
      <c r="AL47" s="578"/>
      <c r="AM47" s="578">
        <v>5.1608796296296298E-2</v>
      </c>
      <c r="AN47" s="578">
        <v>9.5775462962962965E-2</v>
      </c>
      <c r="AO47" s="578"/>
      <c r="AP47" s="578"/>
      <c r="AQ47" s="578">
        <v>0.13356481481481483</v>
      </c>
      <c r="AR47" s="578">
        <v>0.1312962962962963</v>
      </c>
      <c r="AS47" s="578">
        <v>4.2754629629629635E-2</v>
      </c>
      <c r="AT47" s="578"/>
      <c r="AU47" s="578"/>
      <c r="AV47" s="578"/>
      <c r="AW47" s="578">
        <v>5.1608796296296298E-2</v>
      </c>
      <c r="AX47" s="578"/>
      <c r="AY47" s="578"/>
      <c r="AZ47" s="578"/>
      <c r="BA47" s="578">
        <v>1.8402777777777778E-2</v>
      </c>
      <c r="BB47" s="578"/>
      <c r="BC47" s="578"/>
      <c r="BD47" s="578"/>
      <c r="BE47" s="578"/>
      <c r="BF47" s="578">
        <v>4.3368055555555556E-2</v>
      </c>
      <c r="BG47" s="578"/>
      <c r="BH47" s="578"/>
      <c r="BI47" s="578"/>
      <c r="BJ47" s="578"/>
      <c r="BK47" s="578">
        <v>4.2152777777777782E-2</v>
      </c>
      <c r="BL47" s="578"/>
      <c r="BM47" s="578"/>
      <c r="BN47" s="578"/>
      <c r="BO47" s="578"/>
      <c r="BP47" s="578">
        <v>4.238425925925926E-2</v>
      </c>
      <c r="BQ47" s="578"/>
      <c r="BR47" s="578"/>
      <c r="BS47" s="578"/>
      <c r="BT47" s="578"/>
      <c r="BU47" s="578">
        <v>0.69809027777777777</v>
      </c>
      <c r="BV47" s="578"/>
      <c r="BW47" s="578">
        <v>0.21836805555555558</v>
      </c>
      <c r="BX47" s="578"/>
      <c r="BY47" s="578"/>
      <c r="BZ47" s="578"/>
      <c r="CA47" s="578">
        <v>0.3604282407407407</v>
      </c>
      <c r="CB47" s="578"/>
      <c r="CC47" s="578"/>
      <c r="CD47" s="578"/>
      <c r="CE47" s="578"/>
      <c r="CF47" s="578"/>
      <c r="CG47" s="578"/>
      <c r="CH47" s="578">
        <v>7.5636574074074078E-2</v>
      </c>
      <c r="CI47" s="578"/>
      <c r="CJ47" s="578"/>
      <c r="CK47" s="578"/>
      <c r="CL47" s="578"/>
      <c r="CM47" s="578">
        <v>2.1944444444444447E-2</v>
      </c>
      <c r="CN47" s="578">
        <v>7.5717592592592586E-2</v>
      </c>
      <c r="CO47" s="578"/>
      <c r="CP47" s="578"/>
      <c r="CQ47" s="578"/>
      <c r="CR47" s="578"/>
      <c r="CS47" s="578"/>
      <c r="CT47" s="578">
        <v>8.5879629629629625E-2</v>
      </c>
      <c r="CU47" s="578">
        <v>4.0069444444444442E-2</v>
      </c>
      <c r="CV47" s="578"/>
    </row>
    <row r="48" spans="1:100" ht="13.5" customHeight="1" thickBot="1" x14ac:dyDescent="0.25">
      <c r="A48" s="735"/>
      <c r="B48" s="737"/>
      <c r="C48" s="762"/>
      <c r="D48" s="741"/>
      <c r="E48" s="743"/>
      <c r="F48" s="753"/>
      <c r="G48" s="723"/>
      <c r="H48" s="755"/>
      <c r="I48" s="760"/>
      <c r="J48" s="581"/>
      <c r="K48" s="580"/>
      <c r="L48" s="580"/>
      <c r="M48" s="581"/>
      <c r="N48" s="580"/>
      <c r="O48" s="581"/>
      <c r="P48" s="579">
        <f>IF($I47=0,0,IF(ROUNDUP(P47/$I47,0)&gt;30,30,ROUNDUP(P47/$I47,0)))</f>
        <v>1</v>
      </c>
      <c r="Q48" s="581"/>
      <c r="R48" s="581"/>
      <c r="S48" s="580"/>
      <c r="T48" s="579">
        <f>IF($I47=0,0,IF(ROUNDUP(T47/$I47,0)&gt;30,30,ROUNDUP(T47/$I47,0)))</f>
        <v>2</v>
      </c>
      <c r="U48" s="581"/>
      <c r="V48" s="580"/>
      <c r="W48" s="580"/>
      <c r="X48" s="580"/>
      <c r="Y48" s="580"/>
      <c r="Z48" s="581">
        <f>IF($I47=0,0,IF(ROUNDUP(Z47/$I47,0)&gt;30,30,ROUNDUP(Z47/$I47,0)))</f>
        <v>7</v>
      </c>
      <c r="AA48" s="580"/>
      <c r="AB48" s="580"/>
      <c r="AC48" s="580"/>
      <c r="AD48" s="580"/>
      <c r="AE48" s="581">
        <f>IF($I47=0,0,IF(ROUNDUP(AE47/$I47,0)&gt;30,30,ROUNDUP(AE47/$I47,0)))</f>
        <v>30</v>
      </c>
      <c r="AF48" s="581"/>
      <c r="AG48" s="580"/>
      <c r="AH48" s="581">
        <f>IF($I47=0,0,IF(ROUNDUP(AH47/$I47,0)&gt;30,30,ROUNDUP(AH47/$I47,0)))</f>
        <v>3</v>
      </c>
      <c r="AI48" s="581"/>
      <c r="AJ48" s="580"/>
      <c r="AK48" s="580"/>
      <c r="AL48" s="580"/>
      <c r="AM48" s="581">
        <f>IF($I47=0,0,IF(ROUNDUP(AM47/$I47,0)&gt;30,30,ROUNDUP(AM47/$I47,0)))</f>
        <v>4</v>
      </c>
      <c r="AN48" s="581">
        <f>IF($I47=0,0,IF(ROUNDUP(AN47/$I47,0)&gt;30,30,ROUNDUP(AN47/$I47,0)))</f>
        <v>7</v>
      </c>
      <c r="AO48" s="581"/>
      <c r="AP48" s="581"/>
      <c r="AQ48" s="581">
        <f>IF($I47=0,0,IF(ROUNDUP(AQ47/$I47,0)&gt;30,30,ROUNDUP(AQ47/$I47,0)))</f>
        <v>9</v>
      </c>
      <c r="AR48" s="581"/>
      <c r="AS48" s="581">
        <f>IF($I47=0,0,IF(ROUNDUP(AS47/$I47,0)&gt;30,30,ROUNDUP(AS47/$I47,0)))</f>
        <v>3</v>
      </c>
      <c r="AT48" s="581"/>
      <c r="AU48" s="581"/>
      <c r="AV48" s="581"/>
      <c r="AW48" s="581">
        <f>IF($I47=0,0,IF(ROUNDUP(AW47/$I47,0)&gt;30,30,ROUNDUP(AW47/$I47,0)))</f>
        <v>4</v>
      </c>
      <c r="AX48" s="581"/>
      <c r="AY48" s="580"/>
      <c r="AZ48" s="580"/>
      <c r="BA48" s="581">
        <f>IF($I47=0,0,IF(ROUNDUP(BA47/$I47,0)&gt;30,30,ROUNDUP(BA47/$I47,0)))</f>
        <v>2</v>
      </c>
      <c r="BB48" s="581"/>
      <c r="BC48" s="581"/>
      <c r="BD48" s="581"/>
      <c r="BE48" s="581"/>
      <c r="BF48" s="581">
        <f>IF($I47=0,0,IF(ROUNDUP(BF47/$I47,0)&gt;30,30,ROUNDUP(BF47/$I47,0)))</f>
        <v>3</v>
      </c>
      <c r="BG48" s="581"/>
      <c r="BH48" s="581"/>
      <c r="BI48" s="581"/>
      <c r="BJ48" s="581"/>
      <c r="BK48" s="581">
        <f>IF($I47=0,0,IF(ROUNDUP(BK47/$I47,0)&gt;30,30,ROUNDUP(BK47/$I47,0)))</f>
        <v>3</v>
      </c>
      <c r="BL48" s="581"/>
      <c r="BM48" s="581"/>
      <c r="BN48" s="581"/>
      <c r="BO48" s="581"/>
      <c r="BP48" s="581">
        <f>IF($I47=0,0,IF(ROUNDUP(BP47/$I47,0)&gt;30,30,ROUNDUP(BP47/$I47,0)))</f>
        <v>3</v>
      </c>
      <c r="BQ48" s="581"/>
      <c r="BR48" s="581"/>
      <c r="BS48" s="581"/>
      <c r="BT48" s="581"/>
      <c r="BU48" s="581">
        <f>IF($I47=0,0,IF(ROUNDUP(BU47/$I47,0)&gt;30,30,ROUNDUP(BU47/$I47,0)))</f>
        <v>30</v>
      </c>
      <c r="BV48" s="581"/>
      <c r="BW48" s="581">
        <f>IF($I47=0,0,IF(ROUNDUP(BW47/$I47,0)&gt;30,30,ROUNDUP(BW47/$I47,0)))</f>
        <v>15</v>
      </c>
      <c r="BX48" s="581"/>
      <c r="BY48" s="581"/>
      <c r="BZ48" s="581"/>
      <c r="CA48" s="581">
        <f>IF($I47=0,0,IF(ROUNDUP(CA47/$I47,0)&gt;30,30,ROUNDUP(CA47/$I47,0)))</f>
        <v>24</v>
      </c>
      <c r="CB48" s="580"/>
      <c r="CC48" s="580"/>
      <c r="CD48" s="580"/>
      <c r="CE48" s="580"/>
      <c r="CF48" s="580"/>
      <c r="CG48" s="580"/>
      <c r="CH48" s="581">
        <f>IF($I47=0,0,IF(ROUNDUP(CH47/$I47,0)&gt;30,30,ROUNDUP(CH47/$I47,0)))</f>
        <v>5</v>
      </c>
      <c r="CI48" s="581"/>
      <c r="CJ48" s="581"/>
      <c r="CK48" s="581"/>
      <c r="CL48" s="581"/>
      <c r="CM48" s="581">
        <f>IF($I47=0,0,IF(ROUNDUP(CM47/$I47,0)&gt;30,30,ROUNDUP(CM47/$I47,0)))</f>
        <v>2</v>
      </c>
      <c r="CN48" s="581">
        <f>IF($I47=0,0,IF(ROUNDUP(CN47/$I47,0)&gt;30,30,ROUNDUP(CN47/$I47,0)))</f>
        <v>5</v>
      </c>
      <c r="CO48" s="581"/>
      <c r="CP48" s="581"/>
      <c r="CQ48" s="581"/>
      <c r="CR48" s="581"/>
      <c r="CS48" s="581"/>
      <c r="CT48" s="581">
        <f>IF($I47=0,0,IF(ROUNDUP(CT47/$I47,0)&gt;30,30,ROUNDUP(CT47/$I47,0)))</f>
        <v>6</v>
      </c>
      <c r="CU48" s="581">
        <f>IF($I47=0,0,IF(ROUNDUP(CU47/$I47,0)&gt;30,30,ROUNDUP(CU47/$I47,0)))</f>
        <v>3</v>
      </c>
      <c r="CV48" s="581"/>
    </row>
    <row r="49" spans="1:100" ht="13.5" customHeight="1" x14ac:dyDescent="0.2">
      <c r="A49" s="734">
        <v>12</v>
      </c>
      <c r="B49" s="736" t="s">
        <v>150</v>
      </c>
      <c r="C49" s="738">
        <f>IF(D49=0,0,RANK(D49,D$27:D$68))</f>
        <v>0</v>
      </c>
      <c r="D49" s="740">
        <f>SUM(J50:XO50)</f>
        <v>0</v>
      </c>
      <c r="E49" s="742">
        <f>IF(G49="X","X",RANK(G49,G$27:G$67))</f>
        <v>12</v>
      </c>
      <c r="F49" s="752">
        <f>COUNT(J49:YD49)</f>
        <v>2</v>
      </c>
      <c r="G49" s="722">
        <f>IF(C49=1,"X",IF(C49=2,"X",IF(C49=3,"X",F49)))</f>
        <v>2</v>
      </c>
      <c r="H49" s="754">
        <f>SUM(J49:XK49)</f>
        <v>0.1821875</v>
      </c>
      <c r="I49" s="759">
        <f>MINA(J49,K49,L49,M49,N49,O49,P49,Q49,R49,S49,T49,U49,V49,W49,X49)</f>
        <v>0</v>
      </c>
      <c r="J49" s="610"/>
      <c r="K49" s="578"/>
      <c r="L49" s="578"/>
      <c r="M49" s="578"/>
      <c r="N49" s="578"/>
      <c r="O49" s="578"/>
      <c r="P49" s="578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8"/>
      <c r="AS49" s="578"/>
      <c r="AT49" s="578"/>
      <c r="AU49" s="578"/>
      <c r="AV49" s="578">
        <v>0.10556712962962962</v>
      </c>
      <c r="AW49" s="578"/>
      <c r="AX49" s="578"/>
      <c r="AY49" s="578"/>
      <c r="AZ49" s="578"/>
      <c r="BA49" s="578"/>
      <c r="BB49" s="578"/>
      <c r="BC49" s="578"/>
      <c r="BD49" s="578"/>
      <c r="BE49" s="578"/>
      <c r="BF49" s="578"/>
      <c r="BG49" s="578">
        <v>7.662037037037038E-2</v>
      </c>
      <c r="BH49" s="578"/>
      <c r="BI49" s="578"/>
      <c r="BJ49" s="578"/>
      <c r="BK49" s="578"/>
      <c r="BL49" s="578"/>
      <c r="BM49" s="578"/>
      <c r="BN49" s="578"/>
      <c r="BO49" s="578"/>
      <c r="BP49" s="578"/>
      <c r="BQ49" s="578"/>
      <c r="BR49" s="578"/>
      <c r="BS49" s="578"/>
      <c r="BT49" s="578"/>
      <c r="BU49" s="578"/>
      <c r="BV49" s="578"/>
      <c r="BW49" s="578"/>
      <c r="BX49" s="578"/>
      <c r="BY49" s="578"/>
      <c r="BZ49" s="578"/>
      <c r="CA49" s="578"/>
      <c r="CB49" s="578"/>
      <c r="CC49" s="578"/>
      <c r="CD49" s="578"/>
      <c r="CE49" s="578"/>
      <c r="CF49" s="578"/>
      <c r="CG49" s="578"/>
      <c r="CH49" s="578"/>
      <c r="CI49" s="578"/>
      <c r="CJ49" s="578"/>
      <c r="CK49" s="578"/>
      <c r="CL49" s="578"/>
      <c r="CM49" s="578"/>
      <c r="CN49" s="578"/>
      <c r="CO49" s="578"/>
      <c r="CP49" s="578"/>
      <c r="CQ49" s="578"/>
      <c r="CR49" s="578"/>
      <c r="CS49" s="578"/>
      <c r="CT49" s="578"/>
      <c r="CU49" s="578"/>
      <c r="CV49" s="578"/>
    </row>
    <row r="50" spans="1:100" ht="13.5" customHeight="1" thickBot="1" x14ac:dyDescent="0.25">
      <c r="A50" s="735"/>
      <c r="B50" s="737"/>
      <c r="C50" s="739"/>
      <c r="D50" s="741"/>
      <c r="E50" s="743"/>
      <c r="F50" s="753"/>
      <c r="G50" s="723"/>
      <c r="H50" s="755"/>
      <c r="I50" s="760"/>
      <c r="J50" s="581"/>
      <c r="K50" s="579"/>
      <c r="L50" s="581"/>
      <c r="M50" s="581"/>
      <c r="N50" s="581"/>
      <c r="O50" s="600"/>
      <c r="P50" s="600"/>
      <c r="Q50" s="581"/>
      <c r="R50" s="600"/>
      <c r="S50" s="580"/>
      <c r="T50" s="580"/>
      <c r="U50" s="581"/>
      <c r="V50" s="580"/>
      <c r="W50" s="581"/>
      <c r="X50" s="580"/>
      <c r="Y50" s="580"/>
      <c r="Z50" s="580"/>
      <c r="AA50" s="580"/>
      <c r="AB50" s="580"/>
      <c r="AC50" s="580"/>
      <c r="AD50" s="580"/>
      <c r="AE50" s="580"/>
      <c r="AF50" s="580"/>
      <c r="AG50" s="580"/>
      <c r="AH50" s="580"/>
      <c r="AI50" s="580"/>
      <c r="AJ50" s="580"/>
      <c r="AK50" s="580"/>
      <c r="AL50" s="580"/>
      <c r="AM50" s="580"/>
      <c r="AN50" s="580"/>
      <c r="AO50" s="580"/>
      <c r="AP50" s="580"/>
      <c r="AQ50" s="580"/>
      <c r="AR50" s="580"/>
      <c r="AS50" s="580"/>
      <c r="AT50" s="580"/>
      <c r="AU50" s="580"/>
      <c r="AV50" s="581">
        <f>IF($I49=0,0,IF(ROUNDUP(AV49/$I49,0)&gt;30,30,ROUNDUP(AV49/$I49,0)))</f>
        <v>0</v>
      </c>
      <c r="AW50" s="580"/>
      <c r="AX50" s="580"/>
      <c r="AY50" s="580"/>
      <c r="AZ50" s="580"/>
      <c r="BA50" s="580"/>
      <c r="BB50" s="580"/>
      <c r="BC50" s="580"/>
      <c r="BD50" s="580"/>
      <c r="BE50" s="580"/>
      <c r="BF50" s="580"/>
      <c r="BG50" s="581">
        <f>IF($I49=0,0,IF(ROUNDUP(BG49/$I49,0)&gt;30,30,ROUNDUP(BG49/$I49,0)))</f>
        <v>0</v>
      </c>
      <c r="BH50" s="581"/>
      <c r="BI50" s="580"/>
      <c r="BJ50" s="580"/>
      <c r="BK50" s="580"/>
      <c r="BL50" s="580"/>
      <c r="BM50" s="580"/>
      <c r="BN50" s="580"/>
      <c r="BO50" s="580"/>
      <c r="BP50" s="580"/>
      <c r="BQ50" s="580"/>
      <c r="BR50" s="580"/>
      <c r="BS50" s="580"/>
      <c r="BT50" s="580"/>
      <c r="BU50" s="580"/>
      <c r="BV50" s="580"/>
      <c r="BW50" s="580"/>
      <c r="BX50" s="580"/>
      <c r="BY50" s="580"/>
      <c r="BZ50" s="580"/>
      <c r="CA50" s="580"/>
      <c r="CB50" s="581"/>
      <c r="CC50" s="581"/>
      <c r="CD50" s="581"/>
      <c r="CE50" s="581"/>
      <c r="CF50" s="580"/>
      <c r="CG50" s="580"/>
      <c r="CH50" s="580"/>
      <c r="CI50" s="580"/>
      <c r="CJ50" s="580"/>
      <c r="CK50" s="580"/>
      <c r="CL50" s="580"/>
      <c r="CM50" s="580"/>
      <c r="CN50" s="580"/>
      <c r="CO50" s="580"/>
      <c r="CP50" s="580"/>
      <c r="CQ50" s="581"/>
      <c r="CR50" s="580"/>
      <c r="CS50" s="580"/>
      <c r="CT50" s="580"/>
      <c r="CU50" s="580"/>
      <c r="CV50" s="580"/>
    </row>
    <row r="51" spans="1:100" ht="13.5" customHeight="1" x14ac:dyDescent="0.2">
      <c r="A51" s="734">
        <v>13</v>
      </c>
      <c r="B51" s="736" t="s">
        <v>2</v>
      </c>
      <c r="C51" s="738">
        <f>IF(D51=0,0,RANK(D51,D$27:D$68))</f>
        <v>10</v>
      </c>
      <c r="D51" s="740">
        <f>SUM(J52:XO52)</f>
        <v>53</v>
      </c>
      <c r="E51" s="742">
        <f>IF(G51="X","X",RANK(G51,G$27:G$67))</f>
        <v>6</v>
      </c>
      <c r="F51" s="752">
        <f>COUNT(J51:YD51)</f>
        <v>10</v>
      </c>
      <c r="G51" s="722">
        <f>IF(C51=1,"X",IF(C51=2,"X",IF(C51=3,"X",F51)))</f>
        <v>10</v>
      </c>
      <c r="H51" s="754">
        <f>SUM(J51:XK51)</f>
        <v>0.67266203703703709</v>
      </c>
      <c r="I51" s="759">
        <f>MINA(J51,K51,L51,M51,N51,O51,P51,Q51,R51,S51,T51,U51,V51,W51,X51)</f>
        <v>1.4097222222222221E-2</v>
      </c>
      <c r="J51" s="610">
        <v>1.4097222222222221E-2</v>
      </c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>
        <v>9.7268518518518518E-2</v>
      </c>
      <c r="AA51" s="578"/>
      <c r="AB51" s="578"/>
      <c r="AC51" s="578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>
        <v>1.6666666666666666E-2</v>
      </c>
      <c r="AU51" s="578"/>
      <c r="AV51" s="578"/>
      <c r="AW51" s="578"/>
      <c r="AX51" s="578">
        <v>1.8726851851851852E-2</v>
      </c>
      <c r="AY51" s="578"/>
      <c r="AZ51" s="578"/>
      <c r="BA51" s="578"/>
      <c r="BB51" s="578"/>
      <c r="BC51" s="578"/>
      <c r="BD51" s="578"/>
      <c r="BE51" s="578"/>
      <c r="BF51" s="578"/>
      <c r="BG51" s="578"/>
      <c r="BH51" s="578"/>
      <c r="BI51" s="578"/>
      <c r="BJ51" s="578"/>
      <c r="BK51" s="578"/>
      <c r="BL51" s="578"/>
      <c r="BM51" s="578"/>
      <c r="BN51" s="578"/>
      <c r="BO51" s="578"/>
      <c r="BP51" s="578"/>
      <c r="BQ51" s="578"/>
      <c r="BR51" s="578"/>
      <c r="BS51" s="578"/>
      <c r="BT51" s="578"/>
      <c r="BU51" s="578"/>
      <c r="BV51" s="578"/>
      <c r="BW51" s="578"/>
      <c r="BX51" s="578"/>
      <c r="BY51" s="578"/>
      <c r="BZ51" s="578"/>
      <c r="CA51" s="578"/>
      <c r="CB51" s="578"/>
      <c r="CC51" s="578"/>
      <c r="CD51" s="578">
        <v>7.2164351851851841E-2</v>
      </c>
      <c r="CE51" s="578"/>
      <c r="CF51" s="578"/>
      <c r="CG51" s="578"/>
      <c r="CH51" s="578">
        <v>7.9178240740740743E-2</v>
      </c>
      <c r="CI51" s="578"/>
      <c r="CJ51" s="578">
        <v>2.8437500000000001E-2</v>
      </c>
      <c r="CK51" s="578"/>
      <c r="CL51" s="578">
        <v>0.16666666666666666</v>
      </c>
      <c r="CM51" s="578"/>
      <c r="CN51" s="578"/>
      <c r="CO51" s="578">
        <v>4.1203703703703706E-3</v>
      </c>
      <c r="CP51" s="578"/>
      <c r="CQ51" s="578"/>
      <c r="CR51" s="578"/>
      <c r="CS51" s="578"/>
      <c r="CT51" s="578"/>
      <c r="CU51" s="578"/>
      <c r="CV51" s="578">
        <v>0.17533564814814814</v>
      </c>
    </row>
    <row r="52" spans="1:100" ht="13.5" customHeight="1" thickBot="1" x14ac:dyDescent="0.25">
      <c r="A52" s="735"/>
      <c r="B52" s="737"/>
      <c r="C52" s="739"/>
      <c r="D52" s="741"/>
      <c r="E52" s="743"/>
      <c r="F52" s="753"/>
      <c r="G52" s="723"/>
      <c r="H52" s="755"/>
      <c r="I52" s="763"/>
      <c r="J52" s="649">
        <f>IF($I51=0,0,IF(ROUNDUP(J51/$I51,0)&gt;30,30,ROUNDUP(J51/$I51,0)))</f>
        <v>1</v>
      </c>
      <c r="K52" s="581"/>
      <c r="L52" s="580"/>
      <c r="M52" s="580"/>
      <c r="N52" s="580"/>
      <c r="O52" s="581"/>
      <c r="P52" s="581"/>
      <c r="Q52" s="580"/>
      <c r="R52" s="580"/>
      <c r="S52" s="581"/>
      <c r="T52" s="580"/>
      <c r="U52" s="581"/>
      <c r="V52" s="581"/>
      <c r="W52" s="580"/>
      <c r="X52" s="580"/>
      <c r="Y52" s="580"/>
      <c r="Z52" s="581">
        <f>IF($I51=0,0,IF(ROUNDUP(Z51/$I51,0)&gt;30,30,ROUNDUP(Z51/$I51,0)))</f>
        <v>7</v>
      </c>
      <c r="AA52" s="580"/>
      <c r="AB52" s="580"/>
      <c r="AC52" s="580"/>
      <c r="AD52" s="580"/>
      <c r="AE52" s="580"/>
      <c r="AF52" s="580"/>
      <c r="AG52" s="580"/>
      <c r="AH52" s="581"/>
      <c r="AI52" s="581"/>
      <c r="AJ52" s="580"/>
      <c r="AK52" s="580"/>
      <c r="AL52" s="580"/>
      <c r="AM52" s="580"/>
      <c r="AN52" s="580"/>
      <c r="AO52" s="580"/>
      <c r="AP52" s="580"/>
      <c r="AQ52" s="580"/>
      <c r="AR52" s="580"/>
      <c r="AS52" s="580"/>
      <c r="AT52" s="581">
        <f>IF($I51=0,0,IF(ROUNDUP(AT51/$I51,0)&gt;30,30,ROUNDUP(AT51/$I51,0)))</f>
        <v>2</v>
      </c>
      <c r="AU52" s="581"/>
      <c r="AV52" s="581"/>
      <c r="AW52" s="581"/>
      <c r="AX52" s="581">
        <f>IF($I51=0,0,IF(ROUNDUP(AX51/$I51,0)&gt;30,30,ROUNDUP(AX51/$I51,0)))</f>
        <v>2</v>
      </c>
      <c r="AY52" s="581"/>
      <c r="AZ52" s="581"/>
      <c r="BA52" s="581"/>
      <c r="BB52" s="581"/>
      <c r="BC52" s="581"/>
      <c r="BD52" s="581"/>
      <c r="BE52" s="581"/>
      <c r="BF52" s="581"/>
      <c r="BG52" s="581"/>
      <c r="BH52" s="581"/>
      <c r="BI52" s="581"/>
      <c r="BJ52" s="580"/>
      <c r="BK52" s="580"/>
      <c r="BL52" s="580"/>
      <c r="BM52" s="580"/>
      <c r="BN52" s="580"/>
      <c r="BO52" s="580"/>
      <c r="BP52" s="580"/>
      <c r="BQ52" s="580"/>
      <c r="BR52" s="580"/>
      <c r="BS52" s="580"/>
      <c r="BT52" s="580"/>
      <c r="BU52" s="580"/>
      <c r="BV52" s="580"/>
      <c r="BW52" s="580"/>
      <c r="BX52" s="580"/>
      <c r="BY52" s="580"/>
      <c r="BZ52" s="580"/>
      <c r="CA52" s="580"/>
      <c r="CB52" s="581"/>
      <c r="CC52" s="581"/>
      <c r="CD52" s="581">
        <f>IF($I51=0,0,IF(ROUNDUP(CD51/$I51,0)&gt;30,30,ROUNDUP(CD51/$I51,0)))</f>
        <v>6</v>
      </c>
      <c r="CE52" s="581"/>
      <c r="CF52" s="580"/>
      <c r="CG52" s="580"/>
      <c r="CH52" s="581">
        <f>IF($I51=0,0,IF(ROUNDUP(CH51/$I51,0)&gt;30,30,ROUNDUP(CH51/$I51,0)))</f>
        <v>6</v>
      </c>
      <c r="CI52" s="581"/>
      <c r="CJ52" s="581">
        <f>IF($I51=0,0,IF(ROUNDUP(CJ51/$I51,0)&gt;30,30,ROUNDUP(CJ51/$I51,0)))</f>
        <v>3</v>
      </c>
      <c r="CK52" s="581"/>
      <c r="CL52" s="581">
        <f>IF($I51=0,0,IF(ROUNDUP(CL51/$I51,0)&gt;30,30,ROUNDUP(CL51/$I51,0)))</f>
        <v>12</v>
      </c>
      <c r="CM52" s="581"/>
      <c r="CN52" s="581"/>
      <c r="CO52" s="581">
        <f>IF($I51=0,0,IF(ROUNDUP(CO51/$I51,0)&gt;30,30,ROUNDUP(CO51/$I51,0)))</f>
        <v>1</v>
      </c>
      <c r="CP52" s="581"/>
      <c r="CQ52" s="581"/>
      <c r="CR52" s="580"/>
      <c r="CS52" s="580"/>
      <c r="CT52" s="580"/>
      <c r="CU52" s="580"/>
      <c r="CV52" s="581">
        <f>IF($I51=0,0,IF(ROUNDUP(CV51/$I51,0)&gt;30,30,ROUNDUP(CV51/$I51,0)))</f>
        <v>13</v>
      </c>
    </row>
    <row r="53" spans="1:100" ht="13.5" customHeight="1" x14ac:dyDescent="0.2">
      <c r="A53" s="734">
        <v>14</v>
      </c>
      <c r="B53" s="736" t="s">
        <v>161</v>
      </c>
      <c r="C53" s="761">
        <f>IF(D53=0,0,RANK(D53,D$27:D$68))</f>
        <v>2</v>
      </c>
      <c r="D53" s="740">
        <f>SUM(J54:XO54)</f>
        <v>165</v>
      </c>
      <c r="E53" s="742" t="str">
        <f>IF(G53="X","X",RANK(G53,G$27:G$67))</f>
        <v>X</v>
      </c>
      <c r="F53" s="752">
        <f>COUNT(J53:YD53)</f>
        <v>25</v>
      </c>
      <c r="G53" s="722" t="str">
        <f>IF(C53=1,"X",IF(C53=2,"X",IF(C53=3,"X",F53)))</f>
        <v>X</v>
      </c>
      <c r="H53" s="754">
        <f>SUM(J53:XK53)</f>
        <v>2.3926041666666671</v>
      </c>
      <c r="I53" s="759">
        <f>MINA(J53,K53,L53,M53,N53,O53,P53,Q53,R53,S53,T53,U53,V53,W53,X53)</f>
        <v>1.3344907407407408E-2</v>
      </c>
      <c r="J53" s="610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>
        <v>1.3344907407407408E-2</v>
      </c>
      <c r="X53" s="578"/>
      <c r="Y53" s="578"/>
      <c r="Z53" s="578">
        <v>0.10230324074074075</v>
      </c>
      <c r="AA53" s="578"/>
      <c r="AB53" s="578"/>
      <c r="AC53" s="578">
        <v>3.5520833333333328E-2</v>
      </c>
      <c r="AD53" s="578"/>
      <c r="AE53" s="578">
        <v>0.73819444444444438</v>
      </c>
      <c r="AF53" s="578"/>
      <c r="AG53" s="578">
        <v>3.6689814814814821E-2</v>
      </c>
      <c r="AH53" s="578">
        <v>4.2476851851851849E-2</v>
      </c>
      <c r="AI53" s="578"/>
      <c r="AJ53" s="578">
        <v>3.0995370370370371E-2</v>
      </c>
      <c r="AK53" s="578"/>
      <c r="AL53" s="578"/>
      <c r="AM53" s="578">
        <v>4.853009259259259E-2</v>
      </c>
      <c r="AN53" s="578">
        <v>7.3854166666666665E-2</v>
      </c>
      <c r="AO53" s="578">
        <v>4.7534722222222221E-2</v>
      </c>
      <c r="AP53" s="578"/>
      <c r="AQ53" s="578"/>
      <c r="AR53" s="578"/>
      <c r="AS53" s="578"/>
      <c r="AT53" s="578">
        <v>1.6076388888888887E-2</v>
      </c>
      <c r="AU53" s="578">
        <v>0.23653935185185185</v>
      </c>
      <c r="AV53" s="578"/>
      <c r="AW53" s="578"/>
      <c r="AX53" s="578"/>
      <c r="AY53" s="578">
        <v>9.9247685185185189E-2</v>
      </c>
      <c r="AZ53" s="578"/>
      <c r="BA53" s="578"/>
      <c r="BB53" s="578"/>
      <c r="BC53" s="594">
        <v>2.494212962962963E-2</v>
      </c>
      <c r="BD53" s="594"/>
      <c r="BE53" s="594">
        <v>6.9699074074074066E-2</v>
      </c>
      <c r="BF53" s="594"/>
      <c r="BG53" s="594">
        <v>7.778935185185186E-2</v>
      </c>
      <c r="BH53" s="594"/>
      <c r="BI53" s="594"/>
      <c r="BJ53" s="578">
        <v>4.9652777777777775E-2</v>
      </c>
      <c r="BK53" s="578"/>
      <c r="BL53" s="578"/>
      <c r="BM53" s="578"/>
      <c r="BN53" s="578"/>
      <c r="BO53" s="578">
        <v>5.6296296296296296E-2</v>
      </c>
      <c r="BP53" s="578"/>
      <c r="BQ53" s="578"/>
      <c r="BR53" s="578">
        <v>5.1979166666666667E-2</v>
      </c>
      <c r="BS53" s="578">
        <v>0.16465277777777779</v>
      </c>
      <c r="BT53" s="578"/>
      <c r="BU53" s="578"/>
      <c r="BV53" s="578"/>
      <c r="BW53" s="578"/>
      <c r="BX53" s="578">
        <v>7.3240740740740731E-2</v>
      </c>
      <c r="BY53" s="578"/>
      <c r="BZ53" s="578">
        <v>3.8009259259259263E-2</v>
      </c>
      <c r="CA53" s="578"/>
      <c r="CB53" s="578"/>
      <c r="CC53" s="578"/>
      <c r="CD53" s="578">
        <v>6.7187499999999997E-2</v>
      </c>
      <c r="CE53" s="578"/>
      <c r="CF53" s="578"/>
      <c r="CG53" s="578"/>
      <c r="CH53" s="578"/>
      <c r="CI53" s="578"/>
      <c r="CJ53" s="578"/>
      <c r="CK53" s="578"/>
      <c r="CL53" s="578">
        <v>0.16666666666666666</v>
      </c>
      <c r="CM53" s="578"/>
      <c r="CN53" s="578"/>
      <c r="CO53" s="578"/>
      <c r="CP53" s="578"/>
      <c r="CQ53" s="578"/>
      <c r="CR53" s="578"/>
      <c r="CS53" s="578"/>
      <c r="CT53" s="578"/>
      <c r="CU53" s="578">
        <v>3.1180555555555555E-2</v>
      </c>
      <c r="CV53" s="578"/>
    </row>
    <row r="54" spans="1:100" ht="13.5" customHeight="1" thickBot="1" x14ac:dyDescent="0.25">
      <c r="A54" s="735"/>
      <c r="B54" s="737"/>
      <c r="C54" s="762"/>
      <c r="D54" s="741"/>
      <c r="E54" s="743"/>
      <c r="F54" s="753"/>
      <c r="G54" s="723"/>
      <c r="H54" s="755"/>
      <c r="I54" s="760"/>
      <c r="J54" s="581"/>
      <c r="K54" s="581"/>
      <c r="L54" s="579"/>
      <c r="M54" s="581"/>
      <c r="N54" s="580"/>
      <c r="O54" s="600"/>
      <c r="P54" s="581"/>
      <c r="Q54" s="581"/>
      <c r="R54" s="600"/>
      <c r="S54" s="580"/>
      <c r="T54" s="600"/>
      <c r="U54" s="581"/>
      <c r="V54" s="600"/>
      <c r="W54" s="579">
        <f t="shared" ref="W54" si="15">IF($I53=0,0,IF(ROUNDUP(W53/$I53,0)&gt;30,30,ROUNDUP(W53/$I53,0)))</f>
        <v>1</v>
      </c>
      <c r="X54" s="580"/>
      <c r="Y54" s="580"/>
      <c r="Z54" s="581">
        <f>IF($I53=0,0,IF(ROUNDUP(Z53/$I53,0)&gt;30,30,ROUNDUP(Z53/$I53,0)))</f>
        <v>8</v>
      </c>
      <c r="AA54" s="581"/>
      <c r="AB54" s="581"/>
      <c r="AC54" s="581">
        <f>IF($I53=0,0,IF(ROUNDUP(AC53/$I53,0)&gt;30,30,ROUNDUP(AC53/$I53,0)))</f>
        <v>3</v>
      </c>
      <c r="AD54" s="581"/>
      <c r="AE54" s="581">
        <f>IF($I53=0,0,IF(ROUNDUP(AE53/$I53,0)&gt;30,30,ROUNDUP(AE53/$I53,0)))</f>
        <v>30</v>
      </c>
      <c r="AF54" s="581"/>
      <c r="AG54" s="581">
        <f>IF($I53=0,0,IF(ROUNDUP(AG53/$I53,0)&gt;30,30,ROUNDUP(AG53/$I53,0)))</f>
        <v>3</v>
      </c>
      <c r="AH54" s="581">
        <f>IF($I53=0,0,IF(ROUNDUP(AH53/$I53,0)&gt;30,30,ROUNDUP(AH53/$I53,0)))</f>
        <v>4</v>
      </c>
      <c r="AI54" s="581"/>
      <c r="AJ54" s="581">
        <f>IF($I53=0,0,IF(ROUNDUP(AJ53/$I53,0)&gt;30,30,ROUNDUP(AJ53/$I53,0)))</f>
        <v>3</v>
      </c>
      <c r="AK54" s="581"/>
      <c r="AL54" s="581"/>
      <c r="AM54" s="581">
        <f>IF($I53=0,0,IF(ROUNDUP(AM53/$I53,0)&gt;30,30,ROUNDUP(AM53/$I53,0)))</f>
        <v>4</v>
      </c>
      <c r="AN54" s="581">
        <f>IF($I53=0,0,IF(ROUNDUP(AN53/$I53,0)&gt;30,30,ROUNDUP(AN53/$I53,0)))</f>
        <v>6</v>
      </c>
      <c r="AO54" s="581">
        <f>IF($I53=0,0,IF(ROUNDUP(AO53/$I53,0)&gt;30,30,ROUNDUP(AO53/$I53,0)))</f>
        <v>4</v>
      </c>
      <c r="AP54" s="581"/>
      <c r="AQ54" s="581"/>
      <c r="AR54" s="581"/>
      <c r="AS54" s="581"/>
      <c r="AT54" s="581">
        <f>IF($I53=0,0,IF(ROUNDUP(AT53/$I53,0)&gt;30,30,ROUNDUP(AT53/$I53,0)))</f>
        <v>2</v>
      </c>
      <c r="AU54" s="581">
        <f>IF($I53=0,0,IF(ROUNDUP(AU53/$I53,0)&gt;30,30,ROUNDUP(AU53/$I53,0)))</f>
        <v>18</v>
      </c>
      <c r="AV54" s="581"/>
      <c r="AW54" s="581"/>
      <c r="AX54" s="581"/>
      <c r="AY54" s="581">
        <f>IF($I53=0,0,IF(ROUNDUP(AY53/$I53,0)&gt;30,30,ROUNDUP(AY53/$I53,0)))</f>
        <v>8</v>
      </c>
      <c r="AZ54" s="581"/>
      <c r="BA54" s="581"/>
      <c r="BB54" s="581"/>
      <c r="BC54" s="581">
        <f>IF($I53=0,0,IF(ROUNDUP(BC53/$I53,0)&gt;30,30,ROUNDUP(BC53/$I53,0)))</f>
        <v>2</v>
      </c>
      <c r="BD54" s="581"/>
      <c r="BE54" s="581">
        <f>IF($I53=0,0,IF(ROUNDUP(BE53/$I53,0)&gt;30,30,ROUNDUP(BE53/$I53,0)))</f>
        <v>6</v>
      </c>
      <c r="BF54" s="581"/>
      <c r="BG54" s="581">
        <f>IF($I53=0,0,IF(ROUNDUP(BG53/$I53,0)&gt;30,30,ROUNDUP(BG53/$I53,0)))</f>
        <v>6</v>
      </c>
      <c r="BH54" s="581"/>
      <c r="BI54" s="581"/>
      <c r="BJ54" s="581">
        <f>IF($I53=0,0,IF(ROUNDUP(BJ53/$I53,0)&gt;30,30,ROUNDUP(BJ53/$I53,0)))</f>
        <v>4</v>
      </c>
      <c r="BK54" s="581"/>
      <c r="BL54" s="581"/>
      <c r="BM54" s="581"/>
      <c r="BN54" s="581"/>
      <c r="BO54" s="581">
        <f>IF($I53=0,0,IF(ROUNDUP(BO53/$I53,0)&gt;30,30,ROUNDUP(BO53/$I53,0)))</f>
        <v>5</v>
      </c>
      <c r="BP54" s="581"/>
      <c r="BQ54" s="581"/>
      <c r="BR54" s="581">
        <f>IF($I53=0,0,IF(ROUNDUP(BR53/$I53,0)&gt;30,30,ROUNDUP(BR53/$I53,0)))</f>
        <v>4</v>
      </c>
      <c r="BS54" s="581">
        <f>IF($I53=0,0,IF(ROUNDUP(BS53/$I53,0)&gt;30,30,ROUNDUP(BS53/$I53,0)))</f>
        <v>13</v>
      </c>
      <c r="BT54" s="581"/>
      <c r="BU54" s="581"/>
      <c r="BV54" s="581"/>
      <c r="BW54" s="581"/>
      <c r="BX54" s="581">
        <f>IF($I53=0,0,IF(ROUNDUP(BX53/$I53,0)&gt;30,30,ROUNDUP(BX53/$I53,0)))</f>
        <v>6</v>
      </c>
      <c r="BY54" s="581"/>
      <c r="BZ54" s="581">
        <f>IF($I53=0,0,IF(ROUNDUP(BZ53/$I53,0)&gt;30,30,ROUNDUP(BZ53/$I53,0)))</f>
        <v>3</v>
      </c>
      <c r="CA54" s="581"/>
      <c r="CB54" s="581"/>
      <c r="CC54" s="581"/>
      <c r="CD54" s="581">
        <f>IF($I53=0,0,IF(ROUNDUP(CD53/$I53,0)&gt;30,30,ROUNDUP(CD53/$I53,0)))</f>
        <v>6</v>
      </c>
      <c r="CE54" s="581"/>
      <c r="CF54" s="580"/>
      <c r="CG54" s="580"/>
      <c r="CH54" s="580"/>
      <c r="CI54" s="580"/>
      <c r="CJ54" s="580"/>
      <c r="CK54" s="580"/>
      <c r="CL54" s="581">
        <f>IF($I53=0,0,IF(ROUNDUP(CL53/$I53,0)&gt;30,30,ROUNDUP(CL53/$I53,0)))</f>
        <v>13</v>
      </c>
      <c r="CM54" s="581"/>
      <c r="CN54" s="581"/>
      <c r="CO54" s="580"/>
      <c r="CP54" s="580"/>
      <c r="CQ54" s="581"/>
      <c r="CR54" s="580"/>
      <c r="CS54" s="581"/>
      <c r="CT54" s="581"/>
      <c r="CU54" s="581">
        <f>IF($I53=0,0,IF(ROUNDUP(CU53/$I53,0)&gt;30,30,ROUNDUP(CU53/$I53,0)))</f>
        <v>3</v>
      </c>
      <c r="CV54" s="581"/>
    </row>
    <row r="55" spans="1:100" ht="13.5" customHeight="1" x14ac:dyDescent="0.2">
      <c r="A55" s="734">
        <v>15</v>
      </c>
      <c r="B55" s="736" t="s">
        <v>853</v>
      </c>
      <c r="C55" s="761">
        <f>IF(D55=0,0,RANK(D55,D$27:D$68))</f>
        <v>3</v>
      </c>
      <c r="D55" s="740">
        <f>SUM(J56:XO56)</f>
        <v>146</v>
      </c>
      <c r="E55" s="742" t="str">
        <f>IF(G55="X","X",RANK(G55,G$27:G$67))</f>
        <v>X</v>
      </c>
      <c r="F55" s="752">
        <f>COUNT(J55:YD55)</f>
        <v>29</v>
      </c>
      <c r="G55" s="722" t="str">
        <f>IF(C55=1,"X",IF(C55=2,"X",IF(C55=3,"X",F55)))</f>
        <v>X</v>
      </c>
      <c r="H55" s="754">
        <f>SUM(J55:XK55)</f>
        <v>2.1915162037037033</v>
      </c>
      <c r="I55" s="759">
        <f>MINA(J55,K55,L55,M55,N55,O55,P55,Q55,R55,S55,T55,U55,V55,W55,X55)</f>
        <v>1.1712962962962965E-2</v>
      </c>
      <c r="J55" s="610">
        <v>1.1793981481481482E-2</v>
      </c>
      <c r="K55" s="578">
        <v>1.1875000000000002E-2</v>
      </c>
      <c r="L55" s="578">
        <v>1.1863425925925925E-2</v>
      </c>
      <c r="M55" s="578">
        <v>1.2083333333333333E-2</v>
      </c>
      <c r="N55" s="578">
        <v>1.1944444444444445E-2</v>
      </c>
      <c r="O55" s="578"/>
      <c r="P55" s="578"/>
      <c r="Q55" s="578">
        <v>1.1793981481481482E-2</v>
      </c>
      <c r="R55" s="578">
        <v>1.1770833333333333E-2</v>
      </c>
      <c r="S55" s="578">
        <v>1.1793981481481482E-2</v>
      </c>
      <c r="T55" s="578"/>
      <c r="U55" s="578">
        <v>1.1712962962962965E-2</v>
      </c>
      <c r="V55" s="578">
        <v>1.1967592592592592E-2</v>
      </c>
      <c r="W55" s="578">
        <v>1.1979166666666666E-2</v>
      </c>
      <c r="X55" s="578">
        <v>1.1932870370370371E-2</v>
      </c>
      <c r="Y55" s="578"/>
      <c r="Z55" s="578">
        <v>7.8796296296296295E-2</v>
      </c>
      <c r="AA55" s="578"/>
      <c r="AB55" s="578"/>
      <c r="AC55" s="578">
        <v>2.8113425925925927E-2</v>
      </c>
      <c r="AD55" s="578"/>
      <c r="AE55" s="578">
        <v>0.98333333333333339</v>
      </c>
      <c r="AF55" s="578"/>
      <c r="AG55" s="578"/>
      <c r="AH55" s="578"/>
      <c r="AI55" s="578"/>
      <c r="AJ55" s="578">
        <v>2.5995370370370367E-2</v>
      </c>
      <c r="AK55" s="578"/>
      <c r="AL55" s="578">
        <v>1.8240740740740741E-2</v>
      </c>
      <c r="AM55" s="578">
        <v>4.0081018518518523E-2</v>
      </c>
      <c r="AN55" s="578">
        <v>6.2245370370370368E-2</v>
      </c>
      <c r="AO55" s="578"/>
      <c r="AP55" s="578"/>
      <c r="AQ55" s="578"/>
      <c r="AR55" s="578">
        <v>7.8946759259259258E-2</v>
      </c>
      <c r="AS55" s="578"/>
      <c r="AT55" s="578">
        <v>1.3379629629629628E-2</v>
      </c>
      <c r="AU55" s="578">
        <v>0.22114583333333335</v>
      </c>
      <c r="AV55" s="578"/>
      <c r="AW55" s="578"/>
      <c r="AX55" s="578"/>
      <c r="AY55" s="578"/>
      <c r="AZ55" s="578"/>
      <c r="BA55" s="578"/>
      <c r="BB55" s="578"/>
      <c r="BC55" s="578"/>
      <c r="BD55" s="578">
        <v>0.24222222222222223</v>
      </c>
      <c r="BE55" s="578"/>
      <c r="BF55" s="578"/>
      <c r="BG55" s="578">
        <v>7.2638888888888892E-2</v>
      </c>
      <c r="BH55" s="578"/>
      <c r="BI55" s="578"/>
      <c r="BJ55" s="578"/>
      <c r="BK55" s="578"/>
      <c r="BL55" s="578"/>
      <c r="BM55" s="578"/>
      <c r="BN55" s="578"/>
      <c r="BO55" s="578"/>
      <c r="BP55" s="578"/>
      <c r="BQ55" s="578"/>
      <c r="BR55" s="578"/>
      <c r="BS55" s="578"/>
      <c r="BT55" s="578"/>
      <c r="BU55" s="578"/>
      <c r="BV55" s="578"/>
      <c r="BW55" s="578"/>
      <c r="BX55" s="578"/>
      <c r="BY55" s="578"/>
      <c r="BZ55" s="578"/>
      <c r="CA55" s="578"/>
      <c r="CB55" s="578"/>
      <c r="CC55" s="578"/>
      <c r="CD55" s="578">
        <v>5.7893518518518518E-2</v>
      </c>
      <c r="CE55" s="578"/>
      <c r="CF55" s="578"/>
      <c r="CG55" s="578"/>
      <c r="CH55" s="578">
        <v>6.115740740740741E-2</v>
      </c>
      <c r="CI55" s="578"/>
      <c r="CJ55" s="578">
        <v>2.3460648148148147E-2</v>
      </c>
      <c r="CK55" s="578"/>
      <c r="CL55" s="578"/>
      <c r="CM55" s="578"/>
      <c r="CN55" s="578"/>
      <c r="CO55" s="578"/>
      <c r="CP55" s="578"/>
      <c r="CQ55" s="578">
        <v>2.9386574074074075E-2</v>
      </c>
      <c r="CR55" s="578">
        <v>1.1967592592592592E-2</v>
      </c>
      <c r="CS55" s="578"/>
      <c r="CT55" s="578"/>
      <c r="CU55" s="578"/>
      <c r="CV55" s="578"/>
    </row>
    <row r="56" spans="1:100" ht="13.5" customHeight="1" thickBot="1" x14ac:dyDescent="0.25">
      <c r="A56" s="735"/>
      <c r="B56" s="737"/>
      <c r="C56" s="762"/>
      <c r="D56" s="741"/>
      <c r="E56" s="743"/>
      <c r="F56" s="753"/>
      <c r="G56" s="723"/>
      <c r="H56" s="755"/>
      <c r="I56" s="760"/>
      <c r="J56" s="581">
        <f>IF($I55=0,0,IF(ROUNDUP(J55/$I55,0)&gt;30,30,ROUNDUP(J55/$I55,0)))</f>
        <v>2</v>
      </c>
      <c r="K56" s="579">
        <f>IF($I55=0,0,IF(ROUNDUP(K55/$I55,0)&gt;30,30,ROUNDUP(K55/$I55,0)))</f>
        <v>2</v>
      </c>
      <c r="L56" s="579">
        <f>IF($I55=0,0,IF(ROUNDUP(L55/$I55,0)&gt;30,30,ROUNDUP(L55/$I55,0)))</f>
        <v>2</v>
      </c>
      <c r="M56" s="581">
        <f>IF($I55=0,0,IF(ROUNDUP(M55/$I55,0)&gt;30,30,ROUNDUP(M55/$I55,0)))</f>
        <v>2</v>
      </c>
      <c r="N56" s="579">
        <f>IF($I55=0,0,IF(ROUNDUP(N55/$I55,0)&gt;30,30,ROUNDUP(N55/$I55,0)))</f>
        <v>2</v>
      </c>
      <c r="O56" s="581"/>
      <c r="P56" s="581"/>
      <c r="Q56" s="579">
        <f>IF($I55=0,0,IF(ROUNDUP(Q55/$I55,0)&gt;30,30,ROUNDUP(Q55/$I55,0)))</f>
        <v>2</v>
      </c>
      <c r="R56" s="579">
        <f>IF($I55=0,0,IF(ROUNDUP(R55/$I55,0)&gt;30,30,ROUNDUP(R55/$I55,0)))</f>
        <v>2</v>
      </c>
      <c r="S56" s="579">
        <f>IF($I55=0,0,IF(ROUNDUP(S55/$I55,0)&gt;30,30,ROUNDUP(S55/$I55,0)))</f>
        <v>2</v>
      </c>
      <c r="T56" s="581"/>
      <c r="U56" s="579">
        <f t="shared" ref="U56:X56" si="16">IF($I55=0,0,IF(ROUNDUP(U55/$I55,0)&gt;30,30,ROUNDUP(U55/$I55,0)))</f>
        <v>1</v>
      </c>
      <c r="V56" s="579">
        <f t="shared" si="16"/>
        <v>2</v>
      </c>
      <c r="W56" s="579">
        <f t="shared" si="16"/>
        <v>2</v>
      </c>
      <c r="X56" s="579">
        <f t="shared" si="16"/>
        <v>2</v>
      </c>
      <c r="Y56" s="581"/>
      <c r="Z56" s="581">
        <f>IF($I55=0,0,IF(ROUNDUP(Z55/$I55,0)&gt;30,30,ROUNDUP(Z55/$I55,0)))</f>
        <v>7</v>
      </c>
      <c r="AA56" s="580"/>
      <c r="AB56" s="580"/>
      <c r="AC56" s="581">
        <f>IF($I55=0,0,IF(ROUNDUP(AC55/$I55,0)&gt;30,30,ROUNDUP(AC55/$I55,0)))</f>
        <v>3</v>
      </c>
      <c r="AD56" s="581"/>
      <c r="AE56" s="581">
        <f>IF($I55=0,0,IF(ROUNDUP(AE55/$I55,0)&gt;30,30,ROUNDUP(AE55/$I55,0)))</f>
        <v>30</v>
      </c>
      <c r="AF56" s="581"/>
      <c r="AG56" s="581"/>
      <c r="AH56" s="580"/>
      <c r="AI56" s="580"/>
      <c r="AJ56" s="581">
        <f>IF($I55=0,0,IF(ROUNDUP(AJ55/$I55,0)&gt;30,30,ROUNDUP(AJ55/$I55,0)))</f>
        <v>3</v>
      </c>
      <c r="AK56" s="581"/>
      <c r="AL56" s="581">
        <f>IF($I55=0,0,IF(ROUNDUP(AL55/$I55,0)&gt;30,30,ROUNDUP(AL55/$I55,0)))</f>
        <v>2</v>
      </c>
      <c r="AM56" s="581">
        <f>IF($I55=0,0,IF(ROUNDUP(AM55/$I55,0)&gt;30,30,ROUNDUP(AM55/$I55,0)))</f>
        <v>4</v>
      </c>
      <c r="AN56" s="581">
        <f>IF($I55=0,0,IF(ROUNDUP(AN55/$I55,0)&gt;30,30,ROUNDUP(AN55/$I55,0)))</f>
        <v>6</v>
      </c>
      <c r="AO56" s="580"/>
      <c r="AP56" s="580"/>
      <c r="AQ56" s="580"/>
      <c r="AR56" s="580"/>
      <c r="AS56" s="580"/>
      <c r="AT56" s="581">
        <f>IF($I55=0,0,IF(ROUNDUP(AT55/$I55,0)&gt;30,30,ROUNDUP(AT55/$I55,0)))</f>
        <v>2</v>
      </c>
      <c r="AU56" s="581">
        <f>IF($I55=0,0,IF(ROUNDUP(AU55/$I55,0)&gt;30,30,ROUNDUP(AU55/$I55,0)))</f>
        <v>19</v>
      </c>
      <c r="AV56" s="581"/>
      <c r="AW56" s="581"/>
      <c r="AX56" s="581"/>
      <c r="AY56" s="581"/>
      <c r="AZ56" s="581"/>
      <c r="BA56" s="581"/>
      <c r="BB56" s="581"/>
      <c r="BC56" s="581"/>
      <c r="BD56" s="581">
        <f>IF($I55=0,0,IF(ROUNDUP(BD55/$I55,0)&gt;30,30,ROUNDUP(BD55/$I55,0)))</f>
        <v>21</v>
      </c>
      <c r="BE56" s="581"/>
      <c r="BF56" s="581"/>
      <c r="BG56" s="581">
        <f>IF($I55=0,0,IF(ROUNDUP(BG55/$I55,0)&gt;30,30,ROUNDUP(BG55/$I55,0)))</f>
        <v>7</v>
      </c>
      <c r="BH56" s="581"/>
      <c r="BI56" s="581"/>
      <c r="BJ56" s="581"/>
      <c r="BK56" s="581"/>
      <c r="BL56" s="581"/>
      <c r="BM56" s="581"/>
      <c r="BN56" s="581"/>
      <c r="BO56" s="581"/>
      <c r="BP56" s="581"/>
      <c r="BQ56" s="581"/>
      <c r="BR56" s="581"/>
      <c r="BS56" s="581"/>
      <c r="BT56" s="581"/>
      <c r="BU56" s="581"/>
      <c r="BV56" s="581"/>
      <c r="BW56" s="581"/>
      <c r="BX56" s="581"/>
      <c r="BY56" s="581"/>
      <c r="BZ56" s="581"/>
      <c r="CA56" s="581"/>
      <c r="CB56" s="581"/>
      <c r="CC56" s="581"/>
      <c r="CD56" s="581">
        <f>IF($I55=0,0,IF(ROUNDUP(CD55/$I55,0)&gt;30,30,ROUNDUP(CD55/$I55,0)))</f>
        <v>5</v>
      </c>
      <c r="CE56" s="581"/>
      <c r="CF56" s="581"/>
      <c r="CG56" s="581"/>
      <c r="CH56" s="581">
        <f>IF($I55=0,0,IF(ROUNDUP(CH55/$I55,0)&gt;30,30,ROUNDUP(CH55/$I55,0)))</f>
        <v>6</v>
      </c>
      <c r="CI56" s="581"/>
      <c r="CJ56" s="581">
        <f>IF($I55=0,0,IF(ROUNDUP(CJ55/$I55,0)&gt;30,30,ROUNDUP(CJ55/$I55,0)))</f>
        <v>3</v>
      </c>
      <c r="CK56" s="581"/>
      <c r="CL56" s="581"/>
      <c r="CM56" s="581"/>
      <c r="CN56" s="581"/>
      <c r="CO56" s="581"/>
      <c r="CP56" s="581"/>
      <c r="CQ56" s="581">
        <f>IF($I55=0,0,IF(ROUNDUP(CQ55/$I55,0)&gt;30,30,ROUNDUP(CQ55/$I55,0)))</f>
        <v>3</v>
      </c>
      <c r="CR56" s="581">
        <f>IF($I55=0,0,IF(ROUNDUP(CR55/$I55,0)&gt;30,30,ROUNDUP(CR55/$I55,0)))</f>
        <v>2</v>
      </c>
      <c r="CS56" s="580"/>
      <c r="CT56" s="580"/>
      <c r="CU56" s="580"/>
      <c r="CV56" s="580"/>
    </row>
    <row r="57" spans="1:100" ht="13.5" customHeight="1" x14ac:dyDescent="0.2">
      <c r="A57" s="734">
        <v>16</v>
      </c>
      <c r="B57" s="736" t="s">
        <v>1143</v>
      </c>
      <c r="C57" s="738">
        <f>IF(D57=0,0,RANK(D57,D$27:D$68))</f>
        <v>4</v>
      </c>
      <c r="D57" s="740">
        <f>SUM(J58:XO58)</f>
        <v>118</v>
      </c>
      <c r="E57" s="742">
        <f>IF(G57="X","X",RANK(G57,G$27:G$67))</f>
        <v>3</v>
      </c>
      <c r="F57" s="752">
        <f>COUNT(J57:YD57)</f>
        <v>26</v>
      </c>
      <c r="G57" s="722">
        <f>IF(C57=1,"X",IF(C57=2,"X",IF(C57=3,"X",F57)))</f>
        <v>26</v>
      </c>
      <c r="H57" s="754">
        <f>SUM(J57:XK57)</f>
        <v>1.6020717592592595</v>
      </c>
      <c r="I57" s="759">
        <f>MINA(J57,K57,L57,M57,N57,O57,P57,Q57,R57,S57,T57,U57,V57,W57,X57)</f>
        <v>1.6064814814814813E-2</v>
      </c>
      <c r="J57" s="610">
        <v>2.0787037037037038E-2</v>
      </c>
      <c r="K57" s="578">
        <v>1.6307870370370372E-2</v>
      </c>
      <c r="L57" s="578"/>
      <c r="M57" s="578">
        <v>1.9004629629629632E-2</v>
      </c>
      <c r="N57" s="578">
        <v>1.8715277777777779E-2</v>
      </c>
      <c r="O57" s="578">
        <v>1.6562500000000001E-2</v>
      </c>
      <c r="P57" s="578"/>
      <c r="Q57" s="578">
        <v>1.6458333333333332E-2</v>
      </c>
      <c r="R57" s="578">
        <v>1.8888888888888889E-2</v>
      </c>
      <c r="S57" s="578"/>
      <c r="T57" s="578">
        <v>1.6875000000000001E-2</v>
      </c>
      <c r="U57" s="578">
        <v>1.636574074074074E-2</v>
      </c>
      <c r="V57" s="578">
        <v>1.6296296296296295E-2</v>
      </c>
      <c r="W57" s="578">
        <v>1.6064814814814813E-2</v>
      </c>
      <c r="X57" s="578"/>
      <c r="Y57" s="578">
        <v>4.8854166666666664E-2</v>
      </c>
      <c r="Z57" s="578"/>
      <c r="AA57" s="578">
        <v>6.1342592592592594E-3</v>
      </c>
      <c r="AB57" s="578">
        <v>2.0787037037037038E-2</v>
      </c>
      <c r="AC57" s="578">
        <v>3.8460648148148147E-2</v>
      </c>
      <c r="AD57" s="578">
        <v>0.46631944444444445</v>
      </c>
      <c r="AE57" s="578"/>
      <c r="AF57" s="578"/>
      <c r="AG57" s="578"/>
      <c r="AH57" s="578"/>
      <c r="AI57" s="578"/>
      <c r="AJ57" s="578"/>
      <c r="AK57" s="578"/>
      <c r="AL57" s="578"/>
      <c r="AM57" s="578"/>
      <c r="AN57" s="578"/>
      <c r="AO57" s="578"/>
      <c r="AP57" s="578"/>
      <c r="AQ57" s="578"/>
      <c r="AR57" s="578"/>
      <c r="AS57" s="578"/>
      <c r="AT57" s="578"/>
      <c r="AU57" s="578"/>
      <c r="AV57" s="578"/>
      <c r="AW57" s="578"/>
      <c r="AX57" s="578">
        <v>1.7511574074074072E-2</v>
      </c>
      <c r="AY57" s="578"/>
      <c r="AZ57" s="578"/>
      <c r="BA57" s="578"/>
      <c r="BB57" s="578"/>
      <c r="BC57" s="594">
        <v>3.0763888888888886E-2</v>
      </c>
      <c r="BD57" s="578"/>
      <c r="BE57" s="578"/>
      <c r="BF57" s="578"/>
      <c r="BG57" s="578"/>
      <c r="BH57" s="578"/>
      <c r="BI57" s="578">
        <v>0.48409722222222223</v>
      </c>
      <c r="BJ57" s="578"/>
      <c r="BK57" s="578"/>
      <c r="BL57" s="578"/>
      <c r="BM57" s="578"/>
      <c r="BN57" s="578"/>
      <c r="BO57" s="578"/>
      <c r="BP57" s="578"/>
      <c r="BQ57" s="578"/>
      <c r="BR57" s="578"/>
      <c r="BS57" s="578"/>
      <c r="BT57" s="578"/>
      <c r="BU57" s="578"/>
      <c r="BV57" s="578"/>
      <c r="BW57" s="578"/>
      <c r="BX57" s="578"/>
      <c r="BY57" s="578"/>
      <c r="BZ57" s="578"/>
      <c r="CA57" s="578"/>
      <c r="CB57" s="578">
        <v>2.0532407407407405E-2</v>
      </c>
      <c r="CC57" s="578">
        <v>6.9444444444444447E-4</v>
      </c>
      <c r="CD57" s="578"/>
      <c r="CE57" s="578"/>
      <c r="CF57" s="578">
        <v>6.9444444444444447E-4</v>
      </c>
      <c r="CG57" s="578"/>
      <c r="CH57" s="578">
        <v>8.8078703703703701E-2</v>
      </c>
      <c r="CI57" s="578"/>
      <c r="CJ57" s="578"/>
      <c r="CK57" s="578"/>
      <c r="CL57" s="578">
        <v>0.16666666666666666</v>
      </c>
      <c r="CM57" s="578"/>
      <c r="CN57" s="578"/>
      <c r="CO57" s="578">
        <v>4.6759259259259263E-3</v>
      </c>
      <c r="CP57" s="578"/>
      <c r="CQ57" s="578"/>
      <c r="CR57" s="578">
        <v>1.5474537037037038E-2</v>
      </c>
      <c r="CS57" s="578"/>
      <c r="CT57" s="578"/>
      <c r="CU57" s="578"/>
      <c r="CV57" s="578"/>
    </row>
    <row r="58" spans="1:100" ht="13.5" customHeight="1" thickBot="1" x14ac:dyDescent="0.25">
      <c r="A58" s="735"/>
      <c r="B58" s="737"/>
      <c r="C58" s="739"/>
      <c r="D58" s="741"/>
      <c r="E58" s="743"/>
      <c r="F58" s="753"/>
      <c r="G58" s="723"/>
      <c r="H58" s="755"/>
      <c r="I58" s="760"/>
      <c r="J58" s="581">
        <f>IF($I57=0,0,IF(ROUNDUP(J57/$I57,0)&gt;30,30,ROUNDUP(J57/$I57,0)))</f>
        <v>2</v>
      </c>
      <c r="K58" s="579">
        <f>IF($I57=0,0,IF(ROUNDUP(K57/$I57,0)&gt;30,30,ROUNDUP(K57/$I57,0)))</f>
        <v>2</v>
      </c>
      <c r="L58" s="581"/>
      <c r="M58" s="581">
        <f>IF($I57=0,0,IF(ROUNDUP(M57/$I57,0)&gt;30,30,ROUNDUP(M57/$I57,0)))</f>
        <v>2</v>
      </c>
      <c r="N58" s="579">
        <f>IF($I57=0,0,IF(ROUNDUP(N57/$I57,0)&gt;30,30,ROUNDUP(N57/$I57,0)))</f>
        <v>2</v>
      </c>
      <c r="O58" s="579">
        <f>IF($I57=0,0,IF(ROUNDUP(O57/$I57,0)&gt;30,30,ROUNDUP(O57/$I57,0)))</f>
        <v>2</v>
      </c>
      <c r="P58" s="581"/>
      <c r="Q58" s="579">
        <f>IF($I57=0,0,IF(ROUNDUP(Q57/$I57,0)&gt;30,30,ROUNDUP(Q57/$I57,0)))</f>
        <v>2</v>
      </c>
      <c r="R58" s="579">
        <f>IF($I57=0,0,IF(ROUNDUP(R57/$I57,0)&gt;30,30,ROUNDUP(R57/$I57,0)))</f>
        <v>2</v>
      </c>
      <c r="S58" s="581"/>
      <c r="T58" s="579">
        <f t="shared" ref="T58:W58" si="17">IF($I57=0,0,IF(ROUNDUP(T57/$I57,0)&gt;30,30,ROUNDUP(T57/$I57,0)))</f>
        <v>2</v>
      </c>
      <c r="U58" s="579">
        <f t="shared" si="17"/>
        <v>2</v>
      </c>
      <c r="V58" s="579">
        <f t="shared" si="17"/>
        <v>2</v>
      </c>
      <c r="W58" s="579">
        <f t="shared" si="17"/>
        <v>1</v>
      </c>
      <c r="X58" s="581"/>
      <c r="Y58" s="581">
        <f>IF($I57=0,0,IF(ROUNDUP(Y57/$I57,0)&gt;30,30,ROUNDUP(Y57/$I57,0)))</f>
        <v>4</v>
      </c>
      <c r="Z58" s="581"/>
      <c r="AA58" s="581">
        <f>IF($I57=0,0,IF(ROUNDUP(AA57/$I57,0)&gt;30,30,ROUNDUP(AA57/$I57,0)))</f>
        <v>1</v>
      </c>
      <c r="AB58" s="581">
        <f>IF($I57=0,0,IF(ROUNDUP(AB57/$I57,0)&gt;30,30,ROUNDUP(AB57/$I57,0)))</f>
        <v>2</v>
      </c>
      <c r="AC58" s="581">
        <f>IF($I57=0,0,IF(ROUNDUP(AC57/$I57,0)&gt;30,30,ROUNDUP(AC57/$I57,0)))</f>
        <v>3</v>
      </c>
      <c r="AD58" s="581">
        <f>IF($I57=0,0,IF(ROUNDUP(AD57/$I57,0)&gt;30,30,ROUNDUP(AD57/$I57,0)))</f>
        <v>30</v>
      </c>
      <c r="AE58" s="581"/>
      <c r="AF58" s="581"/>
      <c r="AG58" s="581"/>
      <c r="AH58" s="580"/>
      <c r="AI58" s="580"/>
      <c r="AJ58" s="581"/>
      <c r="AK58" s="581"/>
      <c r="AL58" s="581"/>
      <c r="AM58" s="581"/>
      <c r="AN58" s="581"/>
      <c r="AO58" s="580"/>
      <c r="AP58" s="580"/>
      <c r="AQ58" s="580"/>
      <c r="AR58" s="580"/>
      <c r="AS58" s="580"/>
      <c r="AT58" s="581"/>
      <c r="AU58" s="581"/>
      <c r="AV58" s="581"/>
      <c r="AW58" s="581"/>
      <c r="AX58" s="581">
        <f>IF($I57=0,0,IF(ROUNDUP(AX57/$I57,0)&gt;30,30,ROUNDUP(AX57/$I57,0)))</f>
        <v>2</v>
      </c>
      <c r="AY58" s="581"/>
      <c r="AZ58" s="581"/>
      <c r="BA58" s="581"/>
      <c r="BB58" s="581"/>
      <c r="BC58" s="581">
        <f>IF($I57=0,0,IF(ROUNDUP(BC57/$I57,0)&gt;30,30,ROUNDUP(BC57/$I57,0)))</f>
        <v>2</v>
      </c>
      <c r="BD58" s="581"/>
      <c r="BE58" s="581"/>
      <c r="BF58" s="581"/>
      <c r="BG58" s="581"/>
      <c r="BH58" s="581"/>
      <c r="BI58" s="581">
        <f>IF($I57=0,0,IF(ROUNDUP(BI57/$I57,0)&gt;30,30,ROUNDUP(BI57/$I57,0)))</f>
        <v>30</v>
      </c>
      <c r="BJ58" s="581"/>
      <c r="BK58" s="581"/>
      <c r="BL58" s="581"/>
      <c r="BM58" s="581"/>
      <c r="BN58" s="581"/>
      <c r="BO58" s="581"/>
      <c r="BP58" s="581"/>
      <c r="BQ58" s="581"/>
      <c r="BR58" s="581"/>
      <c r="BS58" s="581"/>
      <c r="BT58" s="581"/>
      <c r="BU58" s="581"/>
      <c r="BV58" s="581"/>
      <c r="BW58" s="581"/>
      <c r="BX58" s="581"/>
      <c r="BY58" s="581"/>
      <c r="BZ58" s="581"/>
      <c r="CA58" s="581"/>
      <c r="CB58" s="581">
        <f t="shared" ref="CB58:CO58" si="18">IF($I57=0,0,IF(ROUNDUP(CB57/$I57,0)&gt;30,30,ROUNDUP(CB57/$I57,0)))</f>
        <v>2</v>
      </c>
      <c r="CC58" s="581">
        <f t="shared" si="18"/>
        <v>1</v>
      </c>
      <c r="CD58" s="581"/>
      <c r="CE58" s="581"/>
      <c r="CF58" s="581">
        <f t="shared" si="18"/>
        <v>1</v>
      </c>
      <c r="CG58" s="581"/>
      <c r="CH58" s="581">
        <f t="shared" si="18"/>
        <v>6</v>
      </c>
      <c r="CI58" s="581"/>
      <c r="CJ58" s="581"/>
      <c r="CK58" s="581"/>
      <c r="CL58" s="581">
        <f t="shared" si="18"/>
        <v>11</v>
      </c>
      <c r="CM58" s="581"/>
      <c r="CN58" s="581"/>
      <c r="CO58" s="581">
        <f t="shared" si="18"/>
        <v>1</v>
      </c>
      <c r="CP58" s="581"/>
      <c r="CQ58" s="581"/>
      <c r="CR58" s="581">
        <f>IF($I57=0,0,IF(ROUNDUP(CR57/$I57,0)&gt;30,30,ROUNDUP(CR57/$I57,0)))</f>
        <v>1</v>
      </c>
      <c r="CS58" s="581"/>
      <c r="CT58" s="581"/>
      <c r="CU58" s="581"/>
      <c r="CV58" s="581"/>
    </row>
    <row r="59" spans="1:100" ht="13.5" customHeight="1" x14ac:dyDescent="0.2">
      <c r="A59" s="734">
        <v>17</v>
      </c>
      <c r="B59" s="736" t="s">
        <v>1065</v>
      </c>
      <c r="C59" s="738">
        <f>IF(D59=0,0,RANK(D59,D$27:D$68))</f>
        <v>6</v>
      </c>
      <c r="D59" s="740">
        <f>SUM(J60:XO60)</f>
        <v>96</v>
      </c>
      <c r="E59" s="742">
        <f>IF(G59="X","X",RANK(G59,G$27:G$67))</f>
        <v>5</v>
      </c>
      <c r="F59" s="752">
        <f>COUNT(J59:YD59)</f>
        <v>19</v>
      </c>
      <c r="G59" s="722">
        <f>IF(C59=1,"X",IF(C59=2,"X",IF(C59=3,"X",F59)))</f>
        <v>19</v>
      </c>
      <c r="H59" s="754">
        <f>SUM(J59:XK59)</f>
        <v>1.4846180555555557</v>
      </c>
      <c r="I59" s="759">
        <f>MINA(J59,K59,L59,M59,N59,O59,P59,Q59,R59,S59,T59,U59,V59,W59,X59)</f>
        <v>1.357638888888889E-2</v>
      </c>
      <c r="J59" s="651">
        <v>1.3773148148148147E-2</v>
      </c>
      <c r="K59" s="650">
        <v>1.4363425925925925E-2</v>
      </c>
      <c r="L59" s="652"/>
      <c r="M59" s="650">
        <v>1.3900462962962962E-2</v>
      </c>
      <c r="N59" s="650"/>
      <c r="O59" s="650">
        <v>1.357638888888889E-2</v>
      </c>
      <c r="P59" s="650">
        <v>1.3645833333333331E-2</v>
      </c>
      <c r="Q59" s="650"/>
      <c r="R59" s="650"/>
      <c r="S59" s="650">
        <v>1.3715277777777778E-2</v>
      </c>
      <c r="T59" s="650">
        <v>1.4097222222222221E-2</v>
      </c>
      <c r="U59" s="650"/>
      <c r="V59" s="650"/>
      <c r="W59" s="650"/>
      <c r="X59" s="650">
        <v>1.5162037037037036E-2</v>
      </c>
      <c r="Y59" s="642"/>
      <c r="Z59" s="641"/>
      <c r="AA59" s="641"/>
      <c r="AB59" s="641"/>
      <c r="AC59" s="650">
        <v>3.5428240740740739E-2</v>
      </c>
      <c r="AD59" s="650"/>
      <c r="AE59" s="650">
        <v>0.7680555555555556</v>
      </c>
      <c r="AF59" s="650"/>
      <c r="AG59" s="650"/>
      <c r="AH59" s="650"/>
      <c r="AI59" s="650"/>
      <c r="AJ59" s="650"/>
      <c r="AK59" s="650"/>
      <c r="AL59" s="650"/>
      <c r="AM59" s="650">
        <v>4.8148148148148141E-2</v>
      </c>
      <c r="AN59" s="650"/>
      <c r="AO59" s="650"/>
      <c r="AP59" s="650"/>
      <c r="AQ59" s="650"/>
      <c r="AR59" s="650"/>
      <c r="AS59" s="650"/>
      <c r="AT59" s="650">
        <v>1.5879629629629629E-2</v>
      </c>
      <c r="AU59" s="650"/>
      <c r="AV59" s="650">
        <v>0.11898148148148148</v>
      </c>
      <c r="AW59" s="650"/>
      <c r="AX59" s="650"/>
      <c r="AY59" s="650"/>
      <c r="AZ59" s="650"/>
      <c r="BA59" s="650"/>
      <c r="BB59" s="650"/>
      <c r="BC59" s="650"/>
      <c r="BD59" s="650"/>
      <c r="BE59" s="650"/>
      <c r="BF59" s="653">
        <v>3.1307870370370368E-2</v>
      </c>
      <c r="BG59" s="650">
        <v>6.7951388888888895E-2</v>
      </c>
      <c r="BH59" s="650"/>
      <c r="BI59" s="650"/>
      <c r="BJ59" s="650"/>
      <c r="BK59" s="650"/>
      <c r="BL59" s="650"/>
      <c r="BM59" s="650"/>
      <c r="BN59" s="650"/>
      <c r="BO59" s="650"/>
      <c r="BP59" s="650"/>
      <c r="BQ59" s="650"/>
      <c r="BR59" s="650"/>
      <c r="BS59" s="650"/>
      <c r="BT59" s="650">
        <v>8.2245370370370371E-2</v>
      </c>
      <c r="BU59" s="650"/>
      <c r="BV59" s="650"/>
      <c r="BW59" s="650"/>
      <c r="BX59" s="650"/>
      <c r="BY59" s="650"/>
      <c r="BZ59" s="650"/>
      <c r="CA59" s="650"/>
      <c r="CB59" s="650"/>
      <c r="CC59" s="650"/>
      <c r="CD59" s="650"/>
      <c r="CE59" s="650"/>
      <c r="CF59" s="650"/>
      <c r="CG59" s="650"/>
      <c r="CH59" s="650"/>
      <c r="CI59" s="650"/>
      <c r="CJ59" s="650"/>
      <c r="CK59" s="650"/>
      <c r="CL59" s="578">
        <v>0.16666666666666666</v>
      </c>
      <c r="CM59" s="578"/>
      <c r="CN59" s="578"/>
      <c r="CO59" s="650">
        <v>3.8888888888888883E-3</v>
      </c>
      <c r="CP59" s="650"/>
      <c r="CQ59" s="650">
        <v>3.3831018518518517E-2</v>
      </c>
      <c r="CR59" s="650"/>
      <c r="CS59" s="650"/>
      <c r="CT59" s="650"/>
      <c r="CU59" s="650"/>
      <c r="CV59" s="650"/>
    </row>
    <row r="60" spans="1:100" ht="13.5" customHeight="1" thickBot="1" x14ac:dyDescent="0.25">
      <c r="A60" s="735"/>
      <c r="B60" s="737"/>
      <c r="C60" s="739"/>
      <c r="D60" s="741"/>
      <c r="E60" s="743"/>
      <c r="F60" s="753"/>
      <c r="G60" s="723"/>
      <c r="H60" s="755"/>
      <c r="I60" s="760"/>
      <c r="J60" s="649">
        <f>IF($I59=0,0,IF(ROUNDUP(J59/$I59,0)&gt;30,30,ROUNDUP(J59/$I59,0)))</f>
        <v>2</v>
      </c>
      <c r="K60" s="579">
        <f>IF($I59=0,0,IF(ROUNDUP(K59/$I59,0)&gt;30,30,ROUNDUP(K59/$I59,0)))</f>
        <v>2</v>
      </c>
      <c r="L60" s="579"/>
      <c r="M60" s="581">
        <f>IF($I59=0,0,IF(ROUNDUP(M59/$I59,0)&gt;30,30,ROUNDUP(M59/$I59,0)))</f>
        <v>2</v>
      </c>
      <c r="N60" s="581"/>
      <c r="O60" s="579">
        <f>IF($I59=0,0,IF(ROUNDUP(O59/$I59,0)&gt;30,30,ROUNDUP(O59/$I59,0)))</f>
        <v>1</v>
      </c>
      <c r="P60" s="579">
        <f>IF($I59=0,0,IF(ROUNDUP(P59/$I59,0)&gt;30,30,ROUNDUP(P59/$I59,0)))</f>
        <v>2</v>
      </c>
      <c r="Q60" s="581"/>
      <c r="R60" s="600"/>
      <c r="S60" s="579">
        <f>IF($I59=0,0,IF(ROUNDUP(S59/$I59,0)&gt;30,30,ROUNDUP(S59/$I59,0)))</f>
        <v>2</v>
      </c>
      <c r="T60" s="579">
        <f>IF($I59=0,0,IF(ROUNDUP(T59/$I59,0)&gt;30,30,ROUNDUP(T59/$I59,0)))</f>
        <v>2</v>
      </c>
      <c r="U60" s="581"/>
      <c r="V60" s="581"/>
      <c r="W60" s="581"/>
      <c r="X60" s="579">
        <f t="shared" ref="X60" si="19">IF($I59=0,0,IF(ROUNDUP(X59/$I59,0)&gt;30,30,ROUNDUP(X59/$I59,0)))</f>
        <v>2</v>
      </c>
      <c r="Y60" s="600"/>
      <c r="Z60" s="581"/>
      <c r="AA60" s="581"/>
      <c r="AB60" s="581"/>
      <c r="AC60" s="581">
        <f>IF($I59=0,0,IF(ROUNDUP(AC59/$I59,0)&gt;30,30,ROUNDUP(AC59/$I59,0)))</f>
        <v>3</v>
      </c>
      <c r="AD60" s="581"/>
      <c r="AE60" s="581">
        <f>IF($I59=0,0,IF(ROUNDUP(AE59/$I59,0)&gt;30,30,ROUNDUP(AE59/$I59,0)))</f>
        <v>30</v>
      </c>
      <c r="AF60" s="581"/>
      <c r="AG60" s="581"/>
      <c r="AH60" s="580"/>
      <c r="AI60" s="580"/>
      <c r="AJ60" s="581"/>
      <c r="AK60" s="581"/>
      <c r="AL60" s="581"/>
      <c r="AM60" s="581">
        <f>IF($I59=0,0,IF(ROUNDUP(AM59/$I59,0)&gt;30,30,ROUNDUP(AM59/$I59,0)))</f>
        <v>4</v>
      </c>
      <c r="AN60" s="581"/>
      <c r="AO60" s="580"/>
      <c r="AP60" s="580"/>
      <c r="AQ60" s="580"/>
      <c r="AR60" s="580"/>
      <c r="AS60" s="580"/>
      <c r="AT60" s="581">
        <f>IF($I59=0,0,IF(ROUNDUP(AT59/$I59,0)&gt;30,30,ROUNDUP(AT59/$I59,0)))</f>
        <v>2</v>
      </c>
      <c r="AU60" s="581"/>
      <c r="AV60" s="581">
        <f>IF($I59=0,0,IF(ROUNDUP(AV59/$I59,0)&gt;30,30,ROUNDUP(AV59/$I59,0)))</f>
        <v>9</v>
      </c>
      <c r="AW60" s="581"/>
      <c r="AX60" s="581"/>
      <c r="AY60" s="581"/>
      <c r="AZ60" s="581"/>
      <c r="BA60" s="581"/>
      <c r="BB60" s="581"/>
      <c r="BC60" s="581"/>
      <c r="BD60" s="581"/>
      <c r="BE60" s="581"/>
      <c r="BF60" s="581">
        <f>IF($I59=0,0,IF(ROUNDUP(BF59/$I59,0)&gt;30,30,ROUNDUP(BF59/$I59,0)))</f>
        <v>3</v>
      </c>
      <c r="BG60" s="581">
        <f>IF($I59=0,0,IF(ROUNDUP(BG59/$I59,0)&gt;30,30,ROUNDUP(BG59/$I59,0)))</f>
        <v>6</v>
      </c>
      <c r="BH60" s="581"/>
      <c r="BI60" s="581"/>
      <c r="BJ60" s="581"/>
      <c r="BK60" s="581"/>
      <c r="BL60" s="581"/>
      <c r="BM60" s="581"/>
      <c r="BN60" s="581"/>
      <c r="BO60" s="581"/>
      <c r="BP60" s="581"/>
      <c r="BQ60" s="581"/>
      <c r="BR60" s="581"/>
      <c r="BS60" s="581"/>
      <c r="BT60" s="581">
        <f>IF($I59=0,0,IF(ROUNDUP(BT59/$I59,0)&gt;30,30,ROUNDUP(BT59/$I59,0)))</f>
        <v>7</v>
      </c>
      <c r="BU60" s="581"/>
      <c r="BV60" s="581"/>
      <c r="BW60" s="581"/>
      <c r="BX60" s="581"/>
      <c r="BY60" s="581"/>
      <c r="BZ60" s="581"/>
      <c r="CA60" s="581"/>
      <c r="CB60" s="581"/>
      <c r="CC60" s="581"/>
      <c r="CD60" s="581"/>
      <c r="CE60" s="581"/>
      <c r="CF60" s="581"/>
      <c r="CG60" s="581"/>
      <c r="CH60" s="581"/>
      <c r="CI60" s="581"/>
      <c r="CJ60" s="581"/>
      <c r="CK60" s="581"/>
      <c r="CL60" s="581">
        <f>IF($I59=0,0,IF(ROUNDUP(CL59/$I59,0)&gt;30,30,ROUNDUP(CL59/$I59,0)))</f>
        <v>13</v>
      </c>
      <c r="CM60" s="581"/>
      <c r="CN60" s="581"/>
      <c r="CO60" s="581">
        <f>IF($I59=0,0,IF(ROUNDUP(CO59/$I59,0)&gt;30,30,ROUNDUP(CO59/$I59,0)))</f>
        <v>1</v>
      </c>
      <c r="CP60" s="581"/>
      <c r="CQ60" s="581">
        <f>IF($I59=0,0,IF(ROUNDUP(CQ59/$I59,0)&gt;30,30,ROUNDUP(CQ59/$I59,0)))</f>
        <v>3</v>
      </c>
      <c r="CR60" s="580"/>
      <c r="CS60" s="581"/>
      <c r="CT60" s="581"/>
      <c r="CU60" s="581"/>
      <c r="CV60" s="581"/>
    </row>
    <row r="61" spans="1:100" ht="13.5" customHeight="1" x14ac:dyDescent="0.2">
      <c r="A61" s="734">
        <v>18</v>
      </c>
      <c r="B61" s="736" t="s">
        <v>68</v>
      </c>
      <c r="C61" s="738">
        <f>IF(D61=0,0,RANK(D61,D$27:D$68))</f>
        <v>16</v>
      </c>
      <c r="D61" s="740">
        <f>SUM(J62:XO62)</f>
        <v>1</v>
      </c>
      <c r="E61" s="742">
        <f>IF(G61="X","X",RANK(G61,G$27:G$67))</f>
        <v>15</v>
      </c>
      <c r="F61" s="752">
        <f>COUNT(J61:YD61)</f>
        <v>1</v>
      </c>
      <c r="G61" s="722">
        <f>IF(C61=1,"X",IF(C61=2,"X",IF(C61=3,"X",F61)))</f>
        <v>1</v>
      </c>
      <c r="H61" s="754">
        <f>SUM(J61:XK61)</f>
        <v>1.7488425925925925E-2</v>
      </c>
      <c r="I61" s="759">
        <f>MINA(J61,K61,L61,M61,N61,O61,P61,Q61,R61,S61,T61,U61,V61,W61,X61)</f>
        <v>1.7488425925925925E-2</v>
      </c>
      <c r="J61" s="610"/>
      <c r="K61" s="578"/>
      <c r="L61" s="578"/>
      <c r="M61" s="578"/>
      <c r="N61" s="578"/>
      <c r="O61" s="578"/>
      <c r="P61" s="578"/>
      <c r="Q61" s="578"/>
      <c r="R61" s="578"/>
      <c r="S61" s="578"/>
      <c r="T61" s="578">
        <v>1.7488425925925925E-2</v>
      </c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78"/>
      <c r="AW61" s="578"/>
      <c r="AX61" s="578"/>
      <c r="AY61" s="578"/>
      <c r="AZ61" s="578"/>
      <c r="BA61" s="578"/>
      <c r="BB61" s="578"/>
      <c r="BC61" s="578"/>
      <c r="BD61" s="578"/>
      <c r="BE61" s="578"/>
      <c r="BF61" s="578"/>
      <c r="BG61" s="578"/>
      <c r="BH61" s="578"/>
      <c r="BI61" s="578"/>
      <c r="BJ61" s="578"/>
      <c r="BK61" s="578"/>
      <c r="BL61" s="578"/>
      <c r="BM61" s="578"/>
      <c r="BN61" s="578"/>
      <c r="BO61" s="578"/>
      <c r="BP61" s="578"/>
      <c r="BQ61" s="578"/>
      <c r="BR61" s="578"/>
      <c r="BS61" s="578"/>
      <c r="BT61" s="578"/>
      <c r="BU61" s="578"/>
      <c r="BV61" s="578"/>
      <c r="BW61" s="578"/>
      <c r="BX61" s="578"/>
      <c r="BY61" s="578"/>
      <c r="BZ61" s="578"/>
      <c r="CA61" s="578"/>
      <c r="CB61" s="578"/>
      <c r="CC61" s="578"/>
      <c r="CD61" s="578"/>
      <c r="CE61" s="578"/>
      <c r="CF61" s="578"/>
      <c r="CG61" s="578"/>
      <c r="CH61" s="578"/>
      <c r="CI61" s="578"/>
      <c r="CJ61" s="578"/>
      <c r="CK61" s="578"/>
      <c r="CL61" s="578"/>
      <c r="CM61" s="578"/>
      <c r="CN61" s="578"/>
      <c r="CO61" s="578"/>
      <c r="CP61" s="578"/>
      <c r="CQ61" s="578"/>
      <c r="CR61" s="578"/>
      <c r="CS61" s="578"/>
      <c r="CT61" s="578"/>
      <c r="CU61" s="578"/>
      <c r="CV61" s="578"/>
    </row>
    <row r="62" spans="1:100" ht="13.5" customHeight="1" thickBot="1" x14ac:dyDescent="0.25">
      <c r="A62" s="735"/>
      <c r="B62" s="737"/>
      <c r="C62" s="739"/>
      <c r="D62" s="741"/>
      <c r="E62" s="743"/>
      <c r="F62" s="753"/>
      <c r="G62" s="723"/>
      <c r="H62" s="755"/>
      <c r="I62" s="760"/>
      <c r="J62" s="581"/>
      <c r="K62" s="581"/>
      <c r="L62" s="580"/>
      <c r="M62" s="581"/>
      <c r="N62" s="581"/>
      <c r="O62" s="580"/>
      <c r="P62" s="580"/>
      <c r="Q62" s="581"/>
      <c r="R62" s="581"/>
      <c r="S62" s="580"/>
      <c r="T62" s="579">
        <f>IF($I61=0,0,IF(ROUNDUP(T61/$I61,0)&gt;30,30,ROUNDUP(T61/$I61,0)))</f>
        <v>1</v>
      </c>
      <c r="U62" s="581"/>
      <c r="V62" s="580"/>
      <c r="W62" s="580"/>
      <c r="X62" s="580"/>
      <c r="Y62" s="580"/>
      <c r="Z62" s="580"/>
      <c r="AA62" s="580"/>
      <c r="AB62" s="580"/>
      <c r="AC62" s="580"/>
      <c r="AD62" s="580"/>
      <c r="AE62" s="580"/>
      <c r="AF62" s="580"/>
      <c r="AG62" s="580"/>
      <c r="AH62" s="580"/>
      <c r="AI62" s="580"/>
      <c r="AJ62" s="580"/>
      <c r="AK62" s="580"/>
      <c r="AL62" s="580"/>
      <c r="AM62" s="580"/>
      <c r="AN62" s="580"/>
      <c r="AO62" s="580"/>
      <c r="AP62" s="580"/>
      <c r="AQ62" s="580"/>
      <c r="AR62" s="580"/>
      <c r="AS62" s="580"/>
      <c r="AT62" s="580"/>
      <c r="AU62" s="580"/>
      <c r="AV62" s="580"/>
      <c r="AW62" s="580"/>
      <c r="AX62" s="580"/>
      <c r="AY62" s="580"/>
      <c r="AZ62" s="580"/>
      <c r="BA62" s="580"/>
      <c r="BB62" s="580"/>
      <c r="BC62" s="580"/>
      <c r="BD62" s="580"/>
      <c r="BE62" s="580"/>
      <c r="BF62" s="580"/>
      <c r="BG62" s="580"/>
      <c r="BH62" s="580"/>
      <c r="BI62" s="580"/>
      <c r="BJ62" s="580"/>
      <c r="BK62" s="580"/>
      <c r="BL62" s="580"/>
      <c r="BM62" s="580"/>
      <c r="BN62" s="580"/>
      <c r="BO62" s="580"/>
      <c r="BP62" s="580"/>
      <c r="BQ62" s="580"/>
      <c r="BR62" s="580"/>
      <c r="BS62" s="580"/>
      <c r="BT62" s="580"/>
      <c r="BU62" s="580"/>
      <c r="BV62" s="580"/>
      <c r="BW62" s="580"/>
      <c r="BX62" s="580"/>
      <c r="BY62" s="580"/>
      <c r="BZ62" s="580"/>
      <c r="CA62" s="580"/>
      <c r="CB62" s="580"/>
      <c r="CC62" s="580"/>
      <c r="CD62" s="580"/>
      <c r="CE62" s="580"/>
      <c r="CF62" s="580"/>
      <c r="CG62" s="580"/>
      <c r="CH62" s="580"/>
      <c r="CI62" s="580"/>
      <c r="CJ62" s="580"/>
      <c r="CK62" s="580"/>
      <c r="CL62" s="580"/>
      <c r="CM62" s="580"/>
      <c r="CN62" s="580"/>
      <c r="CO62" s="580"/>
      <c r="CP62" s="580"/>
      <c r="CQ62" s="581"/>
      <c r="CR62" s="580"/>
      <c r="CS62" s="580"/>
      <c r="CT62" s="580"/>
      <c r="CU62" s="580"/>
      <c r="CV62" s="580"/>
    </row>
    <row r="63" spans="1:100" ht="13.5" customHeight="1" x14ac:dyDescent="0.2">
      <c r="A63" s="734">
        <v>19</v>
      </c>
      <c r="B63" s="736" t="s">
        <v>835</v>
      </c>
      <c r="C63" s="738">
        <f>IF(D63=0,0,RANK(D63,D$27:D$68))</f>
        <v>14</v>
      </c>
      <c r="D63" s="740">
        <f>SUM(J64:XO64)</f>
        <v>7</v>
      </c>
      <c r="E63" s="742">
        <f>IF(G63="X","X",RANK(G63,G$27:G$67))</f>
        <v>12</v>
      </c>
      <c r="F63" s="752">
        <f>COUNT(J63:YD63)</f>
        <v>2</v>
      </c>
      <c r="G63" s="722">
        <f>IF(C63=1,"X",IF(C63=2,"X",IF(C63=3,"X",F63)))</f>
        <v>2</v>
      </c>
      <c r="H63" s="754">
        <f>SUM(J63:XK63)</f>
        <v>0.11362268518518519</v>
      </c>
      <c r="I63" s="759">
        <f>MINA(J63,K63,L63,M63,N63,O63,P63,Q63,R63,S63,T63,U63,V63,W63,X63)</f>
        <v>1.6296296296296295E-2</v>
      </c>
      <c r="J63" s="610"/>
      <c r="K63" s="578"/>
      <c r="L63" s="578">
        <v>1.6296296296296295E-2</v>
      </c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>
        <v>9.7326388888888893E-2</v>
      </c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8"/>
      <c r="AZ63" s="578"/>
      <c r="BA63" s="578"/>
      <c r="BB63" s="578"/>
      <c r="BC63" s="578"/>
      <c r="BD63" s="578"/>
      <c r="BE63" s="578"/>
      <c r="BF63" s="578"/>
      <c r="BG63" s="578"/>
      <c r="BH63" s="578"/>
      <c r="BI63" s="578"/>
      <c r="BJ63" s="578"/>
      <c r="BK63" s="578"/>
      <c r="BL63" s="578"/>
      <c r="BM63" s="578"/>
      <c r="BN63" s="578"/>
      <c r="BO63" s="578"/>
      <c r="BP63" s="578"/>
      <c r="BQ63" s="578"/>
      <c r="BR63" s="578"/>
      <c r="BS63" s="578"/>
      <c r="BT63" s="578"/>
      <c r="BU63" s="578"/>
      <c r="BV63" s="578"/>
      <c r="BW63" s="578"/>
      <c r="BX63" s="578"/>
      <c r="BY63" s="578"/>
      <c r="BZ63" s="578"/>
      <c r="CA63" s="578"/>
      <c r="CB63" s="578"/>
      <c r="CC63" s="578"/>
      <c r="CD63" s="578"/>
      <c r="CE63" s="578"/>
      <c r="CF63" s="578"/>
      <c r="CG63" s="578"/>
      <c r="CH63" s="578"/>
      <c r="CI63" s="578"/>
      <c r="CJ63" s="578"/>
      <c r="CK63" s="578"/>
      <c r="CL63" s="578"/>
      <c r="CM63" s="578"/>
      <c r="CN63" s="578"/>
      <c r="CO63" s="578"/>
      <c r="CP63" s="578"/>
      <c r="CQ63" s="578"/>
      <c r="CR63" s="578"/>
      <c r="CS63" s="578"/>
      <c r="CT63" s="578"/>
      <c r="CU63" s="578"/>
      <c r="CV63" s="578"/>
    </row>
    <row r="64" spans="1:100" ht="13.5" customHeight="1" thickBot="1" x14ac:dyDescent="0.25">
      <c r="A64" s="735"/>
      <c r="B64" s="737"/>
      <c r="C64" s="739"/>
      <c r="D64" s="741"/>
      <c r="E64" s="743"/>
      <c r="F64" s="753"/>
      <c r="G64" s="723"/>
      <c r="H64" s="755"/>
      <c r="I64" s="760"/>
      <c r="J64" s="579"/>
      <c r="K64" s="579"/>
      <c r="L64" s="579">
        <f>IF($I63=0,0,IF(ROUNDUP(L63/$I63,0)&gt;30,30,ROUNDUP(L63/$I63,0)))</f>
        <v>1</v>
      </c>
      <c r="M64" s="581"/>
      <c r="N64" s="580"/>
      <c r="O64" s="580"/>
      <c r="P64" s="580"/>
      <c r="Q64" s="581"/>
      <c r="R64" s="581"/>
      <c r="S64" s="580"/>
      <c r="T64" s="580"/>
      <c r="U64" s="581"/>
      <c r="V64" s="580"/>
      <c r="W64" s="580"/>
      <c r="X64" s="580"/>
      <c r="Y64" s="580"/>
      <c r="Z64" s="580"/>
      <c r="AA64" s="580"/>
      <c r="AB64" s="580"/>
      <c r="AC64" s="580"/>
      <c r="AD64" s="580"/>
      <c r="AE64" s="580"/>
      <c r="AF64" s="580"/>
      <c r="AG64" s="580"/>
      <c r="AH64" s="580"/>
      <c r="AI64" s="580"/>
      <c r="AJ64" s="580"/>
      <c r="AK64" s="580"/>
      <c r="AL64" s="580"/>
      <c r="AM64" s="580"/>
      <c r="AN64" s="581">
        <f>IF($I63=0,0,IF(ROUNDUP(AN63/$I63,0)&gt;30,30,ROUNDUP(AN63/$I63,0)))</f>
        <v>6</v>
      </c>
      <c r="AO64" s="580"/>
      <c r="AP64" s="580"/>
      <c r="AQ64" s="580"/>
      <c r="AR64" s="580"/>
      <c r="AS64" s="580"/>
      <c r="AT64" s="580"/>
      <c r="AU64" s="580"/>
      <c r="AV64" s="580"/>
      <c r="AW64" s="580"/>
      <c r="AX64" s="580"/>
      <c r="AY64" s="580"/>
      <c r="AZ64" s="580"/>
      <c r="BA64" s="580"/>
      <c r="BB64" s="580"/>
      <c r="BC64" s="580"/>
      <c r="BD64" s="580"/>
      <c r="BE64" s="580"/>
      <c r="BF64" s="580"/>
      <c r="BG64" s="580"/>
      <c r="BH64" s="580"/>
      <c r="BI64" s="580"/>
      <c r="BJ64" s="580"/>
      <c r="BK64" s="580"/>
      <c r="BL64" s="580"/>
      <c r="BM64" s="580"/>
      <c r="BN64" s="580"/>
      <c r="BO64" s="580"/>
      <c r="BP64" s="580"/>
      <c r="BQ64" s="580"/>
      <c r="BR64" s="580"/>
      <c r="BS64" s="580"/>
      <c r="BT64" s="580"/>
      <c r="BU64" s="580"/>
      <c r="BV64" s="580"/>
      <c r="BW64" s="580"/>
      <c r="BX64" s="580"/>
      <c r="BY64" s="580"/>
      <c r="BZ64" s="580"/>
      <c r="CA64" s="580"/>
      <c r="CB64" s="580"/>
      <c r="CC64" s="580"/>
      <c r="CD64" s="580"/>
      <c r="CE64" s="580"/>
      <c r="CF64" s="580"/>
      <c r="CG64" s="580"/>
      <c r="CH64" s="580"/>
      <c r="CI64" s="580"/>
      <c r="CJ64" s="580"/>
      <c r="CK64" s="580"/>
      <c r="CL64" s="580"/>
      <c r="CM64" s="580"/>
      <c r="CN64" s="580"/>
      <c r="CO64" s="580"/>
      <c r="CP64" s="580"/>
      <c r="CQ64" s="581"/>
      <c r="CR64" s="580"/>
      <c r="CS64" s="580"/>
      <c r="CT64" s="580"/>
      <c r="CU64" s="580"/>
      <c r="CV64" s="580"/>
    </row>
    <row r="65" spans="1:100" ht="13.5" customHeight="1" x14ac:dyDescent="0.2">
      <c r="A65" s="734">
        <v>20</v>
      </c>
      <c r="B65" s="736" t="s">
        <v>100</v>
      </c>
      <c r="C65" s="738">
        <f>IF(D65=0,0,RANK(D65,D$27:D$68))</f>
        <v>12</v>
      </c>
      <c r="D65" s="740">
        <f>SUM(J66:XO66)</f>
        <v>29</v>
      </c>
      <c r="E65" s="742">
        <f>IF(G65="X","X",RANK(G65,G$27:G$67))</f>
        <v>6</v>
      </c>
      <c r="F65" s="752">
        <f>COUNT(J65:YD65)</f>
        <v>10</v>
      </c>
      <c r="G65" s="722">
        <f>IF(C65=1,"X",IF(C65=2,"X",IF(C65=3,"X",F65)))</f>
        <v>10</v>
      </c>
      <c r="H65" s="754">
        <f>SUM(J65:XK65)</f>
        <v>0.26630787037037035</v>
      </c>
      <c r="I65" s="759">
        <f>MINA(J65,K65,L65,M65,N65,O65,P65,Q65,R65,S65,T65,U65,V65,W65,X65)</f>
        <v>1.1342592592592592E-2</v>
      </c>
      <c r="J65" s="610"/>
      <c r="K65" s="578"/>
      <c r="L65" s="578"/>
      <c r="M65" s="578"/>
      <c r="N65" s="578"/>
      <c r="O65" s="578"/>
      <c r="P65" s="578">
        <v>1.1458333333333334E-2</v>
      </c>
      <c r="Q65" s="578"/>
      <c r="R65" s="578">
        <v>1.1342592592592592E-2</v>
      </c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>
        <v>2.837962962962963E-2</v>
      </c>
      <c r="AD65" s="578"/>
      <c r="AE65" s="578"/>
      <c r="AF65" s="578">
        <v>1.5185185185185185E-2</v>
      </c>
      <c r="AG65" s="578">
        <v>2.9027777777777777E-2</v>
      </c>
      <c r="AH65" s="578"/>
      <c r="AI65" s="578"/>
      <c r="AJ65" s="578"/>
      <c r="AK65" s="578"/>
      <c r="AL65" s="578">
        <v>1.7557870370370373E-2</v>
      </c>
      <c r="AM65" s="578"/>
      <c r="AN65" s="578">
        <v>6.0914351851851851E-2</v>
      </c>
      <c r="AO65" s="578"/>
      <c r="AP65" s="578">
        <v>2.431712962962963E-2</v>
      </c>
      <c r="AQ65" s="578"/>
      <c r="AR65" s="578"/>
      <c r="AS65" s="578"/>
      <c r="AT65" s="578"/>
      <c r="AU65" s="578"/>
      <c r="AV65" s="578"/>
      <c r="AW65" s="659">
        <v>5.2511574074074079E-2</v>
      </c>
      <c r="AX65" s="659"/>
      <c r="AY65" s="578"/>
      <c r="AZ65" s="578"/>
      <c r="BA65" s="578">
        <v>1.5613425925925926E-2</v>
      </c>
      <c r="BB65" s="578"/>
      <c r="BC65" s="578"/>
      <c r="BD65" s="578"/>
      <c r="BE65" s="578"/>
      <c r="BF65" s="578"/>
      <c r="BG65" s="578"/>
      <c r="BH65" s="578"/>
      <c r="BI65" s="578"/>
      <c r="BJ65" s="578"/>
      <c r="BK65" s="578"/>
      <c r="BL65" s="578"/>
      <c r="BM65" s="578"/>
      <c r="BN65" s="578"/>
      <c r="BO65" s="578"/>
      <c r="BP65" s="578"/>
      <c r="BQ65" s="578"/>
      <c r="BR65" s="578"/>
      <c r="BS65" s="578"/>
      <c r="BT65" s="578"/>
      <c r="BU65" s="578"/>
      <c r="BV65" s="578"/>
      <c r="BW65" s="578"/>
      <c r="BX65" s="578"/>
      <c r="BY65" s="578"/>
      <c r="BZ65" s="578"/>
      <c r="CA65" s="578"/>
      <c r="CB65" s="578"/>
      <c r="CC65" s="578"/>
      <c r="CD65" s="578"/>
      <c r="CE65" s="578"/>
      <c r="CF65" s="578"/>
      <c r="CG65" s="578"/>
      <c r="CH65" s="578"/>
      <c r="CI65" s="578"/>
      <c r="CJ65" s="578"/>
      <c r="CK65" s="578"/>
      <c r="CL65" s="578"/>
      <c r="CM65" s="578"/>
      <c r="CN65" s="578"/>
      <c r="CO65" s="578"/>
      <c r="CP65" s="578"/>
      <c r="CQ65" s="578"/>
      <c r="CR65" s="578"/>
      <c r="CS65" s="578"/>
      <c r="CT65" s="578"/>
      <c r="CU65" s="578"/>
      <c r="CV65" s="578"/>
    </row>
    <row r="66" spans="1:100" ht="13.5" customHeight="1" thickBot="1" x14ac:dyDescent="0.25">
      <c r="A66" s="735"/>
      <c r="B66" s="737"/>
      <c r="C66" s="739"/>
      <c r="D66" s="741"/>
      <c r="E66" s="743"/>
      <c r="F66" s="753"/>
      <c r="G66" s="723"/>
      <c r="H66" s="755"/>
      <c r="I66" s="760"/>
      <c r="J66" s="579"/>
      <c r="K66" s="579"/>
      <c r="L66" s="580"/>
      <c r="M66" s="581"/>
      <c r="N66" s="580"/>
      <c r="O66" s="580"/>
      <c r="P66" s="579">
        <f>IF($I65=0,0,IF(ROUNDUP(P65/$I65,0)&gt;30,30,ROUNDUP(P65/$I65,0)))</f>
        <v>2</v>
      </c>
      <c r="Q66" s="581"/>
      <c r="R66" s="579">
        <f>IF($I65=0,0,IF(ROUNDUP(R65/$I65,0)&gt;30,30,ROUNDUP(R65/$I65,0)))</f>
        <v>1</v>
      </c>
      <c r="S66" s="580"/>
      <c r="T66" s="581"/>
      <c r="U66" s="581"/>
      <c r="V66" s="580"/>
      <c r="W66" s="580"/>
      <c r="X66" s="581"/>
      <c r="Y66" s="581"/>
      <c r="Z66" s="580"/>
      <c r="AA66" s="580"/>
      <c r="AB66" s="580"/>
      <c r="AC66" s="581">
        <f>IF($I65=0,0,IF(ROUNDUP(AC65/$I65,0)&gt;30,30,ROUNDUP(AC65/$I65,0)))</f>
        <v>3</v>
      </c>
      <c r="AD66" s="581"/>
      <c r="AE66" s="580"/>
      <c r="AF66" s="581">
        <f>IF($I65=0,0,IF(ROUNDUP(AF65/$I65,0)&gt;30,30,ROUNDUP(AF65/$I65,0)))</f>
        <v>2</v>
      </c>
      <c r="AG66" s="581">
        <f>IF($I65=0,0,IF(ROUNDUP(AG65/$I65,0)&gt;30,30,ROUNDUP(AG65/$I65,0)))</f>
        <v>3</v>
      </c>
      <c r="AH66" s="580"/>
      <c r="AI66" s="580"/>
      <c r="AJ66" s="580"/>
      <c r="AK66" s="580"/>
      <c r="AL66" s="581">
        <f>IF($I65=0,0,IF(ROUNDUP(AL65/$I65,0)&gt;30,30,ROUNDUP(AL65/$I65,0)))</f>
        <v>2</v>
      </c>
      <c r="AM66" s="580"/>
      <c r="AN66" s="581">
        <f>IF($I65=0,0,IF(ROUNDUP(AN65/$I65,0)&gt;30,30,ROUNDUP(AN65/$I65,0)))</f>
        <v>6</v>
      </c>
      <c r="AO66" s="581"/>
      <c r="AP66" s="581">
        <f>IF($I65=0,0,IF(ROUNDUP(AP65/$I65,0)&gt;30,30,ROUNDUP(AP65/$I65,0)))</f>
        <v>3</v>
      </c>
      <c r="AQ66" s="581"/>
      <c r="AR66" s="581"/>
      <c r="AS66" s="581"/>
      <c r="AT66" s="581"/>
      <c r="AU66" s="581"/>
      <c r="AV66" s="581"/>
      <c r="AW66" s="581">
        <f>IF($I65=0,0,IF(ROUNDUP(AW65/$I65,0)&gt;30,30,ROUNDUP(AW65/$I65,0)))</f>
        <v>5</v>
      </c>
      <c r="AX66" s="581"/>
      <c r="AY66" s="581"/>
      <c r="AZ66" s="581"/>
      <c r="BA66" s="581">
        <f>IF($I65=0,0,IF(ROUNDUP(BA65/$I65,0)&gt;30,30,ROUNDUP(BA65/$I65,0)))</f>
        <v>2</v>
      </c>
      <c r="BB66" s="581"/>
      <c r="BC66" s="580"/>
      <c r="BD66" s="580"/>
      <c r="BE66" s="580"/>
      <c r="BF66" s="580"/>
      <c r="BG66" s="580"/>
      <c r="BH66" s="580"/>
      <c r="BI66" s="580"/>
      <c r="BJ66" s="580"/>
      <c r="BK66" s="580"/>
      <c r="BL66" s="580"/>
      <c r="BM66" s="580"/>
      <c r="BN66" s="580"/>
      <c r="BO66" s="580"/>
      <c r="BP66" s="580"/>
      <c r="BQ66" s="580"/>
      <c r="BR66" s="580"/>
      <c r="BS66" s="580"/>
      <c r="BT66" s="580"/>
      <c r="BU66" s="580"/>
      <c r="BV66" s="580"/>
      <c r="BW66" s="580"/>
      <c r="BX66" s="580"/>
      <c r="BY66" s="580"/>
      <c r="BZ66" s="580"/>
      <c r="CA66" s="580"/>
      <c r="CB66" s="580"/>
      <c r="CC66" s="580"/>
      <c r="CD66" s="580"/>
      <c r="CE66" s="580"/>
      <c r="CF66" s="581"/>
      <c r="CG66" s="581"/>
      <c r="CH66" s="581"/>
      <c r="CI66" s="581"/>
      <c r="CJ66" s="581"/>
      <c r="CK66" s="581"/>
      <c r="CL66" s="581"/>
      <c r="CM66" s="581"/>
      <c r="CN66" s="581"/>
      <c r="CO66" s="581"/>
      <c r="CP66" s="581"/>
      <c r="CQ66" s="581"/>
      <c r="CR66" s="580"/>
      <c r="CS66" s="580"/>
      <c r="CT66" s="580"/>
      <c r="CU66" s="580"/>
      <c r="CV66" s="581"/>
    </row>
    <row r="67" spans="1:100" ht="13.5" customHeight="1" x14ac:dyDescent="0.2">
      <c r="A67" s="734">
        <v>21</v>
      </c>
      <c r="B67" s="736" t="s">
        <v>440</v>
      </c>
      <c r="C67" s="738">
        <f>IF(D67=0,0,RANK(D67,D$27:D$68))</f>
        <v>0</v>
      </c>
      <c r="D67" s="740">
        <f>SUM(J68:XO68)</f>
        <v>0</v>
      </c>
      <c r="E67" s="742">
        <f>IF(G67="X","X",RANK(G67,G$27:G$67))</f>
        <v>12</v>
      </c>
      <c r="F67" s="752">
        <f>COUNT(J67:YD67)</f>
        <v>2</v>
      </c>
      <c r="G67" s="722">
        <f>IF(C67=1,"X",IF(C67=2,"X",IF(C67=3,"X",F67)))</f>
        <v>2</v>
      </c>
      <c r="H67" s="754">
        <f>SUM(J67:XK67)</f>
        <v>0.48378472222222224</v>
      </c>
      <c r="I67" s="759">
        <f>MINA(J67,K67,L67,M67,N67,O67,P67,Q67,R67,S67,T67,U67,V67,W67,X67)</f>
        <v>0</v>
      </c>
      <c r="J67" s="610"/>
      <c r="K67" s="578"/>
      <c r="L67" s="578"/>
      <c r="M67" s="578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578"/>
      <c r="AD67" s="578">
        <v>0.46631944444444445</v>
      </c>
      <c r="AE67" s="578"/>
      <c r="AF67" s="578"/>
      <c r="AG67" s="578"/>
      <c r="AH67" s="578"/>
      <c r="AI67" s="578"/>
      <c r="AJ67" s="578"/>
      <c r="AK67" s="578"/>
      <c r="AL67" s="578"/>
      <c r="AM67" s="578"/>
      <c r="AN67" s="578"/>
      <c r="AO67" s="578"/>
      <c r="AP67" s="578"/>
      <c r="AQ67" s="578"/>
      <c r="AR67" s="578"/>
      <c r="AS67" s="578"/>
      <c r="AT67" s="578"/>
      <c r="AU67" s="578"/>
      <c r="AV67" s="578"/>
      <c r="AW67" s="578"/>
      <c r="AX67" s="578">
        <v>1.7465277777777777E-2</v>
      </c>
      <c r="AY67" s="578"/>
      <c r="AZ67" s="578"/>
      <c r="BA67" s="578"/>
      <c r="BB67" s="578"/>
      <c r="BC67" s="578"/>
      <c r="BD67" s="578"/>
      <c r="BE67" s="578"/>
      <c r="BF67" s="578"/>
      <c r="BG67" s="578"/>
      <c r="BH67" s="578"/>
      <c r="BI67" s="578"/>
      <c r="BJ67" s="578"/>
      <c r="BK67" s="578"/>
      <c r="BL67" s="578"/>
      <c r="BM67" s="578"/>
      <c r="BN67" s="578"/>
      <c r="BO67" s="578"/>
      <c r="BP67" s="578"/>
      <c r="BQ67" s="578"/>
      <c r="BR67" s="578"/>
      <c r="BS67" s="578"/>
      <c r="BT67" s="578"/>
      <c r="BU67" s="578"/>
      <c r="BV67" s="578"/>
      <c r="BW67" s="578"/>
      <c r="BX67" s="578"/>
      <c r="BY67" s="578"/>
      <c r="BZ67" s="578"/>
      <c r="CA67" s="578"/>
      <c r="CB67" s="578"/>
      <c r="CC67" s="578"/>
      <c r="CD67" s="578"/>
      <c r="CE67" s="578"/>
      <c r="CF67" s="578"/>
      <c r="CG67" s="578"/>
      <c r="CH67" s="578"/>
      <c r="CI67" s="578"/>
      <c r="CJ67" s="578"/>
      <c r="CK67" s="578"/>
      <c r="CL67" s="578"/>
      <c r="CM67" s="578"/>
      <c r="CN67" s="578"/>
      <c r="CO67" s="578"/>
      <c r="CP67" s="578"/>
      <c r="CQ67" s="578"/>
      <c r="CR67" s="578"/>
      <c r="CS67" s="578"/>
      <c r="CT67" s="578"/>
      <c r="CU67" s="578"/>
      <c r="CV67" s="578"/>
    </row>
    <row r="68" spans="1:100" ht="13.5" customHeight="1" thickBot="1" x14ac:dyDescent="0.25">
      <c r="A68" s="735"/>
      <c r="B68" s="737"/>
      <c r="C68" s="739"/>
      <c r="D68" s="741"/>
      <c r="E68" s="743"/>
      <c r="F68" s="753"/>
      <c r="G68" s="723"/>
      <c r="H68" s="755"/>
      <c r="I68" s="760"/>
      <c r="J68" s="579"/>
      <c r="K68" s="580"/>
      <c r="L68" s="580"/>
      <c r="M68" s="581"/>
      <c r="N68" s="580"/>
      <c r="O68" s="580"/>
      <c r="P68" s="580"/>
      <c r="Q68" s="581"/>
      <c r="R68" s="581"/>
      <c r="S68" s="580"/>
      <c r="T68" s="580"/>
      <c r="U68" s="581"/>
      <c r="V68" s="580"/>
      <c r="W68" s="580"/>
      <c r="X68" s="580"/>
      <c r="Y68" s="580"/>
      <c r="Z68" s="580"/>
      <c r="AA68" s="580"/>
      <c r="AB68" s="580"/>
      <c r="AC68" s="580"/>
      <c r="AD68" s="581">
        <f>IF($I67=0,0,IF(ROUNDUP(AD67/$I67,0)&gt;30,30,ROUNDUP(AD67/$I67,0)))</f>
        <v>0</v>
      </c>
      <c r="AE68" s="580"/>
      <c r="AF68" s="580"/>
      <c r="AG68" s="580"/>
      <c r="AH68" s="580"/>
      <c r="AI68" s="580"/>
      <c r="AJ68" s="581"/>
      <c r="AK68" s="581"/>
      <c r="AL68" s="581"/>
      <c r="AM68" s="581"/>
      <c r="AN68" s="581"/>
      <c r="AO68" s="580"/>
      <c r="AP68" s="580"/>
      <c r="AQ68" s="580"/>
      <c r="AR68" s="580"/>
      <c r="AS68" s="580"/>
      <c r="AT68" s="580"/>
      <c r="AU68" s="580"/>
      <c r="AV68" s="580"/>
      <c r="AW68" s="580"/>
      <c r="AX68" s="581">
        <f>IF($I67=0,0,IF(ROUNDUP(AX67/$I67,0)&gt;30,30,ROUNDUP(AX67/$I67,0)))</f>
        <v>0</v>
      </c>
      <c r="AY68" s="580"/>
      <c r="AZ68" s="580"/>
      <c r="BA68" s="580"/>
      <c r="BB68" s="580"/>
      <c r="BC68" s="580"/>
      <c r="BD68" s="580"/>
      <c r="BE68" s="580"/>
      <c r="BF68" s="580"/>
      <c r="BG68" s="580"/>
      <c r="BH68" s="580"/>
      <c r="BI68" s="580"/>
      <c r="BJ68" s="580"/>
      <c r="BK68" s="580"/>
      <c r="BL68" s="580"/>
      <c r="BM68" s="580"/>
      <c r="BN68" s="580"/>
      <c r="BO68" s="580"/>
      <c r="BP68" s="580"/>
      <c r="BQ68" s="580"/>
      <c r="BR68" s="580"/>
      <c r="BS68" s="580"/>
      <c r="BT68" s="580"/>
      <c r="BU68" s="580"/>
      <c r="BV68" s="580"/>
      <c r="BW68" s="580"/>
      <c r="BX68" s="580"/>
      <c r="BY68" s="580"/>
      <c r="BZ68" s="580"/>
      <c r="CA68" s="580"/>
      <c r="CB68" s="581"/>
      <c r="CC68" s="581"/>
      <c r="CD68" s="581"/>
      <c r="CE68" s="581"/>
      <c r="CF68" s="581"/>
      <c r="CG68" s="581"/>
      <c r="CH68" s="581"/>
      <c r="CI68" s="581"/>
      <c r="CJ68" s="581"/>
      <c r="CK68" s="581"/>
      <c r="CL68" s="581"/>
      <c r="CM68" s="581"/>
      <c r="CN68" s="581"/>
      <c r="CO68" s="581"/>
      <c r="CP68" s="581"/>
      <c r="CQ68" s="581"/>
      <c r="CR68" s="580"/>
      <c r="CS68" s="580"/>
      <c r="CT68" s="580"/>
      <c r="CU68" s="580"/>
      <c r="CV68" s="580"/>
    </row>
    <row r="69" spans="1:100" ht="26.25" customHeight="1" thickBot="1" x14ac:dyDescent="0.25">
      <c r="A69" s="728" t="s">
        <v>111</v>
      </c>
      <c r="B69" s="729"/>
      <c r="C69" s="608">
        <f>SUM(J69:KH69)</f>
        <v>407</v>
      </c>
      <c r="D69" s="609" t="s">
        <v>971</v>
      </c>
      <c r="E69" s="730">
        <f>SUM(H2:H68)</f>
        <v>25.11446759259259</v>
      </c>
      <c r="F69" s="730"/>
      <c r="G69" s="730"/>
      <c r="H69" s="732" t="s">
        <v>972</v>
      </c>
      <c r="I69" s="733"/>
      <c r="J69" s="630">
        <f t="shared" ref="J69:AO69" si="20">(IF(J2&gt;0,1,0))+(IF(J4&gt;0,1,0))+(IF(J6&gt;0,1,0))+(IF(J8&gt;0,1,0))+(IF(J10&gt;0,1,0))+(IF(J12&gt;0,1,0))+(IF(J14&gt;0,1,0))+(IF(J16&gt;0,1,0))+(IF(J18&gt;0,1,0))+(IF(J20&gt;0,1,0))+(IF(J22&gt;0,1,0))+(IF(J24&gt;0,1,0))+(IF(J26&gt;0,1,0))+(IF(J27&gt;0,1,0))+(IF(J29&gt;0,1,0))+(IF(J31&gt;0,1,0))+(IF(J33&gt;0,1,0))+(IF(J35&gt;0,1,0))+(IF(J37&gt;0,1,0))+(IF(J39&gt;0,1,0))+(IF(J41&gt;0,1,0))+(IF(J43&gt;0,1,0))+(IF(J45&gt;0,1,0))+(IF(J47&gt;0,1,0))+(IF(J49&gt;0,1,0))+(IF(J51&gt;0,1,0))+(IF(J53&gt;0,1,0))+(IF(J55&gt;0,1,0))+(IF(J57&gt;0,1,0))+(IF(J61&gt;0,1,0))+(IF(J63&gt;0,1,0))+(IF(J65&gt;0,1,0))+(IF(J67&gt;0,1,0))+(IF(J59&gt;0,1,0))</f>
        <v>16</v>
      </c>
      <c r="K69" s="630">
        <f t="shared" si="20"/>
        <v>14</v>
      </c>
      <c r="L69" s="630">
        <f t="shared" si="20"/>
        <v>15</v>
      </c>
      <c r="M69" s="630">
        <f t="shared" si="20"/>
        <v>12</v>
      </c>
      <c r="N69" s="630">
        <f t="shared" si="20"/>
        <v>12</v>
      </c>
      <c r="O69" s="630">
        <f t="shared" si="20"/>
        <v>11</v>
      </c>
      <c r="P69" s="630">
        <f t="shared" si="20"/>
        <v>10</v>
      </c>
      <c r="Q69" s="630">
        <f t="shared" si="20"/>
        <v>8</v>
      </c>
      <c r="R69" s="630">
        <f t="shared" si="20"/>
        <v>8</v>
      </c>
      <c r="S69" s="630">
        <f t="shared" si="20"/>
        <v>7</v>
      </c>
      <c r="T69" s="630">
        <f t="shared" si="20"/>
        <v>9</v>
      </c>
      <c r="U69" s="630">
        <f t="shared" si="20"/>
        <v>10</v>
      </c>
      <c r="V69" s="630">
        <f t="shared" si="20"/>
        <v>6</v>
      </c>
      <c r="W69" s="630">
        <f t="shared" si="20"/>
        <v>8</v>
      </c>
      <c r="X69" s="630">
        <f t="shared" si="20"/>
        <v>7</v>
      </c>
      <c r="Y69" s="630">
        <f t="shared" si="20"/>
        <v>2</v>
      </c>
      <c r="Z69" s="630">
        <f t="shared" si="20"/>
        <v>6</v>
      </c>
      <c r="AA69" s="630">
        <f t="shared" si="20"/>
        <v>3</v>
      </c>
      <c r="AB69" s="630">
        <f t="shared" si="20"/>
        <v>7</v>
      </c>
      <c r="AC69" s="630">
        <f t="shared" si="20"/>
        <v>8</v>
      </c>
      <c r="AD69" s="630">
        <f t="shared" si="20"/>
        <v>2</v>
      </c>
      <c r="AE69" s="630">
        <f t="shared" si="20"/>
        <v>7</v>
      </c>
      <c r="AF69" s="630">
        <f t="shared" si="20"/>
        <v>1</v>
      </c>
      <c r="AG69" s="630">
        <f t="shared" si="20"/>
        <v>3</v>
      </c>
      <c r="AH69" s="630">
        <f t="shared" si="20"/>
        <v>2</v>
      </c>
      <c r="AI69" s="630">
        <f t="shared" si="20"/>
        <v>1</v>
      </c>
      <c r="AJ69" s="630">
        <f t="shared" si="20"/>
        <v>4</v>
      </c>
      <c r="AK69" s="630">
        <f t="shared" si="20"/>
        <v>4</v>
      </c>
      <c r="AL69" s="630">
        <f t="shared" si="20"/>
        <v>2</v>
      </c>
      <c r="AM69" s="630">
        <f t="shared" si="20"/>
        <v>8</v>
      </c>
      <c r="AN69" s="630">
        <f t="shared" si="20"/>
        <v>15</v>
      </c>
      <c r="AO69" s="630">
        <f t="shared" si="20"/>
        <v>1</v>
      </c>
      <c r="AP69" s="630">
        <f t="shared" ref="AP69:BU69" si="21">(IF(AP2&gt;0,1,0))+(IF(AP4&gt;0,1,0))+(IF(AP6&gt;0,1,0))+(IF(AP8&gt;0,1,0))+(IF(AP10&gt;0,1,0))+(IF(AP12&gt;0,1,0))+(IF(AP14&gt;0,1,0))+(IF(AP16&gt;0,1,0))+(IF(AP18&gt;0,1,0))+(IF(AP20&gt;0,1,0))+(IF(AP22&gt;0,1,0))+(IF(AP24&gt;0,1,0))+(IF(AP26&gt;0,1,0))+(IF(AP27&gt;0,1,0))+(IF(AP29&gt;0,1,0))+(IF(AP31&gt;0,1,0))+(IF(AP33&gt;0,1,0))+(IF(AP35&gt;0,1,0))+(IF(AP37&gt;0,1,0))+(IF(AP39&gt;0,1,0))+(IF(AP41&gt;0,1,0))+(IF(AP43&gt;0,1,0))+(IF(AP45&gt;0,1,0))+(IF(AP47&gt;0,1,0))+(IF(AP49&gt;0,1,0))+(IF(AP51&gt;0,1,0))+(IF(AP53&gt;0,1,0))+(IF(AP55&gt;0,1,0))+(IF(AP57&gt;0,1,0))+(IF(AP61&gt;0,1,0))+(IF(AP63&gt;0,1,0))+(IF(AP65&gt;0,1,0))+(IF(AP67&gt;0,1,0))+(IF(AP59&gt;0,1,0))</f>
        <v>7</v>
      </c>
      <c r="AQ69" s="630">
        <f t="shared" si="21"/>
        <v>1</v>
      </c>
      <c r="AR69" s="630">
        <f t="shared" si="21"/>
        <v>2</v>
      </c>
      <c r="AS69" s="630">
        <f t="shared" si="21"/>
        <v>1</v>
      </c>
      <c r="AT69" s="630">
        <f t="shared" si="21"/>
        <v>9</v>
      </c>
      <c r="AU69" s="630">
        <f t="shared" si="21"/>
        <v>2</v>
      </c>
      <c r="AV69" s="630">
        <f t="shared" si="21"/>
        <v>3</v>
      </c>
      <c r="AW69" s="630">
        <f t="shared" si="21"/>
        <v>6</v>
      </c>
      <c r="AX69" s="630">
        <f t="shared" si="21"/>
        <v>4</v>
      </c>
      <c r="AY69" s="630">
        <f t="shared" si="21"/>
        <v>6</v>
      </c>
      <c r="AZ69" s="630">
        <f t="shared" si="21"/>
        <v>1</v>
      </c>
      <c r="BA69" s="630">
        <f t="shared" si="21"/>
        <v>2</v>
      </c>
      <c r="BB69" s="630">
        <f t="shared" si="21"/>
        <v>1</v>
      </c>
      <c r="BC69" s="630">
        <f t="shared" si="21"/>
        <v>4</v>
      </c>
      <c r="BD69" s="630">
        <f t="shared" si="21"/>
        <v>1</v>
      </c>
      <c r="BE69" s="630">
        <f t="shared" si="21"/>
        <v>4</v>
      </c>
      <c r="BF69" s="630">
        <f t="shared" si="21"/>
        <v>3</v>
      </c>
      <c r="BG69" s="630">
        <f t="shared" si="21"/>
        <v>8</v>
      </c>
      <c r="BH69" s="630">
        <f t="shared" si="21"/>
        <v>1</v>
      </c>
      <c r="BI69" s="630">
        <f t="shared" si="21"/>
        <v>4</v>
      </c>
      <c r="BJ69" s="630">
        <f t="shared" si="21"/>
        <v>1</v>
      </c>
      <c r="BK69" s="630">
        <f t="shared" si="21"/>
        <v>1</v>
      </c>
      <c r="BL69" s="630">
        <f t="shared" si="21"/>
        <v>1</v>
      </c>
      <c r="BM69" s="630">
        <f t="shared" si="21"/>
        <v>2</v>
      </c>
      <c r="BN69" s="630">
        <f t="shared" si="21"/>
        <v>2</v>
      </c>
      <c r="BO69" s="630">
        <f t="shared" si="21"/>
        <v>1</v>
      </c>
      <c r="BP69" s="630">
        <f t="shared" si="21"/>
        <v>1</v>
      </c>
      <c r="BQ69" s="630">
        <f t="shared" si="21"/>
        <v>1</v>
      </c>
      <c r="BR69" s="630">
        <f t="shared" si="21"/>
        <v>1</v>
      </c>
      <c r="BS69" s="630">
        <f t="shared" si="21"/>
        <v>1</v>
      </c>
      <c r="BT69" s="630">
        <f t="shared" si="21"/>
        <v>1</v>
      </c>
      <c r="BU69" s="630">
        <f t="shared" si="21"/>
        <v>1</v>
      </c>
      <c r="BV69" s="630">
        <f t="shared" ref="BV69:CV69" si="22">(IF(BV2&gt;0,1,0))+(IF(BV4&gt;0,1,0))+(IF(BV6&gt;0,1,0))+(IF(BV8&gt;0,1,0))+(IF(BV10&gt;0,1,0))+(IF(BV12&gt;0,1,0))+(IF(BV14&gt;0,1,0))+(IF(BV16&gt;0,1,0))+(IF(BV18&gt;0,1,0))+(IF(BV20&gt;0,1,0))+(IF(BV22&gt;0,1,0))+(IF(BV24&gt;0,1,0))+(IF(BV26&gt;0,1,0))+(IF(BV27&gt;0,1,0))+(IF(BV29&gt;0,1,0))+(IF(BV31&gt;0,1,0))+(IF(BV33&gt;0,1,0))+(IF(BV35&gt;0,1,0))+(IF(BV37&gt;0,1,0))+(IF(BV39&gt;0,1,0))+(IF(BV41&gt;0,1,0))+(IF(BV43&gt;0,1,0))+(IF(BV45&gt;0,1,0))+(IF(BV47&gt;0,1,0))+(IF(BV49&gt;0,1,0))+(IF(BV51&gt;0,1,0))+(IF(BV53&gt;0,1,0))+(IF(BV55&gt;0,1,0))+(IF(BV57&gt;0,1,0))+(IF(BV61&gt;0,1,0))+(IF(BV63&gt;0,1,0))+(IF(BV65&gt;0,1,0))+(IF(BV67&gt;0,1,0))+(IF(BV59&gt;0,1,0))</f>
        <v>5</v>
      </c>
      <c r="BW69" s="630">
        <f t="shared" si="22"/>
        <v>1</v>
      </c>
      <c r="BX69" s="630">
        <f t="shared" si="22"/>
        <v>2</v>
      </c>
      <c r="BY69" s="630">
        <f t="shared" si="22"/>
        <v>2</v>
      </c>
      <c r="BZ69" s="630">
        <f t="shared" si="22"/>
        <v>2</v>
      </c>
      <c r="CA69" s="630">
        <f t="shared" si="22"/>
        <v>1</v>
      </c>
      <c r="CB69" s="630">
        <f t="shared" si="22"/>
        <v>2</v>
      </c>
      <c r="CC69" s="630">
        <f t="shared" si="22"/>
        <v>2</v>
      </c>
      <c r="CD69" s="630">
        <f t="shared" si="22"/>
        <v>6</v>
      </c>
      <c r="CE69" s="630">
        <f t="shared" si="22"/>
        <v>1</v>
      </c>
      <c r="CF69" s="630">
        <f t="shared" si="22"/>
        <v>2</v>
      </c>
      <c r="CG69" s="630">
        <f t="shared" si="22"/>
        <v>2</v>
      </c>
      <c r="CH69" s="630">
        <f t="shared" si="22"/>
        <v>17</v>
      </c>
      <c r="CI69" s="630">
        <f t="shared" si="22"/>
        <v>1</v>
      </c>
      <c r="CJ69" s="630">
        <f t="shared" si="22"/>
        <v>4</v>
      </c>
      <c r="CK69" s="630">
        <f t="shared" si="22"/>
        <v>1</v>
      </c>
      <c r="CL69" s="630">
        <f t="shared" si="22"/>
        <v>12</v>
      </c>
      <c r="CM69" s="630">
        <f t="shared" si="22"/>
        <v>2</v>
      </c>
      <c r="CN69" s="630">
        <f t="shared" si="22"/>
        <v>1</v>
      </c>
      <c r="CO69" s="630">
        <f t="shared" si="22"/>
        <v>11</v>
      </c>
      <c r="CP69" s="630">
        <f t="shared" si="22"/>
        <v>1</v>
      </c>
      <c r="CQ69" s="630">
        <f t="shared" si="22"/>
        <v>6</v>
      </c>
      <c r="CR69" s="630">
        <f t="shared" si="22"/>
        <v>4</v>
      </c>
      <c r="CS69" s="630">
        <f t="shared" si="22"/>
        <v>2</v>
      </c>
      <c r="CT69" s="630">
        <f t="shared" si="22"/>
        <v>1</v>
      </c>
      <c r="CU69" s="630">
        <f t="shared" si="22"/>
        <v>2</v>
      </c>
      <c r="CV69" s="630">
        <f t="shared" si="22"/>
        <v>1</v>
      </c>
    </row>
    <row r="70" spans="1:100" ht="15" x14ac:dyDescent="0.3">
      <c r="A70" s="756" t="s">
        <v>31</v>
      </c>
      <c r="B70" s="756"/>
      <c r="C70" s="756"/>
      <c r="D70" s="756"/>
      <c r="E70" s="756"/>
      <c r="F70" s="756"/>
      <c r="G70" s="75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</row>
    <row r="71" spans="1:100" ht="15" x14ac:dyDescent="0.3">
      <c r="A71" s="714" t="s">
        <v>27</v>
      </c>
      <c r="B71" s="714"/>
      <c r="C71" s="714"/>
      <c r="D71" s="714"/>
      <c r="E71" s="714"/>
      <c r="F71" s="714"/>
      <c r="G71" s="714"/>
      <c r="H71" s="259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spans="1:100" ht="15" x14ac:dyDescent="0.3">
      <c r="A72" s="720" t="s">
        <v>55</v>
      </c>
      <c r="B72" s="720"/>
      <c r="C72" s="720"/>
      <c r="D72" s="720"/>
      <c r="E72" s="720"/>
      <c r="F72" s="720"/>
      <c r="G72" s="720"/>
      <c r="H72" s="259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</row>
    <row r="73" spans="1:100" ht="15" x14ac:dyDescent="0.3">
      <c r="A73" s="720" t="s">
        <v>1144</v>
      </c>
      <c r="B73" s="720"/>
      <c r="C73" s="720"/>
      <c r="D73" s="720"/>
      <c r="E73" s="720"/>
      <c r="F73" s="720"/>
      <c r="G73" s="720"/>
      <c r="H73" s="259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</row>
    <row r="74" spans="1:100" ht="15" x14ac:dyDescent="0.3">
      <c r="A74" s="721" t="s">
        <v>650</v>
      </c>
      <c r="B74" s="721"/>
      <c r="C74" s="721"/>
      <c r="D74" s="721"/>
      <c r="E74" s="721"/>
      <c r="F74" s="721"/>
      <c r="G74" s="721"/>
      <c r="H74" s="1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</row>
    <row r="75" spans="1:100" ht="15" x14ac:dyDescent="0.3">
      <c r="A75" s="721" t="s">
        <v>1144</v>
      </c>
      <c r="B75" s="721"/>
      <c r="C75" s="721"/>
      <c r="D75" s="721"/>
      <c r="E75" s="721"/>
      <c r="F75" s="721"/>
      <c r="G75" s="721"/>
      <c r="H75" s="1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spans="1:100" ht="25.5" customHeight="1" x14ac:dyDescent="0.3">
      <c r="A76" s="714" t="s">
        <v>651</v>
      </c>
      <c r="B76" s="714"/>
      <c r="C76" s="714"/>
      <c r="D76" s="714"/>
      <c r="E76" s="714"/>
      <c r="F76" s="714"/>
      <c r="G76" s="714"/>
      <c r="H76" s="1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</row>
    <row r="77" spans="1:100" ht="15" x14ac:dyDescent="0.3">
      <c r="A77" s="2"/>
      <c r="B77" s="1"/>
      <c r="C77" s="2"/>
      <c r="D77" s="2"/>
      <c r="E77" s="2"/>
      <c r="F77" s="2"/>
      <c r="G77" s="2"/>
      <c r="H77" s="1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</row>
    <row r="78" spans="1:100" ht="15" customHeight="1" x14ac:dyDescent="0.3">
      <c r="A78" s="715" t="s">
        <v>667</v>
      </c>
      <c r="B78" s="715"/>
      <c r="C78" s="715"/>
      <c r="D78" s="715"/>
      <c r="E78" s="715"/>
      <c r="F78" s="715"/>
      <c r="G78" s="715"/>
      <c r="H78" s="61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</row>
    <row r="79" spans="1:100" ht="15" customHeight="1" x14ac:dyDescent="0.3">
      <c r="A79" s="716" t="s">
        <v>668</v>
      </c>
      <c r="B79" s="716"/>
      <c r="C79" s="716"/>
      <c r="D79" s="716"/>
      <c r="E79" s="716"/>
      <c r="F79" s="716"/>
      <c r="G79" s="716"/>
      <c r="H79" s="61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spans="1:100" ht="15" customHeight="1" x14ac:dyDescent="0.3">
      <c r="A80" s="717" t="s">
        <v>669</v>
      </c>
      <c r="B80" s="717"/>
      <c r="C80" s="717"/>
      <c r="D80" s="717"/>
      <c r="E80" s="717"/>
      <c r="F80" s="717"/>
      <c r="G80" s="717"/>
      <c r="H80" s="61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</row>
    <row r="81" spans="1:100" ht="15" x14ac:dyDescent="0.3">
      <c r="A81" s="718" t="s">
        <v>670</v>
      </c>
      <c r="B81" s="718"/>
      <c r="C81" s="718"/>
      <c r="D81" s="718"/>
      <c r="E81" s="718"/>
      <c r="F81" s="718"/>
      <c r="G81" s="718"/>
      <c r="H81" s="61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</row>
    <row r="82" spans="1:100" ht="16.5" x14ac:dyDescent="0.35">
      <c r="A82" s="511">
        <v>30</v>
      </c>
      <c r="B82" s="512" t="s">
        <v>671</v>
      </c>
      <c r="C82" s="512"/>
      <c r="D82" s="512"/>
      <c r="E82" s="512"/>
      <c r="F82" s="512"/>
      <c r="G82" s="512"/>
      <c r="H82" s="2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spans="1:100" ht="15" x14ac:dyDescent="0.3">
      <c r="A83" s="2"/>
      <c r="B83" s="1"/>
      <c r="C83" s="2"/>
      <c r="D83" s="2"/>
      <c r="E83" s="2"/>
      <c r="F83" s="2"/>
      <c r="G83" s="2"/>
      <c r="H83" s="1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</row>
    <row r="84" spans="1:100" ht="15" x14ac:dyDescent="0.3">
      <c r="A84" s="2"/>
      <c r="B84" s="1"/>
      <c r="C84" s="2"/>
      <c r="D84" s="2"/>
      <c r="E84" s="2"/>
      <c r="F84" s="2"/>
      <c r="G84" s="2"/>
      <c r="H84" s="1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</row>
    <row r="85" spans="1:100" ht="15" x14ac:dyDescent="0.3">
      <c r="A85" s="2"/>
      <c r="B85" s="1"/>
      <c r="C85" s="2"/>
      <c r="D85" s="2"/>
      <c r="E85" s="2"/>
      <c r="F85" s="2"/>
      <c r="G85" s="2"/>
      <c r="H85" s="1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</row>
    <row r="86" spans="1:100" ht="15" x14ac:dyDescent="0.3">
      <c r="A86" s="2"/>
      <c r="B86" s="1"/>
      <c r="C86" s="2"/>
      <c r="D86" s="2"/>
      <c r="E86" s="2"/>
      <c r="F86" s="2"/>
      <c r="G86" s="2"/>
      <c r="H86" s="1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</row>
  </sheetData>
  <mergeCells count="312">
    <mergeCell ref="A80:G80"/>
    <mergeCell ref="A81:G81"/>
    <mergeCell ref="A73:G73"/>
    <mergeCell ref="A74:G74"/>
    <mergeCell ref="A75:G75"/>
    <mergeCell ref="A76:G76"/>
    <mergeCell ref="A78:G78"/>
    <mergeCell ref="A79:G79"/>
    <mergeCell ref="A69:B69"/>
    <mergeCell ref="E69:G69"/>
    <mergeCell ref="H69:I69"/>
    <mergeCell ref="A70:G70"/>
    <mergeCell ref="A71:G71"/>
    <mergeCell ref="A72:G72"/>
    <mergeCell ref="H65:H66"/>
    <mergeCell ref="I65:I66"/>
    <mergeCell ref="A67:A68"/>
    <mergeCell ref="B67:B68"/>
    <mergeCell ref="C67:C68"/>
    <mergeCell ref="D67:D68"/>
    <mergeCell ref="E67:E68"/>
    <mergeCell ref="F67:F68"/>
    <mergeCell ref="H67:H68"/>
    <mergeCell ref="I67:I68"/>
    <mergeCell ref="A65:A66"/>
    <mergeCell ref="B65:B66"/>
    <mergeCell ref="C65:C66"/>
    <mergeCell ref="D65:D66"/>
    <mergeCell ref="E65:E66"/>
    <mergeCell ref="F65:F66"/>
    <mergeCell ref="G65:G66"/>
    <mergeCell ref="G67:G68"/>
    <mergeCell ref="H61:H62"/>
    <mergeCell ref="I61:I62"/>
    <mergeCell ref="A63:A64"/>
    <mergeCell ref="B63:B64"/>
    <mergeCell ref="C63:C64"/>
    <mergeCell ref="D63:D64"/>
    <mergeCell ref="E63:E64"/>
    <mergeCell ref="F63:F64"/>
    <mergeCell ref="H63:H64"/>
    <mergeCell ref="I63:I64"/>
    <mergeCell ref="A61:A62"/>
    <mergeCell ref="B61:B62"/>
    <mergeCell ref="C61:C62"/>
    <mergeCell ref="D61:D62"/>
    <mergeCell ref="E61:E62"/>
    <mergeCell ref="F61:F62"/>
    <mergeCell ref="G61:G62"/>
    <mergeCell ref="G63:G64"/>
    <mergeCell ref="H57:H58"/>
    <mergeCell ref="I57:I58"/>
    <mergeCell ref="A59:A60"/>
    <mergeCell ref="B59:B60"/>
    <mergeCell ref="C59:C60"/>
    <mergeCell ref="D59:D60"/>
    <mergeCell ref="E59:E60"/>
    <mergeCell ref="F59:F60"/>
    <mergeCell ref="H59:H60"/>
    <mergeCell ref="I59:I60"/>
    <mergeCell ref="A57:A58"/>
    <mergeCell ref="B57:B58"/>
    <mergeCell ref="C57:C58"/>
    <mergeCell ref="D57:D58"/>
    <mergeCell ref="E57:E58"/>
    <mergeCell ref="F57:F58"/>
    <mergeCell ref="G57:G58"/>
    <mergeCell ref="G59:G60"/>
    <mergeCell ref="A55:A56"/>
    <mergeCell ref="H55:H56"/>
    <mergeCell ref="I55:I56"/>
    <mergeCell ref="B55:B56"/>
    <mergeCell ref="C55:C56"/>
    <mergeCell ref="D55:D56"/>
    <mergeCell ref="E55:E56"/>
    <mergeCell ref="F55:F56"/>
    <mergeCell ref="G55:G56"/>
    <mergeCell ref="H51:H52"/>
    <mergeCell ref="I51:I52"/>
    <mergeCell ref="A53:A54"/>
    <mergeCell ref="B53:B54"/>
    <mergeCell ref="C53:C54"/>
    <mergeCell ref="D53:D54"/>
    <mergeCell ref="E53:E54"/>
    <mergeCell ref="F53:F54"/>
    <mergeCell ref="H53:H54"/>
    <mergeCell ref="I53:I54"/>
    <mergeCell ref="A51:A52"/>
    <mergeCell ref="B51:B52"/>
    <mergeCell ref="C51:C52"/>
    <mergeCell ref="D51:D52"/>
    <mergeCell ref="E51:E52"/>
    <mergeCell ref="F51:F52"/>
    <mergeCell ref="G51:G52"/>
    <mergeCell ref="G53:G54"/>
    <mergeCell ref="H47:H48"/>
    <mergeCell ref="I47:I48"/>
    <mergeCell ref="A49:A50"/>
    <mergeCell ref="B49:B50"/>
    <mergeCell ref="C49:C50"/>
    <mergeCell ref="D49:D50"/>
    <mergeCell ref="E49:E50"/>
    <mergeCell ref="F49:F50"/>
    <mergeCell ref="H49:H50"/>
    <mergeCell ref="I49:I50"/>
    <mergeCell ref="A47:A48"/>
    <mergeCell ref="B47:B48"/>
    <mergeCell ref="C47:C48"/>
    <mergeCell ref="D47:D48"/>
    <mergeCell ref="E47:E48"/>
    <mergeCell ref="F47:F48"/>
    <mergeCell ref="G47:G48"/>
    <mergeCell ref="G49:G50"/>
    <mergeCell ref="H43:H44"/>
    <mergeCell ref="I43:I44"/>
    <mergeCell ref="A45:A46"/>
    <mergeCell ref="B45:B46"/>
    <mergeCell ref="C45:C46"/>
    <mergeCell ref="D45:D46"/>
    <mergeCell ref="E45:E46"/>
    <mergeCell ref="F45:F46"/>
    <mergeCell ref="H45:H46"/>
    <mergeCell ref="I45:I46"/>
    <mergeCell ref="A43:A44"/>
    <mergeCell ref="B43:B44"/>
    <mergeCell ref="C43:C44"/>
    <mergeCell ref="D43:D44"/>
    <mergeCell ref="E43:E44"/>
    <mergeCell ref="F43:F44"/>
    <mergeCell ref="G43:G44"/>
    <mergeCell ref="G45:G46"/>
    <mergeCell ref="H39:H40"/>
    <mergeCell ref="I39:I40"/>
    <mergeCell ref="A41:A42"/>
    <mergeCell ref="B41:B42"/>
    <mergeCell ref="C41:C42"/>
    <mergeCell ref="D41:D42"/>
    <mergeCell ref="E41:E42"/>
    <mergeCell ref="F41:F42"/>
    <mergeCell ref="H41:H42"/>
    <mergeCell ref="I41:I42"/>
    <mergeCell ref="A39:A40"/>
    <mergeCell ref="B39:B40"/>
    <mergeCell ref="C39:C40"/>
    <mergeCell ref="D39:D40"/>
    <mergeCell ref="E39:E40"/>
    <mergeCell ref="F39:F40"/>
    <mergeCell ref="G39:G40"/>
    <mergeCell ref="G41:G42"/>
    <mergeCell ref="H35:H36"/>
    <mergeCell ref="I35:I36"/>
    <mergeCell ref="A37:A38"/>
    <mergeCell ref="B37:B38"/>
    <mergeCell ref="C37:C38"/>
    <mergeCell ref="D37:D38"/>
    <mergeCell ref="E37:E38"/>
    <mergeCell ref="F37:F38"/>
    <mergeCell ref="H37:H38"/>
    <mergeCell ref="I37:I38"/>
    <mergeCell ref="A35:A36"/>
    <mergeCell ref="B35:B36"/>
    <mergeCell ref="C35:C36"/>
    <mergeCell ref="D35:D36"/>
    <mergeCell ref="E35:E36"/>
    <mergeCell ref="F35:F36"/>
    <mergeCell ref="G35:G36"/>
    <mergeCell ref="G37:G38"/>
    <mergeCell ref="H31:H32"/>
    <mergeCell ref="I31:I32"/>
    <mergeCell ref="B33:B34"/>
    <mergeCell ref="C33:C34"/>
    <mergeCell ref="D33:D34"/>
    <mergeCell ref="F33:F34"/>
    <mergeCell ref="H33:H34"/>
    <mergeCell ref="I33:I34"/>
    <mergeCell ref="B31:B32"/>
    <mergeCell ref="C31:C32"/>
    <mergeCell ref="D31:D32"/>
    <mergeCell ref="F31:F32"/>
    <mergeCell ref="G31:G32"/>
    <mergeCell ref="G33:G34"/>
    <mergeCell ref="H27:H28"/>
    <mergeCell ref="I27:I28"/>
    <mergeCell ref="A29:A30"/>
    <mergeCell ref="B29:B30"/>
    <mergeCell ref="C29:C30"/>
    <mergeCell ref="D29:D30"/>
    <mergeCell ref="E29:E30"/>
    <mergeCell ref="F29:F30"/>
    <mergeCell ref="H29:H30"/>
    <mergeCell ref="I29:I30"/>
    <mergeCell ref="A27:A28"/>
    <mergeCell ref="B27:B28"/>
    <mergeCell ref="C27:C28"/>
    <mergeCell ref="D27:D28"/>
    <mergeCell ref="E27:E28"/>
    <mergeCell ref="F27:F28"/>
    <mergeCell ref="G27:G28"/>
    <mergeCell ref="G29:G30"/>
    <mergeCell ref="H20:H21"/>
    <mergeCell ref="I20:I21"/>
    <mergeCell ref="H22:H23"/>
    <mergeCell ref="I22:I23"/>
    <mergeCell ref="G20:G21"/>
    <mergeCell ref="G22:G23"/>
    <mergeCell ref="A24:A25"/>
    <mergeCell ref="B24:B25"/>
    <mergeCell ref="C24:C25"/>
    <mergeCell ref="D24:D25"/>
    <mergeCell ref="E24:E25"/>
    <mergeCell ref="F24:F25"/>
    <mergeCell ref="H24:H25"/>
    <mergeCell ref="I24:I25"/>
    <mergeCell ref="A22:A23"/>
    <mergeCell ref="B22:B23"/>
    <mergeCell ref="C22:C23"/>
    <mergeCell ref="D22:D23"/>
    <mergeCell ref="E22:E23"/>
    <mergeCell ref="F22:F23"/>
    <mergeCell ref="G24:G25"/>
    <mergeCell ref="H16:H17"/>
    <mergeCell ref="I16:I17"/>
    <mergeCell ref="A18:A19"/>
    <mergeCell ref="B18:B19"/>
    <mergeCell ref="C18:C19"/>
    <mergeCell ref="D18:D19"/>
    <mergeCell ref="E18:E19"/>
    <mergeCell ref="F18:F19"/>
    <mergeCell ref="H18:H19"/>
    <mergeCell ref="I18:I19"/>
    <mergeCell ref="A16:A17"/>
    <mergeCell ref="B16:B17"/>
    <mergeCell ref="C16:C17"/>
    <mergeCell ref="D16:D17"/>
    <mergeCell ref="E16:E17"/>
    <mergeCell ref="F16:F17"/>
    <mergeCell ref="G16:G17"/>
    <mergeCell ref="G18:G19"/>
    <mergeCell ref="H12:H13"/>
    <mergeCell ref="I12:I13"/>
    <mergeCell ref="A14:A15"/>
    <mergeCell ref="B14:B15"/>
    <mergeCell ref="C14:C15"/>
    <mergeCell ref="D14:D15"/>
    <mergeCell ref="E14:E15"/>
    <mergeCell ref="F14:F15"/>
    <mergeCell ref="H14:H15"/>
    <mergeCell ref="I14:I15"/>
    <mergeCell ref="A12:A13"/>
    <mergeCell ref="B12:B13"/>
    <mergeCell ref="C12:C13"/>
    <mergeCell ref="D12:D13"/>
    <mergeCell ref="E12:E13"/>
    <mergeCell ref="F12:F13"/>
    <mergeCell ref="G12:G13"/>
    <mergeCell ref="G14:G15"/>
    <mergeCell ref="H10:H11"/>
    <mergeCell ref="I10:I11"/>
    <mergeCell ref="A10:A11"/>
    <mergeCell ref="B10:B11"/>
    <mergeCell ref="C10:C11"/>
    <mergeCell ref="D10:D11"/>
    <mergeCell ref="E10:E11"/>
    <mergeCell ref="F10:F11"/>
    <mergeCell ref="G10:G11"/>
    <mergeCell ref="F6:F7"/>
    <mergeCell ref="G4:G5"/>
    <mergeCell ref="G6:G7"/>
    <mergeCell ref="H8:H9"/>
    <mergeCell ref="I8:I9"/>
    <mergeCell ref="A8:A9"/>
    <mergeCell ref="B8:B9"/>
    <mergeCell ref="C8:C9"/>
    <mergeCell ref="D8:D9"/>
    <mergeCell ref="E8:E9"/>
    <mergeCell ref="F8:F9"/>
    <mergeCell ref="G8:G9"/>
    <mergeCell ref="F2:F3"/>
    <mergeCell ref="A20:A21"/>
    <mergeCell ref="B20:B21"/>
    <mergeCell ref="C20:C21"/>
    <mergeCell ref="D20:D21"/>
    <mergeCell ref="E20:E21"/>
    <mergeCell ref="F20:F21"/>
    <mergeCell ref="H2:H3"/>
    <mergeCell ref="I2:I3"/>
    <mergeCell ref="G2:G3"/>
    <mergeCell ref="C4:C5"/>
    <mergeCell ref="E4:E5"/>
    <mergeCell ref="A4:A5"/>
    <mergeCell ref="B4:B5"/>
    <mergeCell ref="D4:D5"/>
    <mergeCell ref="F4:F5"/>
    <mergeCell ref="H4:H5"/>
    <mergeCell ref="I4:I5"/>
    <mergeCell ref="H6:H7"/>
    <mergeCell ref="I6:I7"/>
    <mergeCell ref="A6:A7"/>
    <mergeCell ref="B6:B7"/>
    <mergeCell ref="C6:C7"/>
    <mergeCell ref="D6:D7"/>
    <mergeCell ref="A33:A34"/>
    <mergeCell ref="E33:E34"/>
    <mergeCell ref="A31:A32"/>
    <mergeCell ref="A1:B1"/>
    <mergeCell ref="A2:A3"/>
    <mergeCell ref="B2:B3"/>
    <mergeCell ref="C2:C3"/>
    <mergeCell ref="D2:D3"/>
    <mergeCell ref="E2:E3"/>
    <mergeCell ref="E6:E7"/>
    <mergeCell ref="E31:E32"/>
  </mergeCells>
  <conditionalFormatting sqref="C2:C25">
    <cfRule type="cellIs" dxfId="2" priority="2" operator="between">
      <formula>1</formula>
      <formula>3</formula>
    </cfRule>
  </conditionalFormatting>
  <conditionalFormatting sqref="E2:E25">
    <cfRule type="cellIs" dxfId="1" priority="3" operator="between">
      <formula>1</formula>
      <formula>3</formula>
    </cfRule>
  </conditionalFormatting>
  <conditionalFormatting sqref="E27:E68">
    <cfRule type="cellIs" dxfId="0" priority="1" operator="between">
      <formula>1</formula>
      <formula>3</formula>
    </cfRule>
  </conditionalFormatting>
  <pageMargins left="0.39370078740157483" right="0.39370078740157483" top="0.35433070866141736" bottom="0.15748031496062992" header="0.31496062992125984" footer="0.31496062992125984"/>
  <pageSetup paperSize="9" scale="70" fitToWidth="0" orientation="portrait" r:id="rId1"/>
  <headerFooter>
    <oddHeader>&amp;C&amp;"Calibri"&amp;10&amp;K000000AGC Internal Use Only.&amp;1#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H107"/>
  <sheetViews>
    <sheetView zoomScale="85" zoomScaleNormal="85" workbookViewId="0">
      <pane xSplit="8" ySplit="1" topLeftCell="AS50" activePane="bottomRight" state="frozen"/>
      <selection pane="topRight" activeCell="I1" sqref="I1"/>
      <selection pane="bottomLeft" activeCell="A2" sqref="A2"/>
      <selection pane="bottomRight" activeCell="I9" sqref="I9"/>
    </sheetView>
  </sheetViews>
  <sheetFormatPr defaultRowHeight="12.75" x14ac:dyDescent="0.2"/>
  <cols>
    <col min="1" max="1" width="4.42578125" customWidth="1"/>
    <col min="2" max="2" width="22.5703125" customWidth="1"/>
    <col min="5" max="5" width="11.5703125" customWidth="1"/>
    <col min="8" max="8" width="10.7109375" bestFit="1" customWidth="1"/>
    <col min="9" max="9" width="8.5703125" bestFit="1" customWidth="1"/>
    <col min="10" max="12" width="6.7109375" bestFit="1" customWidth="1"/>
    <col min="13" max="13" width="7" bestFit="1" customWidth="1"/>
    <col min="14" max="17" width="6.7109375" bestFit="1" customWidth="1"/>
    <col min="18" max="18" width="7.42578125" bestFit="1" customWidth="1"/>
    <col min="19" max="19" width="7.28515625" bestFit="1" customWidth="1"/>
    <col min="20" max="23" width="7.42578125" bestFit="1" customWidth="1"/>
    <col min="24" max="24" width="8.7109375" customWidth="1"/>
    <col min="25" max="25" width="8.7109375" style="584" customWidth="1"/>
    <col min="26" max="26" width="8.7109375" customWidth="1"/>
    <col min="27" max="29" width="8.7109375" style="584" customWidth="1"/>
    <col min="30" max="35" width="8.7109375" customWidth="1"/>
    <col min="36" max="38" width="8.7109375" style="584" customWidth="1"/>
    <col min="39" max="42" width="8.7109375" customWidth="1"/>
    <col min="43" max="45" width="8.7109375" style="584" customWidth="1"/>
    <col min="46" max="51" width="8.7109375" customWidth="1"/>
    <col min="52" max="52" width="8.7109375" style="584" customWidth="1"/>
    <col min="53" max="56" width="8.7109375" customWidth="1"/>
    <col min="57" max="57" width="8.7109375" style="584" customWidth="1"/>
    <col min="58" max="58" width="8.7109375" customWidth="1"/>
    <col min="59" max="59" width="8.7109375" style="584" customWidth="1"/>
    <col min="60" max="67" width="8.7109375" customWidth="1"/>
    <col min="68" max="68" width="8.7109375" style="584" customWidth="1"/>
    <col min="69" max="112" width="8.7109375" customWidth="1"/>
  </cols>
  <sheetData>
    <row r="1" spans="1:112" ht="36" customHeight="1" thickBot="1" x14ac:dyDescent="0.25">
      <c r="A1" s="750" t="s">
        <v>0</v>
      </c>
      <c r="B1" s="751"/>
      <c r="C1" s="606" t="s">
        <v>684</v>
      </c>
      <c r="D1" s="571" t="s">
        <v>22</v>
      </c>
      <c r="E1" s="607" t="s">
        <v>683</v>
      </c>
      <c r="F1" s="572" t="s">
        <v>649</v>
      </c>
      <c r="G1" s="605" t="s">
        <v>235</v>
      </c>
      <c r="H1" s="573" t="s">
        <v>234</v>
      </c>
      <c r="I1" s="621" t="s">
        <v>836</v>
      </c>
      <c r="J1" s="622" t="s">
        <v>837</v>
      </c>
      <c r="K1" s="622" t="s">
        <v>838</v>
      </c>
      <c r="L1" s="622" t="s">
        <v>839</v>
      </c>
      <c r="M1" s="622" t="s">
        <v>840</v>
      </c>
      <c r="N1" s="622" t="s">
        <v>841</v>
      </c>
      <c r="O1" s="622" t="s">
        <v>842</v>
      </c>
      <c r="P1" s="622" t="s">
        <v>843</v>
      </c>
      <c r="Q1" s="622" t="s">
        <v>844</v>
      </c>
      <c r="R1" s="622" t="s">
        <v>845</v>
      </c>
      <c r="S1" s="622" t="s">
        <v>846</v>
      </c>
      <c r="T1" s="622" t="s">
        <v>847</v>
      </c>
      <c r="U1" s="622" t="s">
        <v>848</v>
      </c>
      <c r="V1" s="622" t="s">
        <v>849</v>
      </c>
      <c r="W1" s="622" t="s">
        <v>850</v>
      </c>
      <c r="X1" s="623" t="s">
        <v>977</v>
      </c>
      <c r="Y1" s="624" t="s">
        <v>857</v>
      </c>
      <c r="Z1" s="624" t="s">
        <v>855</v>
      </c>
      <c r="AA1" s="624" t="s">
        <v>978</v>
      </c>
      <c r="AB1" s="624" t="s">
        <v>994</v>
      </c>
      <c r="AC1" s="624" t="s">
        <v>995</v>
      </c>
      <c r="AD1" s="624" t="s">
        <v>979</v>
      </c>
      <c r="AE1" s="624" t="s">
        <v>980</v>
      </c>
      <c r="AF1" s="624" t="s">
        <v>985</v>
      </c>
      <c r="AG1" s="624" t="s">
        <v>983</v>
      </c>
      <c r="AH1" s="624" t="s">
        <v>982</v>
      </c>
      <c r="AI1" s="624" t="s">
        <v>986</v>
      </c>
      <c r="AJ1" s="624" t="s">
        <v>981</v>
      </c>
      <c r="AK1" s="624" t="s">
        <v>993</v>
      </c>
      <c r="AL1" s="624" t="s">
        <v>984</v>
      </c>
      <c r="AM1" s="624" t="s">
        <v>987</v>
      </c>
      <c r="AN1" s="624" t="s">
        <v>988</v>
      </c>
      <c r="AO1" s="624" t="s">
        <v>989</v>
      </c>
      <c r="AP1" s="624" t="s">
        <v>992</v>
      </c>
      <c r="AQ1" s="624" t="s">
        <v>237</v>
      </c>
      <c r="AR1" s="624" t="s">
        <v>1005</v>
      </c>
      <c r="AS1" s="624" t="s">
        <v>1002</v>
      </c>
      <c r="AT1" s="624" t="s">
        <v>991</v>
      </c>
      <c r="AU1" s="624" t="s">
        <v>996</v>
      </c>
      <c r="AV1" s="624" t="s">
        <v>990</v>
      </c>
      <c r="AW1" s="624" t="s">
        <v>1003</v>
      </c>
      <c r="AX1" s="624" t="s">
        <v>1004</v>
      </c>
      <c r="AY1" s="624" t="s">
        <v>1015</v>
      </c>
      <c r="AZ1" s="624" t="s">
        <v>997</v>
      </c>
      <c r="BA1" s="624" t="s">
        <v>998</v>
      </c>
      <c r="BB1" s="624" t="s">
        <v>1001</v>
      </c>
      <c r="BC1" s="624" t="s">
        <v>999</v>
      </c>
      <c r="BD1" s="624" t="s">
        <v>1000</v>
      </c>
      <c r="BE1" s="624" t="s">
        <v>143</v>
      </c>
      <c r="BF1" s="624" t="s">
        <v>1006</v>
      </c>
      <c r="BG1" s="624" t="s">
        <v>1007</v>
      </c>
      <c r="BH1" s="624" t="s">
        <v>1012</v>
      </c>
      <c r="BI1" s="624" t="s">
        <v>1008</v>
      </c>
      <c r="BJ1" s="624" t="s">
        <v>1016</v>
      </c>
      <c r="BK1" s="624" t="s">
        <v>1020</v>
      </c>
      <c r="BL1" s="624" t="s">
        <v>1021</v>
      </c>
      <c r="BM1" s="624" t="s">
        <v>1017</v>
      </c>
      <c r="BN1" s="624" t="s">
        <v>1009</v>
      </c>
      <c r="BO1" s="624" t="s">
        <v>1014</v>
      </c>
      <c r="BP1" s="624" t="s">
        <v>1010</v>
      </c>
      <c r="BQ1" s="624" t="s">
        <v>1013</v>
      </c>
      <c r="BR1" s="624" t="s">
        <v>272</v>
      </c>
      <c r="BS1" s="624" t="s">
        <v>1011</v>
      </c>
      <c r="BT1" s="624" t="s">
        <v>941</v>
      </c>
      <c r="BU1" s="624" t="s">
        <v>1058</v>
      </c>
      <c r="BV1" s="624" t="s">
        <v>1019</v>
      </c>
      <c r="BW1" s="624" t="s">
        <v>1018</v>
      </c>
      <c r="BX1" s="624" t="s">
        <v>1059</v>
      </c>
      <c r="BY1" s="624" t="s">
        <v>1075</v>
      </c>
      <c r="BZ1" s="624" t="s">
        <v>1024</v>
      </c>
      <c r="CA1" s="624" t="s">
        <v>1022</v>
      </c>
      <c r="CB1" s="624" t="s">
        <v>1023</v>
      </c>
      <c r="CC1" s="624" t="s">
        <v>1026</v>
      </c>
      <c r="CD1" s="624" t="s">
        <v>302</v>
      </c>
      <c r="CE1" s="624" t="s">
        <v>1025</v>
      </c>
      <c r="CF1" s="624" t="s">
        <v>1033</v>
      </c>
      <c r="CG1" s="624" t="s">
        <v>1060</v>
      </c>
      <c r="CH1" s="624" t="s">
        <v>1027</v>
      </c>
      <c r="CI1" s="624" t="s">
        <v>1028</v>
      </c>
      <c r="CJ1" s="624" t="s">
        <v>1061</v>
      </c>
      <c r="CK1" s="624" t="s">
        <v>1029</v>
      </c>
      <c r="CL1" s="624" t="s">
        <v>1030</v>
      </c>
      <c r="CM1" s="624" t="s">
        <v>1031</v>
      </c>
      <c r="CN1" s="624" t="s">
        <v>1035</v>
      </c>
      <c r="CO1" s="624" t="s">
        <v>1036</v>
      </c>
      <c r="CP1" s="624" t="s">
        <v>1034</v>
      </c>
      <c r="CQ1" s="624" t="s">
        <v>787</v>
      </c>
      <c r="CR1" s="624" t="s">
        <v>1062</v>
      </c>
      <c r="CS1" s="625" t="s">
        <v>1076</v>
      </c>
      <c r="CT1" s="625" t="s">
        <v>1032</v>
      </c>
      <c r="CU1" s="625" t="s">
        <v>1057</v>
      </c>
      <c r="CV1" s="625" t="s">
        <v>1063</v>
      </c>
      <c r="CW1" s="625" t="s">
        <v>1064</v>
      </c>
      <c r="CX1" s="625" t="s">
        <v>1066</v>
      </c>
      <c r="CY1" s="625" t="s">
        <v>331</v>
      </c>
      <c r="CZ1" s="625" t="s">
        <v>1073</v>
      </c>
      <c r="DA1" s="625" t="s">
        <v>1067</v>
      </c>
      <c r="DB1" s="625" t="s">
        <v>1068</v>
      </c>
      <c r="DC1" s="625" t="s">
        <v>1069</v>
      </c>
      <c r="DD1" s="625" t="s">
        <v>1070</v>
      </c>
      <c r="DE1" s="625" t="s">
        <v>1071</v>
      </c>
      <c r="DF1" s="625" t="s">
        <v>1074</v>
      </c>
      <c r="DG1" s="625" t="s">
        <v>1077</v>
      </c>
      <c r="DH1" s="625" t="s">
        <v>1072</v>
      </c>
    </row>
    <row r="2" spans="1:112" ht="13.5" customHeight="1" x14ac:dyDescent="0.2">
      <c r="A2" s="734">
        <v>1</v>
      </c>
      <c r="B2" s="736" t="s">
        <v>976</v>
      </c>
      <c r="C2" s="738">
        <f>IF(D2=0,0,RANK(D2,D$2:D$35))</f>
        <v>11</v>
      </c>
      <c r="D2" s="740">
        <f>SUM(I3:YA3)</f>
        <v>16</v>
      </c>
      <c r="E2" s="742">
        <f>RANK(F2,F$2:F$35)</f>
        <v>11</v>
      </c>
      <c r="F2" s="752">
        <f>COUNT(I2:YP2)</f>
        <v>7</v>
      </c>
      <c r="G2" s="754">
        <f>SUM(I2:XW2)</f>
        <v>0.31572916666666667</v>
      </c>
      <c r="H2" s="759">
        <f>MINA(I2,J2,K2,L2,M2,N2,O2,P2,Q2,R2,S2,T2,U2,V2,W2)</f>
        <v>2.4305555555555556E-2</v>
      </c>
      <c r="I2" s="610"/>
      <c r="J2" s="578">
        <v>2.4305555555555556E-2</v>
      </c>
      <c r="K2" s="578"/>
      <c r="L2" s="578"/>
      <c r="M2" s="578"/>
      <c r="N2" s="578"/>
      <c r="O2" s="578"/>
      <c r="P2" s="578"/>
      <c r="Q2" s="578"/>
      <c r="R2" s="578"/>
      <c r="S2" s="578"/>
      <c r="T2" s="578">
        <v>2.4305555555555556E-2</v>
      </c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>
        <v>4.1273148148148149E-2</v>
      </c>
      <c r="AU2" s="578"/>
      <c r="AV2" s="578"/>
      <c r="AW2" s="578"/>
      <c r="AX2" s="578"/>
      <c r="AY2" s="574"/>
      <c r="AZ2" s="578"/>
      <c r="BA2" s="578"/>
      <c r="BB2" s="578"/>
      <c r="BC2" s="578"/>
      <c r="BD2" s="578"/>
      <c r="BE2" s="578">
        <v>3.5532407407407408E-2</v>
      </c>
      <c r="BF2" s="578"/>
      <c r="BG2" s="578"/>
      <c r="BH2" s="578">
        <v>8.2696759259259262E-2</v>
      </c>
      <c r="BI2" s="578"/>
      <c r="BJ2" s="578"/>
      <c r="BK2" s="578"/>
      <c r="BL2" s="578"/>
      <c r="BM2" s="578"/>
      <c r="BN2" s="578"/>
      <c r="BO2" s="578"/>
      <c r="BP2" s="578"/>
      <c r="BQ2" s="578"/>
      <c r="BR2" s="578">
        <v>3.2777777777777781E-2</v>
      </c>
      <c r="BS2" s="578">
        <v>7.4837962962962967E-2</v>
      </c>
      <c r="BT2" s="578"/>
      <c r="BU2" s="578"/>
      <c r="BV2" s="578"/>
      <c r="BW2" s="578"/>
      <c r="BX2" s="578"/>
      <c r="BY2" s="578"/>
      <c r="BZ2" s="578"/>
      <c r="CA2" s="578"/>
      <c r="CB2" s="578"/>
      <c r="CC2" s="578"/>
      <c r="CD2" s="578"/>
      <c r="CE2" s="578"/>
      <c r="CF2" s="578"/>
      <c r="CG2" s="578"/>
      <c r="CH2" s="578"/>
      <c r="CI2" s="578"/>
      <c r="CJ2" s="578"/>
      <c r="CK2" s="578"/>
      <c r="CL2" s="578"/>
      <c r="CM2" s="578"/>
      <c r="CN2" s="578"/>
      <c r="CO2" s="578"/>
      <c r="CP2" s="578"/>
      <c r="CQ2" s="578"/>
      <c r="CR2" s="578"/>
      <c r="CS2" s="578"/>
      <c r="CT2" s="578"/>
      <c r="CU2" s="578"/>
      <c r="CV2" s="578"/>
      <c r="CW2" s="578"/>
      <c r="CX2" s="578"/>
      <c r="CY2" s="578"/>
      <c r="CZ2" s="578"/>
      <c r="DA2" s="578"/>
      <c r="DB2" s="578"/>
      <c r="DC2" s="578"/>
      <c r="DD2" s="578"/>
      <c r="DE2" s="578"/>
      <c r="DF2" s="578"/>
      <c r="DG2" s="578"/>
      <c r="DH2" s="578"/>
    </row>
    <row r="3" spans="1:112" ht="13.5" customHeight="1" thickBot="1" x14ac:dyDescent="0.25">
      <c r="A3" s="735"/>
      <c r="B3" s="737"/>
      <c r="C3" s="739"/>
      <c r="D3" s="741"/>
      <c r="E3" s="743"/>
      <c r="F3" s="753"/>
      <c r="G3" s="755"/>
      <c r="H3" s="760"/>
      <c r="I3" s="579"/>
      <c r="J3" s="581">
        <f>IF($H2=0,0,IF(ROUNDUP(J2/$H2,0)&gt;30,30,ROUNDUP(J2/$H2,0)))</f>
        <v>1</v>
      </c>
      <c r="K3" s="580"/>
      <c r="L3" s="581"/>
      <c r="M3" s="580"/>
      <c r="N3" s="580"/>
      <c r="O3" s="580"/>
      <c r="P3" s="581"/>
      <c r="Q3" s="581"/>
      <c r="R3" s="580"/>
      <c r="S3" s="580"/>
      <c r="T3" s="581">
        <f>IF($H2=0,0,IF(ROUNDUP(T2/$H2,0)&gt;30,30,ROUNDUP(T2/$H2,0)))</f>
        <v>1</v>
      </c>
      <c r="U3" s="580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0"/>
      <c r="AR3" s="580"/>
      <c r="AS3" s="580"/>
      <c r="AT3" s="581">
        <f>IF($H2=0,0,IF(ROUNDUP(AT2/$H2,0)&gt;30,30,ROUNDUP(AT2/$H2,0)))</f>
        <v>2</v>
      </c>
      <c r="AU3" s="581"/>
      <c r="AV3" s="580"/>
      <c r="AW3" s="580"/>
      <c r="AX3" s="580"/>
      <c r="AY3" s="581"/>
      <c r="AZ3" s="580"/>
      <c r="BA3" s="580"/>
      <c r="BB3" s="580"/>
      <c r="BC3" s="580"/>
      <c r="BD3" s="580"/>
      <c r="BE3" s="581">
        <f>IF($H2=0,0,IF(ROUNDUP(BE2/$H2,0)&gt;30,30,ROUNDUP(BE2/$H2,0)))</f>
        <v>2</v>
      </c>
      <c r="BF3" s="580"/>
      <c r="BG3" s="580"/>
      <c r="BH3" s="581">
        <f>IF($H2=0,0,IF(ROUNDUP(BH2/$H2,0)&gt;30,30,ROUNDUP(BH2/$H2,0)))</f>
        <v>4</v>
      </c>
      <c r="BI3" s="580"/>
      <c r="BJ3" s="580"/>
      <c r="BK3" s="580"/>
      <c r="BL3" s="580"/>
      <c r="BM3" s="580"/>
      <c r="BN3" s="580"/>
      <c r="BO3" s="580"/>
      <c r="BP3" s="580"/>
      <c r="BQ3" s="581"/>
      <c r="BR3" s="581">
        <f>IF($H2=0,0,IF(ROUNDUP(BR2/$H2,0)&gt;30,30,ROUNDUP(BR2/$H2,0)))</f>
        <v>2</v>
      </c>
      <c r="BS3" s="581">
        <f>IF($H2=0,0,IF(ROUNDUP(BS2/$H2,0)&gt;30,30,ROUNDUP(BS2/$H2,0)))</f>
        <v>4</v>
      </c>
      <c r="BT3" s="580"/>
      <c r="BU3" s="580"/>
      <c r="BV3" s="580"/>
      <c r="BW3" s="580"/>
      <c r="BX3" s="580"/>
      <c r="BY3" s="580"/>
      <c r="BZ3" s="580"/>
      <c r="CA3" s="580"/>
      <c r="CB3" s="580"/>
      <c r="CC3" s="580"/>
      <c r="CD3" s="580"/>
      <c r="CE3" s="580"/>
      <c r="CF3" s="580"/>
      <c r="CG3" s="580"/>
      <c r="CH3" s="580"/>
      <c r="CI3" s="580"/>
      <c r="CJ3" s="580"/>
      <c r="CK3" s="580"/>
      <c r="CL3" s="580"/>
      <c r="CM3" s="580"/>
      <c r="CN3" s="580"/>
      <c r="CO3" s="580"/>
      <c r="CP3" s="580"/>
      <c r="CQ3" s="580"/>
      <c r="CR3" s="580"/>
      <c r="CS3" s="580"/>
      <c r="CT3" s="580"/>
      <c r="CU3" s="580"/>
      <c r="CV3" s="580"/>
      <c r="CW3" s="580"/>
      <c r="CX3" s="580"/>
      <c r="CY3" s="580"/>
      <c r="CZ3" s="580"/>
      <c r="DA3" s="580"/>
      <c r="DB3" s="580"/>
      <c r="DC3" s="580"/>
      <c r="DD3" s="580"/>
      <c r="DE3" s="580"/>
      <c r="DF3" s="580"/>
      <c r="DG3" s="580"/>
      <c r="DH3" s="580"/>
    </row>
    <row r="4" spans="1:112" ht="13.5" customHeight="1" x14ac:dyDescent="0.2">
      <c r="A4" s="734">
        <v>2</v>
      </c>
      <c r="B4" s="736" t="s">
        <v>522</v>
      </c>
      <c r="C4" s="738">
        <f>IF(D4=0,0,RANK(D4,D$2:D$35))</f>
        <v>0</v>
      </c>
      <c r="D4" s="740">
        <f>SUM(I5:YA5)</f>
        <v>0</v>
      </c>
      <c r="E4" s="742">
        <f>RANK(F4,F$2:F$35)</f>
        <v>12</v>
      </c>
      <c r="F4" s="752">
        <f>COUNT(I4:YP4)</f>
        <v>0</v>
      </c>
      <c r="G4" s="754">
        <f>SUM(I4:XW4)</f>
        <v>0</v>
      </c>
      <c r="H4" s="759">
        <f>MINA(I4,J4,K4,L4,M4,N4,O4,P4,Q4,R4,S4,T4,U4,V4,W4)</f>
        <v>0</v>
      </c>
      <c r="I4" s="626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574"/>
      <c r="AU4" s="574"/>
      <c r="AV4" s="574"/>
      <c r="AW4" s="574"/>
      <c r="AX4" s="574"/>
      <c r="AY4" s="574"/>
      <c r="AZ4" s="574"/>
      <c r="BA4" s="574"/>
      <c r="BB4" s="574"/>
      <c r="BC4" s="574"/>
      <c r="BD4" s="574"/>
      <c r="BE4" s="574"/>
      <c r="BF4" s="574"/>
      <c r="BG4" s="574"/>
      <c r="BH4" s="574"/>
      <c r="BI4" s="574"/>
      <c r="BJ4" s="574"/>
      <c r="BK4" s="574"/>
      <c r="BL4" s="574"/>
      <c r="BM4" s="574"/>
      <c r="BN4" s="574"/>
      <c r="BO4" s="574"/>
      <c r="BP4" s="574"/>
      <c r="BQ4" s="574"/>
      <c r="BR4" s="574"/>
      <c r="BS4" s="574"/>
      <c r="BT4" s="574"/>
      <c r="BU4" s="574"/>
      <c r="BV4" s="574"/>
      <c r="BW4" s="574"/>
      <c r="BX4" s="574"/>
      <c r="BY4" s="574"/>
      <c r="BZ4" s="574"/>
      <c r="CA4" s="574"/>
      <c r="CB4" s="574"/>
      <c r="CC4" s="574"/>
      <c r="CD4" s="574"/>
      <c r="CE4" s="574"/>
      <c r="CF4" s="574"/>
      <c r="CG4" s="574"/>
      <c r="CH4" s="574"/>
      <c r="CI4" s="574"/>
      <c r="CJ4" s="574"/>
      <c r="CK4" s="574"/>
      <c r="CL4" s="574"/>
      <c r="CM4" s="574"/>
      <c r="CN4" s="574"/>
      <c r="CO4" s="574"/>
      <c r="CP4" s="574"/>
      <c r="CQ4" s="574"/>
      <c r="CR4" s="574"/>
      <c r="CS4" s="574"/>
      <c r="CT4" s="574"/>
      <c r="CU4" s="574"/>
      <c r="CV4" s="574"/>
      <c r="CW4" s="574"/>
      <c r="CX4" s="574"/>
      <c r="CY4" s="574"/>
      <c r="CZ4" s="574"/>
      <c r="DA4" s="574"/>
      <c r="DB4" s="574"/>
      <c r="DC4" s="574"/>
      <c r="DD4" s="574"/>
      <c r="DE4" s="574"/>
      <c r="DF4" s="574"/>
      <c r="DG4" s="574"/>
      <c r="DH4" s="574"/>
    </row>
    <row r="5" spans="1:112" ht="13.5" customHeight="1" thickBot="1" x14ac:dyDescent="0.25">
      <c r="A5" s="735"/>
      <c r="B5" s="737"/>
      <c r="C5" s="739"/>
      <c r="D5" s="741"/>
      <c r="E5" s="743"/>
      <c r="F5" s="753"/>
      <c r="G5" s="755"/>
      <c r="H5" s="760"/>
      <c r="I5" s="577"/>
      <c r="J5" s="575"/>
      <c r="K5" s="575"/>
      <c r="L5" s="576"/>
      <c r="M5" s="575"/>
      <c r="N5" s="575"/>
      <c r="O5" s="575"/>
      <c r="P5" s="576"/>
      <c r="Q5" s="576"/>
      <c r="R5" s="575"/>
      <c r="S5" s="575"/>
      <c r="T5" s="576"/>
      <c r="U5" s="575"/>
      <c r="V5" s="576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5"/>
      <c r="AU5" s="575"/>
      <c r="AV5" s="575"/>
      <c r="AW5" s="575"/>
      <c r="AX5" s="575"/>
      <c r="AY5" s="581"/>
      <c r="AZ5" s="575"/>
      <c r="BA5" s="575"/>
      <c r="BB5" s="575"/>
      <c r="BC5" s="575"/>
      <c r="BD5" s="575"/>
      <c r="BE5" s="576"/>
      <c r="BF5" s="575"/>
      <c r="BG5" s="575"/>
      <c r="BH5" s="576"/>
      <c r="BI5" s="575"/>
      <c r="BJ5" s="575"/>
      <c r="BK5" s="575"/>
      <c r="BL5" s="575"/>
      <c r="BM5" s="575"/>
      <c r="BN5" s="575"/>
      <c r="BO5" s="575"/>
      <c r="BP5" s="575"/>
      <c r="BQ5" s="576"/>
      <c r="BR5" s="576"/>
      <c r="BS5" s="576"/>
      <c r="BT5" s="575"/>
      <c r="BU5" s="575"/>
      <c r="BV5" s="575"/>
      <c r="BW5" s="575"/>
      <c r="BX5" s="575"/>
      <c r="BY5" s="575"/>
      <c r="BZ5" s="575"/>
      <c r="CA5" s="575"/>
      <c r="CB5" s="575"/>
      <c r="CC5" s="575"/>
      <c r="CD5" s="575"/>
      <c r="CE5" s="575"/>
      <c r="CF5" s="575"/>
      <c r="CG5" s="575"/>
      <c r="CH5" s="575"/>
      <c r="CI5" s="575"/>
      <c r="CJ5" s="575"/>
      <c r="CK5" s="575"/>
      <c r="CL5" s="575"/>
      <c r="CM5" s="575"/>
      <c r="CN5" s="575"/>
      <c r="CO5" s="575"/>
      <c r="CP5" s="575"/>
      <c r="CQ5" s="576"/>
      <c r="CR5" s="576"/>
      <c r="CS5" s="576"/>
      <c r="CT5" s="576"/>
      <c r="CU5" s="576"/>
      <c r="CV5" s="576"/>
      <c r="CW5" s="576"/>
      <c r="CX5" s="576"/>
      <c r="CY5" s="576"/>
      <c r="CZ5" s="576"/>
      <c r="DA5" s="576"/>
      <c r="DB5" s="576"/>
      <c r="DC5" s="576"/>
      <c r="DD5" s="576"/>
      <c r="DE5" s="576"/>
      <c r="DF5" s="576"/>
      <c r="DG5" s="576"/>
      <c r="DH5" s="576"/>
    </row>
    <row r="6" spans="1:112" ht="13.5" customHeight="1" x14ac:dyDescent="0.2">
      <c r="A6" s="734">
        <v>3</v>
      </c>
      <c r="B6" s="736" t="s">
        <v>400</v>
      </c>
      <c r="C6" s="738">
        <f>IF(D6=0,0,RANK(D6,D$2:D$35))</f>
        <v>6</v>
      </c>
      <c r="D6" s="740">
        <f>SUM(I7:YA7)</f>
        <v>92</v>
      </c>
      <c r="E6" s="742">
        <f>RANK(F6,F$2:F$35)</f>
        <v>5</v>
      </c>
      <c r="F6" s="752">
        <f>COUNT(I6:YP6)</f>
        <v>29</v>
      </c>
      <c r="G6" s="754">
        <f>SUM(I6:XW6)</f>
        <v>1.1139930555555555</v>
      </c>
      <c r="H6" s="759">
        <f>MINA(I6,J6,K6,L6,M6,N6,O6,P6,Q6,R6,S6,T6,U6,V6,W6)</f>
        <v>1.4791666666666668E-2</v>
      </c>
      <c r="I6" s="610">
        <v>1.5509259259259257E-2</v>
      </c>
      <c r="J6" s="578">
        <v>1.5196759259259259E-2</v>
      </c>
      <c r="K6" s="578"/>
      <c r="L6" s="578"/>
      <c r="M6" s="578"/>
      <c r="N6" s="578">
        <v>1.5057870370370369E-2</v>
      </c>
      <c r="O6" s="578">
        <v>1.4791666666666668E-2</v>
      </c>
      <c r="P6" s="578"/>
      <c r="Q6" s="578"/>
      <c r="R6" s="578">
        <v>1.5555555555555553E-2</v>
      </c>
      <c r="S6" s="578">
        <v>1.5590277777777778E-2</v>
      </c>
      <c r="T6" s="578"/>
      <c r="U6" s="578"/>
      <c r="V6" s="578">
        <v>1.5324074074074073E-2</v>
      </c>
      <c r="W6" s="578"/>
      <c r="X6" s="578"/>
      <c r="Y6" s="578"/>
      <c r="Z6" s="578"/>
      <c r="AA6" s="578">
        <v>3.498842592592593E-2</v>
      </c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8"/>
      <c r="AM6" s="578"/>
      <c r="AN6" s="578"/>
      <c r="AO6" s="578"/>
      <c r="AP6" s="578"/>
      <c r="AQ6" s="578"/>
      <c r="AR6" s="578"/>
      <c r="AS6" s="578"/>
      <c r="AT6" s="578">
        <v>8.037037037037037E-2</v>
      </c>
      <c r="AU6" s="578"/>
      <c r="AV6" s="578"/>
      <c r="AW6" s="578"/>
      <c r="AX6" s="578"/>
      <c r="AY6" s="574"/>
      <c r="AZ6" s="578"/>
      <c r="BA6" s="574">
        <v>3.366898148148148E-2</v>
      </c>
      <c r="BB6" s="578"/>
      <c r="BC6" s="578"/>
      <c r="BD6" s="578"/>
      <c r="BE6" s="578">
        <v>1.832175925925926E-2</v>
      </c>
      <c r="BF6" s="578">
        <v>0.12949074074074074</v>
      </c>
      <c r="BG6" s="578"/>
      <c r="BH6" s="591">
        <v>3.9675925925925927E-2</v>
      </c>
      <c r="BI6" s="578">
        <v>2.6388888888888889E-2</v>
      </c>
      <c r="BJ6" s="578"/>
      <c r="BK6" s="578"/>
      <c r="BL6" s="578"/>
      <c r="BM6" s="578"/>
      <c r="BN6" s="578"/>
      <c r="BO6" s="578"/>
      <c r="BP6" s="578">
        <v>1.7013888888888887E-2</v>
      </c>
      <c r="BQ6" s="574"/>
      <c r="BR6" s="574">
        <v>1.7881944444444443E-2</v>
      </c>
      <c r="BS6" s="592"/>
      <c r="BT6" s="578">
        <v>9.6701388888888892E-2</v>
      </c>
      <c r="BU6" s="578">
        <v>1.7824074074074076E-2</v>
      </c>
      <c r="BV6" s="578"/>
      <c r="BW6" s="578"/>
      <c r="BX6" s="578">
        <v>2.6550925925925926E-2</v>
      </c>
      <c r="BY6" s="578"/>
      <c r="BZ6" s="578"/>
      <c r="CA6" s="578"/>
      <c r="CB6" s="578"/>
      <c r="CC6" s="578"/>
      <c r="CD6" s="578"/>
      <c r="CE6" s="578"/>
      <c r="CF6" s="578">
        <v>4.4363425925925924E-2</v>
      </c>
      <c r="CG6" s="578">
        <v>2.0023148148148148E-2</v>
      </c>
      <c r="CH6" s="578"/>
      <c r="CI6" s="578">
        <v>8.4895833333333337E-2</v>
      </c>
      <c r="CJ6" s="578">
        <v>2.1689814814814815E-2</v>
      </c>
      <c r="CK6" s="578"/>
      <c r="CL6" s="578"/>
      <c r="CM6" s="578">
        <v>3.9606481481481479E-2</v>
      </c>
      <c r="CN6" s="578"/>
      <c r="CO6" s="578"/>
      <c r="CP6" s="578"/>
      <c r="CQ6" s="578"/>
      <c r="CR6" s="578">
        <v>4.1689814814814818E-2</v>
      </c>
      <c r="CS6" s="578"/>
      <c r="CT6" s="578"/>
      <c r="CU6" s="578">
        <v>0.16666666666666666</v>
      </c>
      <c r="CV6" s="578"/>
      <c r="CW6" s="578"/>
      <c r="CX6" s="578"/>
      <c r="CY6" s="578">
        <v>4.5023148148148149E-3</v>
      </c>
      <c r="CZ6" s="578"/>
      <c r="DA6" s="578">
        <v>3.8275462962962963E-2</v>
      </c>
      <c r="DB6" s="578">
        <v>6.3773148148148148E-3</v>
      </c>
      <c r="DC6" s="578"/>
      <c r="DD6" s="578"/>
      <c r="DE6" s="578"/>
      <c r="DF6" s="578"/>
      <c r="DG6" s="578"/>
      <c r="DH6" s="578"/>
    </row>
    <row r="7" spans="1:112" ht="13.5" customHeight="1" thickBot="1" x14ac:dyDescent="0.25">
      <c r="A7" s="735"/>
      <c r="B7" s="737"/>
      <c r="C7" s="739"/>
      <c r="D7" s="741"/>
      <c r="E7" s="743"/>
      <c r="F7" s="753"/>
      <c r="G7" s="755"/>
      <c r="H7" s="760"/>
      <c r="I7" s="581">
        <f>IF($H6=0,0,IF(ROUNDUP(I6/$H6,0)&gt;30,30,ROUNDUP(I6/$H6,0)))</f>
        <v>2</v>
      </c>
      <c r="J7" s="581">
        <f>IF($H6=0,0,IF(ROUNDUP(J6/$H6,0)&gt;30,30,ROUNDUP(J6/$H6,0)))</f>
        <v>2</v>
      </c>
      <c r="K7" s="579"/>
      <c r="L7" s="581"/>
      <c r="M7" s="600"/>
      <c r="N7" s="581">
        <f>IF($H6=0,0,IF(ROUNDUP(N6/$H6,0)&gt;30,30,ROUNDUP(N6/$H6,0)))</f>
        <v>2</v>
      </c>
      <c r="O7" s="581">
        <f>IF($H6=0,0,IF(ROUNDUP(O6/$H6,0)&gt;30,30,ROUNDUP(O6/$H6,0)))</f>
        <v>1</v>
      </c>
      <c r="P7" s="581"/>
      <c r="Q7" s="600"/>
      <c r="R7" s="581">
        <f>IF($H6=0,0,IF(ROUNDUP(R6/$H6,0)&gt;30,30,ROUNDUP(R6/$H6,0)))</f>
        <v>2</v>
      </c>
      <c r="S7" s="581">
        <f>IF($H6=0,0,IF(ROUNDUP(S6/$H6,0)&gt;30,30,ROUNDUP(S6/$H6,0)))</f>
        <v>2</v>
      </c>
      <c r="T7" s="581"/>
      <c r="U7" s="600"/>
      <c r="V7" s="581">
        <f>IF($H6=0,0,IF(ROUNDUP(V6/$H6,0)&gt;30,30,ROUNDUP(V6/$H6,0)))</f>
        <v>2</v>
      </c>
      <c r="W7" s="600"/>
      <c r="X7" s="580"/>
      <c r="Y7" s="580"/>
      <c r="Z7" s="580"/>
      <c r="AA7" s="581">
        <f>IF($H6=0,0,IF(ROUNDUP(AA6/$H6,0)&gt;30,30,ROUNDUP(AA6/$H6,0)))</f>
        <v>3</v>
      </c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0"/>
      <c r="AN7" s="580"/>
      <c r="AO7" s="580"/>
      <c r="AP7" s="580"/>
      <c r="AQ7" s="580"/>
      <c r="AR7" s="580"/>
      <c r="AS7" s="580"/>
      <c r="AT7" s="581">
        <f>IF($H6=0,0,IF(ROUNDUP(AT6/$H6,0)&gt;30,30,ROUNDUP(AT6/$H6,0)))</f>
        <v>6</v>
      </c>
      <c r="AU7" s="581"/>
      <c r="AV7" s="580"/>
      <c r="AW7" s="580"/>
      <c r="AX7" s="580"/>
      <c r="AY7" s="581"/>
      <c r="AZ7" s="580"/>
      <c r="BA7" s="581">
        <f>IF($H6=0,0,IF(ROUNDUP(BA6/$H6,0)&gt;30,30,ROUNDUP(BA6/$H6,0)))</f>
        <v>3</v>
      </c>
      <c r="BB7" s="580"/>
      <c r="BC7" s="580"/>
      <c r="BD7" s="580"/>
      <c r="BE7" s="581">
        <f>IF($H6=0,0,IF(ROUNDUP(BE6/$H6,0)&gt;30,30,ROUNDUP(BE6/$H6,0)))</f>
        <v>2</v>
      </c>
      <c r="BF7" s="581">
        <f>IF($H6=0,0,IF(ROUNDUP(BF6/$H6,0)&gt;30,30,ROUNDUP(BF6/$H6,0)))</f>
        <v>9</v>
      </c>
      <c r="BG7" s="580"/>
      <c r="BH7" s="581">
        <f>IF($H6=0,0,IF(ROUNDUP(BH6/$H6,0)&gt;30,30,ROUNDUP(BH6/$H6,0)))</f>
        <v>3</v>
      </c>
      <c r="BI7" s="581">
        <f>IF($H6=0,0,IF(ROUNDUP(BI6/$H6,0)&gt;30,30,ROUNDUP(BI6/$H6,0)))</f>
        <v>2</v>
      </c>
      <c r="BJ7" s="581"/>
      <c r="BK7" s="581"/>
      <c r="BL7" s="581"/>
      <c r="BM7" s="581"/>
      <c r="BN7" s="580"/>
      <c r="BO7" s="580"/>
      <c r="BP7" s="581">
        <f>IF($H6=0,0,IF(ROUNDUP(BP6/$H6,0)&gt;30,30,ROUNDUP(BP6/$H6,0)))</f>
        <v>2</v>
      </c>
      <c r="BQ7" s="581"/>
      <c r="BR7" s="581">
        <f>IF($H6=0,0,IF(ROUNDUP(BR6/$H6,0)&gt;30,30,ROUNDUP(BR6/$H6,0)))</f>
        <v>2</v>
      </c>
      <c r="BS7" s="593"/>
      <c r="BT7" s="581">
        <f>IF($H6=0,0,IF(ROUNDUP(BT6/$H6,0)&gt;30,30,ROUNDUP(BT6/$H6,0)))</f>
        <v>7</v>
      </c>
      <c r="BU7" s="581">
        <f>IF($H6=0,0,IF(ROUNDUP(BU6/$H6,0)&gt;30,30,ROUNDUP(BU6/$H6,0)))</f>
        <v>2</v>
      </c>
      <c r="BV7" s="580"/>
      <c r="BW7" s="580"/>
      <c r="BX7" s="581">
        <f>IF($H6=0,0,IF(ROUNDUP(BX6/$H6,0)&gt;30,30,ROUNDUP(BX6/$H6,0)))</f>
        <v>2</v>
      </c>
      <c r="BY7" s="581"/>
      <c r="BZ7" s="580"/>
      <c r="CA7" s="580"/>
      <c r="CB7" s="580"/>
      <c r="CC7" s="580"/>
      <c r="CD7" s="580"/>
      <c r="CE7" s="581"/>
      <c r="CF7" s="581">
        <f>IF($H6=0,0,IF(ROUNDUP(CF6/$H6,0)&gt;30,30,ROUNDUP(CF6/$H6,0)))</f>
        <v>3</v>
      </c>
      <c r="CG7" s="581">
        <f>IF($H6=0,0,IF(ROUNDUP(CG6/$H6,0)&gt;30,30,ROUNDUP(CG6/$H6,0)))</f>
        <v>2</v>
      </c>
      <c r="CH7" s="581"/>
      <c r="CI7" s="581">
        <f>IF($H6=0,0,IF(ROUNDUP(CI6/$H6,0)&gt;30,30,ROUNDUP(CI6/$H6,0)))</f>
        <v>6</v>
      </c>
      <c r="CJ7" s="581">
        <f>IF($H6=0,0,IF(ROUNDUP(CJ6/$H6,0)&gt;30,30,ROUNDUP(CJ6/$H6,0)))</f>
        <v>2</v>
      </c>
      <c r="CK7" s="580"/>
      <c r="CL7" s="580"/>
      <c r="CM7" s="581">
        <f>IF($H6=0,0,IF(ROUNDUP(CM6/$H6,0)&gt;30,30,ROUNDUP(CM6/$H6,0)))</f>
        <v>3</v>
      </c>
      <c r="CN7" s="581"/>
      <c r="CO7" s="581"/>
      <c r="CP7" s="581"/>
      <c r="CQ7" s="580"/>
      <c r="CR7" s="581">
        <f>IF($H6=0,0,IF(ROUNDUP(CR6/$H6,0)&gt;30,30,ROUNDUP(CR6/$H6,0)))</f>
        <v>3</v>
      </c>
      <c r="CS7" s="581"/>
      <c r="CT7" s="581"/>
      <c r="CU7" s="581">
        <f>IF($H6=0,0,IF(ROUNDUP(CU6/$H6,0)&gt;30,30,ROUNDUP(CU6/$H6,0)))</f>
        <v>12</v>
      </c>
      <c r="CV7" s="580"/>
      <c r="CW7" s="600"/>
      <c r="CX7" s="580"/>
      <c r="CY7" s="581">
        <f>IF($H6=0,0,IF(ROUNDUP(CY6/$H6,0)&gt;30,30,ROUNDUP(CY6/$H6,0)))</f>
        <v>1</v>
      </c>
      <c r="CZ7" s="581"/>
      <c r="DA7" s="581">
        <f>IF($H6=0,0,IF(ROUNDUP(DA6/$H6,0)&gt;30,30,ROUNDUP(DA6/$H6,0)))</f>
        <v>3</v>
      </c>
      <c r="DB7" s="581">
        <f>IF($H6=0,0,IF(ROUNDUP(DB6/$H6,0)&gt;30,30,ROUNDUP(DB6/$H6,0)))</f>
        <v>1</v>
      </c>
      <c r="DC7" s="600"/>
      <c r="DD7" s="600"/>
      <c r="DE7" s="580"/>
      <c r="DF7" s="580"/>
      <c r="DG7" s="580"/>
      <c r="DH7" s="580"/>
    </row>
    <row r="8" spans="1:112" ht="13.5" customHeight="1" x14ac:dyDescent="0.2">
      <c r="A8" s="734">
        <v>4</v>
      </c>
      <c r="B8" s="736" t="s">
        <v>232</v>
      </c>
      <c r="C8" s="738">
        <f>IF(D8=0,0,RANK(D8,D$2:D$35))</f>
        <v>8</v>
      </c>
      <c r="D8" s="740">
        <f>SUM(I9:YA9)</f>
        <v>47</v>
      </c>
      <c r="E8" s="742">
        <f>RANK(F8,F$2:F$35)</f>
        <v>8</v>
      </c>
      <c r="F8" s="752">
        <f>COUNT(I8:YP8)</f>
        <v>13</v>
      </c>
      <c r="G8" s="754">
        <f>SUM(I8:XW8)</f>
        <v>0.66131944444444446</v>
      </c>
      <c r="H8" s="759">
        <f>MINA(I8,J8,K8,L8,M8,N8,O8,P8,Q8,R8,S8,T8,U8,V8,W8)</f>
        <v>2.0821759259259259E-2</v>
      </c>
      <c r="I8" s="626">
        <v>2.2326388888888885E-2</v>
      </c>
      <c r="J8" s="574">
        <v>2.1284722222222222E-2</v>
      </c>
      <c r="K8" s="574">
        <v>2.0821759259259259E-2</v>
      </c>
      <c r="L8" s="574"/>
      <c r="M8" s="574"/>
      <c r="N8" s="574">
        <v>2.3391203703703702E-2</v>
      </c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4">
        <v>2.4432870370370369E-2</v>
      </c>
      <c r="AL8" s="574">
        <v>4.8912037037037039E-2</v>
      </c>
      <c r="AM8" s="574"/>
      <c r="AN8" s="574"/>
      <c r="AO8" s="574"/>
      <c r="AP8" s="574"/>
      <c r="AQ8" s="574"/>
      <c r="AR8" s="574"/>
      <c r="AS8" s="574"/>
      <c r="AT8" s="574"/>
      <c r="AU8" s="574"/>
      <c r="AV8" s="574">
        <v>5.1122685185185181E-2</v>
      </c>
      <c r="AW8" s="574"/>
      <c r="AX8" s="574"/>
      <c r="AY8" s="574"/>
      <c r="AZ8" s="574"/>
      <c r="BA8" s="574"/>
      <c r="BB8" s="574"/>
      <c r="BC8" s="574"/>
      <c r="BD8" s="574"/>
      <c r="BE8" s="574"/>
      <c r="BF8" s="574"/>
      <c r="BG8" s="574"/>
      <c r="BH8" s="574">
        <v>8.2696759259259262E-2</v>
      </c>
      <c r="BI8" s="574"/>
      <c r="BJ8" s="574"/>
      <c r="BK8" s="574"/>
      <c r="BL8" s="574"/>
      <c r="BM8" s="574"/>
      <c r="BN8" s="574"/>
      <c r="BO8" s="574"/>
      <c r="BP8" s="574"/>
      <c r="BQ8" s="574"/>
      <c r="BR8" s="574"/>
      <c r="BS8" s="574"/>
      <c r="BT8" s="574">
        <v>0.13112268518518519</v>
      </c>
      <c r="BU8" s="574"/>
      <c r="BV8" s="574"/>
      <c r="BW8" s="574"/>
      <c r="BX8" s="574"/>
      <c r="BY8" s="574"/>
      <c r="BZ8" s="574">
        <v>0.15871527777777777</v>
      </c>
      <c r="CA8" s="574"/>
      <c r="CB8" s="574"/>
      <c r="CC8" s="574"/>
      <c r="CD8" s="574"/>
      <c r="CE8" s="574"/>
      <c r="CF8" s="574"/>
      <c r="CG8" s="574"/>
      <c r="CH8" s="574"/>
      <c r="CI8" s="574"/>
      <c r="CJ8" s="574"/>
      <c r="CK8" s="574"/>
      <c r="CL8" s="574"/>
      <c r="CM8" s="574"/>
      <c r="CN8" s="574"/>
      <c r="CO8" s="574">
        <v>2.1076388888888891E-2</v>
      </c>
      <c r="CP8" s="574"/>
      <c r="CQ8" s="574" t="s">
        <v>1055</v>
      </c>
      <c r="CR8" s="574"/>
      <c r="CS8" s="578">
        <v>2.883101851851852E-2</v>
      </c>
      <c r="CT8" s="574"/>
      <c r="CU8" s="574"/>
      <c r="CV8" s="574"/>
      <c r="CW8" s="574"/>
      <c r="CX8" s="574"/>
      <c r="CY8" s="574"/>
      <c r="CZ8" s="574"/>
      <c r="DA8" s="574"/>
      <c r="DB8" s="574"/>
      <c r="DC8" s="574"/>
      <c r="DD8" s="574"/>
      <c r="DE8" s="574"/>
      <c r="DF8" s="574"/>
      <c r="DG8" s="574">
        <v>2.6585648148148146E-2</v>
      </c>
      <c r="DH8" s="574"/>
    </row>
    <row r="9" spans="1:112" ht="13.5" customHeight="1" thickBot="1" x14ac:dyDescent="0.25">
      <c r="A9" s="735"/>
      <c r="B9" s="737"/>
      <c r="C9" s="739"/>
      <c r="D9" s="741"/>
      <c r="E9" s="743"/>
      <c r="F9" s="753"/>
      <c r="G9" s="755"/>
      <c r="H9" s="760"/>
      <c r="I9" s="581">
        <f>IF($H8=0,0,IF(ROUNDUP(I8/$H8,0)&gt;30,30,ROUNDUP(I8/$H8,0)))</f>
        <v>2</v>
      </c>
      <c r="J9" s="581">
        <f>IF($H8=0,0,IF(ROUNDUP(J8/$H8,0)&gt;30,30,ROUNDUP(J8/$H8,0)))</f>
        <v>2</v>
      </c>
      <c r="K9" s="581">
        <f>IF($H8=0,0,IF(ROUNDUP(K8/$H8,0)&gt;30,30,ROUNDUP(K8/$H8,0)))</f>
        <v>1</v>
      </c>
      <c r="L9" s="576"/>
      <c r="M9" s="575"/>
      <c r="N9" s="581">
        <f>IF($H8=0,0,IF(ROUNDUP(N8/$H8,0)&gt;30,30,ROUNDUP(N8/$H8,0)))</f>
        <v>2</v>
      </c>
      <c r="O9" s="597"/>
      <c r="P9" s="576"/>
      <c r="Q9" s="576"/>
      <c r="R9" s="575"/>
      <c r="S9" s="597"/>
      <c r="T9" s="576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81"/>
      <c r="AK9" s="581">
        <f>IF($H8=0,0,IF(ROUNDUP(AK8/$H8,0)&gt;30,30,ROUNDUP(AK8/$H8,0)))</f>
        <v>2</v>
      </c>
      <c r="AL9" s="581">
        <f>IF($H8=0,0,IF(ROUNDUP(AL8/$H8,0)&gt;30,30,ROUNDUP(AL8/$H8,0)))</f>
        <v>3</v>
      </c>
      <c r="AM9" s="575"/>
      <c r="AN9" s="575"/>
      <c r="AO9" s="575"/>
      <c r="AP9" s="575"/>
      <c r="AQ9" s="575"/>
      <c r="AR9" s="575"/>
      <c r="AS9" s="575"/>
      <c r="AT9" s="575"/>
      <c r="AU9" s="575"/>
      <c r="AV9" s="581">
        <f>IF($H8=0,0,IF(ROUNDUP(AV8/$H8,0)&gt;30,30,ROUNDUP(AV8/$H8,0)))</f>
        <v>3</v>
      </c>
      <c r="AW9" s="581"/>
      <c r="AX9" s="581"/>
      <c r="AY9" s="581"/>
      <c r="AZ9" s="575"/>
      <c r="BA9" s="575"/>
      <c r="BB9" s="575"/>
      <c r="BC9" s="575"/>
      <c r="BD9" s="575"/>
      <c r="BE9" s="575"/>
      <c r="BF9" s="575"/>
      <c r="BG9" s="575"/>
      <c r="BH9" s="581">
        <f>IF($H8=0,0,IF(ROUNDUP(BH8/$H8,0)&gt;30,30,ROUNDUP(BH8/$H8,0)))</f>
        <v>4</v>
      </c>
      <c r="BI9" s="575"/>
      <c r="BJ9" s="575"/>
      <c r="BK9" s="575"/>
      <c r="BL9" s="575"/>
      <c r="BM9" s="575"/>
      <c r="BN9" s="575"/>
      <c r="BO9" s="575"/>
      <c r="BP9" s="575"/>
      <c r="BQ9" s="575"/>
      <c r="BR9" s="575"/>
      <c r="BS9" s="575"/>
      <c r="BT9" s="581">
        <f>IF($H8=0,0,IF(ROUNDUP(BT8/$H8,0)&gt;30,30,ROUNDUP(BT8/$H8,0)))</f>
        <v>7</v>
      </c>
      <c r="BU9" s="581"/>
      <c r="BV9" s="575"/>
      <c r="BW9" s="575"/>
      <c r="BX9" s="575"/>
      <c r="BY9" s="575"/>
      <c r="BZ9" s="581">
        <f>IF($H8=0,0,IF(ROUNDUP(BZ8/$H8,0)&gt;30,30,ROUNDUP(BZ8/$H8,0)))</f>
        <v>8</v>
      </c>
      <c r="CA9" s="575"/>
      <c r="CB9" s="575"/>
      <c r="CC9" s="575"/>
      <c r="CD9" s="575"/>
      <c r="CE9" s="575"/>
      <c r="CF9" s="575"/>
      <c r="CG9" s="575"/>
      <c r="CH9" s="575"/>
      <c r="CI9" s="575"/>
      <c r="CJ9" s="575"/>
      <c r="CK9" s="575"/>
      <c r="CL9" s="575"/>
      <c r="CM9" s="575"/>
      <c r="CN9" s="575"/>
      <c r="CO9" s="581">
        <f>IF($H8=0,0,IF(ROUNDUP(CO8/$H8,0)&gt;30,30,ROUNDUP(CO8/$H8,0)))</f>
        <v>2</v>
      </c>
      <c r="CP9" s="575"/>
      <c r="CQ9" s="581">
        <f>IF($H8=0,0,IF(ROUNDUP(CQ8/$H8,0)&gt;30,30,ROUNDUP(CQ8/$H8,0)))</f>
        <v>7</v>
      </c>
      <c r="CR9" s="581"/>
      <c r="CS9" s="581">
        <f>IF($H8=0,0,IF(ROUNDUP(CS8/$H8,0)&gt;30,30,ROUNDUP(CS8/$H8,0)))</f>
        <v>2</v>
      </c>
      <c r="CT9" s="575"/>
      <c r="CU9" s="575"/>
      <c r="CV9" s="575"/>
      <c r="CW9" s="575"/>
      <c r="CX9" s="575"/>
      <c r="CY9" s="575"/>
      <c r="CZ9" s="575"/>
      <c r="DA9" s="575"/>
      <c r="DB9" s="575"/>
      <c r="DC9" s="575"/>
      <c r="DD9" s="575"/>
      <c r="DE9" s="575"/>
      <c r="DF9" s="575"/>
      <c r="DG9" s="581">
        <f>IF($H8=0,0,IF(ROUNDUP(DG8/$H8,0)&gt;30,30,ROUNDUP(DG8/$H8,0)))</f>
        <v>2</v>
      </c>
      <c r="DH9" s="575"/>
    </row>
    <row r="10" spans="1:112" ht="13.5" customHeight="1" x14ac:dyDescent="0.2">
      <c r="A10" s="734">
        <v>5</v>
      </c>
      <c r="B10" s="736" t="s">
        <v>8</v>
      </c>
      <c r="C10" s="738">
        <f>IF(D10=0,0,RANK(D10,D$2:D$35))</f>
        <v>0</v>
      </c>
      <c r="D10" s="740">
        <f>SUM(I11:YA11)</f>
        <v>0</v>
      </c>
      <c r="E10" s="742">
        <f>RANK(F10,F$2:F$35)</f>
        <v>12</v>
      </c>
      <c r="F10" s="752">
        <f>COUNT(I10:YP10)</f>
        <v>0</v>
      </c>
      <c r="G10" s="754">
        <f>SUM(I10:XW10)</f>
        <v>0</v>
      </c>
      <c r="H10" s="759">
        <f>MINA(I10,J10,K10,L10,M10,N10,O10,P10,Q10,R10,S10,T10,U10,V10,W10)</f>
        <v>0</v>
      </c>
      <c r="I10" s="610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  <c r="AL10" s="578"/>
      <c r="AM10" s="578"/>
      <c r="AN10" s="578"/>
      <c r="AO10" s="578"/>
      <c r="AP10" s="578"/>
      <c r="AQ10" s="578"/>
      <c r="AR10" s="578"/>
      <c r="AS10" s="578"/>
      <c r="AT10" s="578"/>
      <c r="AU10" s="578"/>
      <c r="AV10" s="578"/>
      <c r="AW10" s="578"/>
      <c r="AX10" s="578"/>
      <c r="AY10" s="574"/>
      <c r="AZ10" s="578"/>
      <c r="BA10" s="578"/>
      <c r="BB10" s="578"/>
      <c r="BC10" s="578"/>
      <c r="BD10" s="578"/>
      <c r="BE10" s="578"/>
      <c r="BF10" s="578"/>
      <c r="BG10" s="578"/>
      <c r="BH10" s="578"/>
      <c r="BI10" s="578"/>
      <c r="BJ10" s="578"/>
      <c r="BK10" s="578"/>
      <c r="BL10" s="578"/>
      <c r="BM10" s="578"/>
      <c r="BN10" s="578"/>
      <c r="BO10" s="578"/>
      <c r="BP10" s="578"/>
      <c r="BQ10" s="578"/>
      <c r="BR10" s="578"/>
      <c r="BS10" s="578"/>
      <c r="BT10" s="578"/>
      <c r="BU10" s="578"/>
      <c r="BV10" s="578"/>
      <c r="BW10" s="578"/>
      <c r="BX10" s="578"/>
      <c r="BY10" s="578"/>
      <c r="BZ10" s="578"/>
      <c r="CA10" s="578"/>
      <c r="CB10" s="578"/>
      <c r="CC10" s="578"/>
      <c r="CD10" s="578"/>
      <c r="CE10" s="578"/>
      <c r="CF10" s="578"/>
      <c r="CG10" s="578"/>
      <c r="CH10" s="578"/>
      <c r="CI10" s="578"/>
      <c r="CJ10" s="578"/>
      <c r="CK10" s="578"/>
      <c r="CL10" s="578"/>
      <c r="CM10" s="578"/>
      <c r="CN10" s="578"/>
      <c r="CO10" s="578"/>
      <c r="CP10" s="578"/>
      <c r="CQ10" s="578" t="s">
        <v>1054</v>
      </c>
      <c r="CR10" s="578"/>
      <c r="CS10" s="578"/>
      <c r="CT10" s="578"/>
      <c r="CU10" s="578"/>
      <c r="CV10" s="578"/>
      <c r="CW10" s="578"/>
      <c r="CX10" s="578"/>
      <c r="CY10" s="578"/>
      <c r="CZ10" s="578"/>
      <c r="DA10" s="578"/>
      <c r="DB10" s="578"/>
      <c r="DC10" s="578"/>
      <c r="DD10" s="578"/>
      <c r="DE10" s="578"/>
      <c r="DF10" s="578"/>
      <c r="DG10" s="578"/>
      <c r="DH10" s="578"/>
    </row>
    <row r="11" spans="1:112" ht="13.5" customHeight="1" thickBot="1" x14ac:dyDescent="0.25">
      <c r="A11" s="735"/>
      <c r="B11" s="737"/>
      <c r="C11" s="739"/>
      <c r="D11" s="741"/>
      <c r="E11" s="743"/>
      <c r="F11" s="753"/>
      <c r="G11" s="755"/>
      <c r="H11" s="760"/>
      <c r="I11" s="579"/>
      <c r="J11" s="580"/>
      <c r="K11" s="580"/>
      <c r="L11" s="581"/>
      <c r="M11" s="580"/>
      <c r="N11" s="580"/>
      <c r="O11" s="580"/>
      <c r="P11" s="581"/>
      <c r="Q11" s="581"/>
      <c r="R11" s="580"/>
      <c r="S11" s="580"/>
      <c r="T11" s="581"/>
      <c r="U11" s="580"/>
      <c r="V11" s="580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580"/>
      <c r="AS11" s="580"/>
      <c r="AT11" s="580"/>
      <c r="AU11" s="580"/>
      <c r="AV11" s="580"/>
      <c r="AW11" s="580"/>
      <c r="AX11" s="580"/>
      <c r="AY11" s="581"/>
      <c r="AZ11" s="580"/>
      <c r="BA11" s="580"/>
      <c r="BB11" s="580"/>
      <c r="BC11" s="580"/>
      <c r="BD11" s="580"/>
      <c r="BE11" s="580"/>
      <c r="BF11" s="580"/>
      <c r="BG11" s="580"/>
      <c r="BH11" s="580"/>
      <c r="BI11" s="580"/>
      <c r="BJ11" s="580"/>
      <c r="BK11" s="580"/>
      <c r="BL11" s="580"/>
      <c r="BM11" s="580"/>
      <c r="BN11" s="580"/>
      <c r="BO11" s="580"/>
      <c r="BP11" s="580"/>
      <c r="BQ11" s="580"/>
      <c r="BR11" s="580"/>
      <c r="BS11" s="580"/>
      <c r="BT11" s="580"/>
      <c r="BU11" s="580"/>
      <c r="BV11" s="580"/>
      <c r="BW11" s="580"/>
      <c r="BX11" s="580"/>
      <c r="BY11" s="580"/>
      <c r="BZ11" s="580"/>
      <c r="CA11" s="580"/>
      <c r="CB11" s="580"/>
      <c r="CC11" s="580"/>
      <c r="CD11" s="580"/>
      <c r="CE11" s="580"/>
      <c r="CF11" s="580"/>
      <c r="CG11" s="580"/>
      <c r="CH11" s="580"/>
      <c r="CI11" s="580"/>
      <c r="CJ11" s="580"/>
      <c r="CK11" s="580"/>
      <c r="CL11" s="580"/>
      <c r="CM11" s="580"/>
      <c r="CN11" s="580"/>
      <c r="CO11" s="580"/>
      <c r="CP11" s="580"/>
      <c r="CQ11" s="581">
        <f>IF($H10=0,0,IF(ROUNDUP(CQ10/$H10,0)&gt;30,30,ROUNDUP(CQ10/$H10,0)))</f>
        <v>0</v>
      </c>
      <c r="CR11" s="581"/>
      <c r="CS11" s="580"/>
      <c r="CT11" s="580"/>
      <c r="CU11" s="580"/>
      <c r="CV11" s="580"/>
      <c r="CW11" s="580"/>
      <c r="CX11" s="580"/>
      <c r="CY11" s="580"/>
      <c r="CZ11" s="580"/>
      <c r="DA11" s="580"/>
      <c r="DB11" s="580"/>
      <c r="DC11" s="580"/>
      <c r="DD11" s="580"/>
      <c r="DE11" s="580"/>
      <c r="DF11" s="580"/>
      <c r="DG11" s="580"/>
      <c r="DH11" s="580"/>
    </row>
    <row r="12" spans="1:112" ht="13.5" customHeight="1" x14ac:dyDescent="0.2">
      <c r="A12" s="734">
        <v>6</v>
      </c>
      <c r="B12" s="736" t="s">
        <v>834</v>
      </c>
      <c r="C12" s="738">
        <f>IF(D12=0,0,RANK(D12,D$2:D$35))</f>
        <v>9</v>
      </c>
      <c r="D12" s="740">
        <f>SUM(I13:YA13)</f>
        <v>28</v>
      </c>
      <c r="E12" s="742">
        <f>RANK(F12,F$2:F$35)</f>
        <v>9</v>
      </c>
      <c r="F12" s="752">
        <f>COUNT(I12:YP12)</f>
        <v>12</v>
      </c>
      <c r="G12" s="754">
        <f>SUM(I12:XW12)</f>
        <v>0.36607638888888888</v>
      </c>
      <c r="H12" s="759">
        <f>MINA(I12,J12,K12,L12,M12,N12,O12,P12,Q12,R12,S12,T12,U12,V12,W12)</f>
        <v>1.8240740740740741E-2</v>
      </c>
      <c r="I12" s="626"/>
      <c r="J12" s="574"/>
      <c r="K12" s="574">
        <v>1.9606481481481482E-2</v>
      </c>
      <c r="L12" s="574"/>
      <c r="M12" s="574"/>
      <c r="N12" s="574"/>
      <c r="O12" s="574">
        <v>1.8460648148148146E-2</v>
      </c>
      <c r="P12" s="574">
        <v>1.8622685185185183E-2</v>
      </c>
      <c r="Q12" s="574"/>
      <c r="R12" s="574">
        <v>1.8530092592592595E-2</v>
      </c>
      <c r="S12" s="574"/>
      <c r="T12" s="574">
        <v>1.8240740740740741E-2</v>
      </c>
      <c r="U12" s="574"/>
      <c r="V12" s="574"/>
      <c r="W12" s="574"/>
      <c r="X12" s="574"/>
      <c r="Y12" s="574"/>
      <c r="Z12" s="574">
        <v>2.3124999999999996E-2</v>
      </c>
      <c r="AA12" s="574"/>
      <c r="AB12" s="574"/>
      <c r="AC12" s="574"/>
      <c r="AD12" s="574"/>
      <c r="AE12" s="574"/>
      <c r="AF12" s="574"/>
      <c r="AG12" s="574"/>
      <c r="AH12" s="574"/>
      <c r="AI12" s="574"/>
      <c r="AJ12" s="574"/>
      <c r="AK12" s="574"/>
      <c r="AL12" s="574"/>
      <c r="AM12" s="574"/>
      <c r="AN12" s="574"/>
      <c r="AO12" s="574"/>
      <c r="AP12" s="574"/>
      <c r="AQ12" s="574"/>
      <c r="AR12" s="574"/>
      <c r="AS12" s="574"/>
      <c r="AT12" s="574">
        <v>5.9467592592592593E-2</v>
      </c>
      <c r="AU12" s="574"/>
      <c r="AV12" s="574">
        <v>4.2256944444444444E-2</v>
      </c>
      <c r="AW12" s="574"/>
      <c r="AX12" s="574"/>
      <c r="AY12" s="574">
        <v>3.4699074074074077E-2</v>
      </c>
      <c r="AZ12" s="574"/>
      <c r="BA12" s="574"/>
      <c r="BB12" s="574"/>
      <c r="BC12" s="574"/>
      <c r="BD12" s="574"/>
      <c r="BE12" s="574"/>
      <c r="BF12" s="574"/>
      <c r="BG12" s="574"/>
      <c r="BH12" s="574"/>
      <c r="BI12" s="574"/>
      <c r="BJ12" s="574"/>
      <c r="BK12" s="574"/>
      <c r="BL12" s="574"/>
      <c r="BM12" s="574"/>
      <c r="BN12" s="574"/>
      <c r="BO12" s="574"/>
      <c r="BP12" s="574"/>
      <c r="BQ12" s="574"/>
      <c r="BR12" s="574">
        <v>2.2037037037037036E-2</v>
      </c>
      <c r="BS12" s="574">
        <v>4.6493055555555551E-2</v>
      </c>
      <c r="BT12" s="574"/>
      <c r="BU12" s="574"/>
      <c r="BV12" s="574"/>
      <c r="BW12" s="574"/>
      <c r="BX12" s="574"/>
      <c r="BY12" s="574"/>
      <c r="BZ12" s="574"/>
      <c r="CA12" s="574"/>
      <c r="CB12" s="574"/>
      <c r="CC12" s="574"/>
      <c r="CD12" s="574"/>
      <c r="CE12" s="574">
        <v>4.4537037037037042E-2</v>
      </c>
      <c r="CF12" s="574"/>
      <c r="CG12" s="574"/>
      <c r="CH12" s="574"/>
      <c r="CI12" s="574"/>
      <c r="CJ12" s="574"/>
      <c r="CK12" s="574"/>
      <c r="CL12" s="574"/>
      <c r="CM12" s="574"/>
      <c r="CN12" s="574"/>
      <c r="CO12" s="574"/>
      <c r="CP12" s="574"/>
      <c r="CQ12" s="574"/>
      <c r="CR12" s="574"/>
      <c r="CS12" s="574"/>
      <c r="CT12" s="574"/>
      <c r="CU12" s="574"/>
      <c r="CV12" s="574"/>
      <c r="CW12" s="574"/>
      <c r="CX12" s="574"/>
      <c r="CY12" s="574"/>
      <c r="CZ12" s="574"/>
      <c r="DA12" s="574"/>
      <c r="DB12" s="574"/>
      <c r="DC12" s="574"/>
      <c r="DD12" s="574"/>
      <c r="DE12" s="574"/>
      <c r="DF12" s="574"/>
      <c r="DG12" s="574"/>
      <c r="DH12" s="574"/>
    </row>
    <row r="13" spans="1:112" ht="13.5" customHeight="1" thickBot="1" x14ac:dyDescent="0.25">
      <c r="A13" s="735"/>
      <c r="B13" s="737"/>
      <c r="C13" s="739"/>
      <c r="D13" s="741"/>
      <c r="E13" s="743"/>
      <c r="F13" s="753"/>
      <c r="G13" s="755"/>
      <c r="H13" s="760"/>
      <c r="I13" s="577"/>
      <c r="J13" s="575"/>
      <c r="K13" s="581">
        <f>IF($H12=0,0,IF(ROUNDUP(K12/$H12,0)&gt;30,30,ROUNDUP(K12/$H12,0)))</f>
        <v>2</v>
      </c>
      <c r="L13" s="576"/>
      <c r="M13" s="597"/>
      <c r="N13" s="597"/>
      <c r="O13" s="581">
        <f>IF($H12=0,0,IF(ROUNDUP(O12/$H12,0)&gt;30,30,ROUNDUP(O12/$H12,0)))</f>
        <v>2</v>
      </c>
      <c r="P13" s="581">
        <f>IF($H12=0,0,IF(ROUNDUP(P12/$H12,0)&gt;30,30,ROUNDUP(P12/$H12,0)))</f>
        <v>2</v>
      </c>
      <c r="Q13" s="597"/>
      <c r="R13" s="581">
        <f>IF($H12=0,0,IF(ROUNDUP(R12/$H12,0)&gt;30,30,ROUNDUP(R12/$H12,0)))</f>
        <v>2</v>
      </c>
      <c r="S13" s="597"/>
      <c r="T13" s="581">
        <f>IF($H12=0,0,IF(ROUNDUP(T12/$H12,0)&gt;30,30,ROUNDUP(T12/$H12,0)))</f>
        <v>1</v>
      </c>
      <c r="U13" s="575"/>
      <c r="V13" s="575"/>
      <c r="W13" s="597"/>
      <c r="X13" s="575"/>
      <c r="Y13" s="575"/>
      <c r="Z13" s="576">
        <f>IF($H12=0,0,IF(ROUNDUP(Z12/$H12,0)&gt;30,30,ROUNDUP(Z12/$H12,0)))</f>
        <v>2</v>
      </c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5"/>
      <c r="AN13" s="575"/>
      <c r="AO13" s="575"/>
      <c r="AP13" s="575"/>
      <c r="AQ13" s="575"/>
      <c r="AR13" s="575"/>
      <c r="AS13" s="575"/>
      <c r="AT13" s="581">
        <f>IF($H12=0,0,IF(ROUNDUP(AT12/$H12,0)&gt;30,30,ROUNDUP(AT12/$H12,0)))</f>
        <v>4</v>
      </c>
      <c r="AU13" s="581"/>
      <c r="AV13" s="581">
        <f>IF($H12=0,0,IF(ROUNDUP(AV12/$H12,0)&gt;30,30,ROUNDUP(AV12/$H12,0)))</f>
        <v>3</v>
      </c>
      <c r="AW13" s="581"/>
      <c r="AX13" s="581"/>
      <c r="AY13" s="581">
        <f>IF($H12=0,0,IF(ROUNDUP(AY12/$H12,0)&gt;30,30,ROUNDUP(AY12/$H12,0)))</f>
        <v>2</v>
      </c>
      <c r="AZ13" s="575"/>
      <c r="BA13" s="575"/>
      <c r="BB13" s="575"/>
      <c r="BC13" s="575"/>
      <c r="BD13" s="575"/>
      <c r="BE13" s="575"/>
      <c r="BF13" s="575"/>
      <c r="BG13" s="575"/>
      <c r="BH13" s="576"/>
      <c r="BI13" s="575"/>
      <c r="BJ13" s="575"/>
      <c r="BK13" s="575"/>
      <c r="BL13" s="575"/>
      <c r="BM13" s="575"/>
      <c r="BN13" s="575"/>
      <c r="BO13" s="575"/>
      <c r="BP13" s="575"/>
      <c r="BQ13" s="581"/>
      <c r="BR13" s="581">
        <f>IF($H12=0,0,IF(ROUNDUP(BR12/$H12,0)&gt;30,30,ROUNDUP(BR12/$H12,0)))</f>
        <v>2</v>
      </c>
      <c r="BS13" s="581">
        <f>IF($H12=0,0,IF(ROUNDUP(BS12/$H12,0)&gt;30,30,ROUNDUP(BS12/$H12,0)))</f>
        <v>3</v>
      </c>
      <c r="BT13" s="575"/>
      <c r="BU13" s="575"/>
      <c r="BV13" s="575"/>
      <c r="BW13" s="575"/>
      <c r="BX13" s="575"/>
      <c r="BY13" s="575"/>
      <c r="BZ13" s="575"/>
      <c r="CA13" s="575"/>
      <c r="CB13" s="575"/>
      <c r="CC13" s="575"/>
      <c r="CD13" s="575"/>
      <c r="CE13" s="581">
        <f>IF($H12=0,0,IF(ROUNDUP(CE12/$H12,0)&gt;30,30,ROUNDUP(CE12/$H12,0)))</f>
        <v>3</v>
      </c>
      <c r="CF13" s="581"/>
      <c r="CG13" s="581"/>
      <c r="CH13" s="576"/>
      <c r="CI13" s="575"/>
      <c r="CJ13" s="575"/>
      <c r="CK13" s="575"/>
      <c r="CL13" s="575"/>
      <c r="CM13" s="576"/>
      <c r="CN13" s="576"/>
      <c r="CO13" s="576"/>
      <c r="CP13" s="576"/>
      <c r="CQ13" s="576"/>
      <c r="CR13" s="576"/>
      <c r="CS13" s="576"/>
      <c r="CT13" s="576"/>
      <c r="CU13" s="576"/>
      <c r="CV13" s="576"/>
      <c r="CW13" s="576"/>
      <c r="CX13" s="576"/>
      <c r="CY13" s="576"/>
      <c r="CZ13" s="576"/>
      <c r="DA13" s="597"/>
      <c r="DB13" s="576"/>
      <c r="DC13" s="576"/>
      <c r="DD13" s="576"/>
      <c r="DE13" s="576"/>
      <c r="DF13" s="576"/>
      <c r="DG13" s="576"/>
      <c r="DH13" s="576"/>
    </row>
    <row r="14" spans="1:112" ht="13.5" customHeight="1" x14ac:dyDescent="0.2">
      <c r="A14" s="734">
        <v>7</v>
      </c>
      <c r="B14" s="736" t="s">
        <v>113</v>
      </c>
      <c r="C14" s="738">
        <f>IF(D14=0,0,RANK(D14,D$2:D$35))</f>
        <v>0</v>
      </c>
      <c r="D14" s="740">
        <f>SUM(I15:YA15)</f>
        <v>0</v>
      </c>
      <c r="E14" s="742">
        <f>RANK(F14,F$2:F$35)</f>
        <v>12</v>
      </c>
      <c r="F14" s="752">
        <f>COUNT(I14:YP14)</f>
        <v>0</v>
      </c>
      <c r="G14" s="754">
        <f>SUM(I14:XW14)</f>
        <v>0</v>
      </c>
      <c r="H14" s="759">
        <f>MINA(I14,J14,K14,L14,M14,N14,O14,P14,Q14,R14,S14,T14,U14,V14,W14)</f>
        <v>0</v>
      </c>
      <c r="I14" s="626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574"/>
      <c r="AA14" s="574"/>
      <c r="AB14" s="574"/>
      <c r="AC14" s="574"/>
      <c r="AD14" s="574"/>
      <c r="AE14" s="574"/>
      <c r="AF14" s="574"/>
      <c r="AG14" s="574"/>
      <c r="AH14" s="574"/>
      <c r="AI14" s="574"/>
      <c r="AJ14" s="574"/>
      <c r="AK14" s="574"/>
      <c r="AL14" s="574"/>
      <c r="AM14" s="574"/>
      <c r="AN14" s="574"/>
      <c r="AO14" s="574"/>
      <c r="AP14" s="574"/>
      <c r="AQ14" s="574"/>
      <c r="AR14" s="574"/>
      <c r="AS14" s="574"/>
      <c r="AT14" s="574"/>
      <c r="AU14" s="574"/>
      <c r="AV14" s="574"/>
      <c r="AW14" s="574"/>
      <c r="AX14" s="574"/>
      <c r="AY14" s="574"/>
      <c r="AZ14" s="574"/>
      <c r="BA14" s="574"/>
      <c r="BB14" s="574"/>
      <c r="BC14" s="574"/>
      <c r="BD14" s="574"/>
      <c r="BE14" s="574"/>
      <c r="BF14" s="574"/>
      <c r="BG14" s="574"/>
      <c r="BH14" s="574"/>
      <c r="BI14" s="574"/>
      <c r="BJ14" s="574"/>
      <c r="BK14" s="574"/>
      <c r="BL14" s="574"/>
      <c r="BM14" s="574"/>
      <c r="BN14" s="574"/>
      <c r="BO14" s="574"/>
      <c r="BP14" s="574"/>
      <c r="BQ14" s="574"/>
      <c r="BR14" s="574"/>
      <c r="BS14" s="574"/>
      <c r="BT14" s="574"/>
      <c r="BU14" s="574"/>
      <c r="BV14" s="574"/>
      <c r="BW14" s="574"/>
      <c r="BX14" s="574"/>
      <c r="BY14" s="574"/>
      <c r="BZ14" s="574"/>
      <c r="CA14" s="574"/>
      <c r="CB14" s="574"/>
      <c r="CC14" s="574"/>
      <c r="CD14" s="574"/>
      <c r="CE14" s="574"/>
      <c r="CF14" s="574"/>
      <c r="CG14" s="574"/>
      <c r="CH14" s="574"/>
      <c r="CI14" s="574"/>
      <c r="CJ14" s="574"/>
      <c r="CK14" s="574"/>
      <c r="CL14" s="574"/>
      <c r="CM14" s="574"/>
      <c r="CN14" s="574"/>
      <c r="CO14" s="574"/>
      <c r="CP14" s="574"/>
      <c r="CQ14" s="574"/>
      <c r="CR14" s="574"/>
      <c r="CS14" s="574"/>
      <c r="CT14" s="574"/>
      <c r="CU14" s="574"/>
      <c r="CV14" s="574"/>
      <c r="CW14" s="574"/>
      <c r="CX14" s="574"/>
      <c r="CY14" s="574"/>
      <c r="CZ14" s="574"/>
      <c r="DA14" s="574"/>
      <c r="DB14" s="574"/>
      <c r="DC14" s="574"/>
      <c r="DD14" s="574"/>
      <c r="DE14" s="574"/>
      <c r="DF14" s="574"/>
      <c r="DG14" s="574"/>
      <c r="DH14" s="574"/>
    </row>
    <row r="15" spans="1:112" ht="13.5" customHeight="1" thickBot="1" x14ac:dyDescent="0.25">
      <c r="A15" s="735"/>
      <c r="B15" s="737"/>
      <c r="C15" s="739"/>
      <c r="D15" s="741"/>
      <c r="E15" s="743"/>
      <c r="F15" s="753"/>
      <c r="G15" s="755"/>
      <c r="H15" s="760"/>
      <c r="I15" s="577"/>
      <c r="J15" s="575"/>
      <c r="K15" s="575"/>
      <c r="L15" s="576"/>
      <c r="M15" s="575"/>
      <c r="N15" s="575"/>
      <c r="O15" s="575"/>
      <c r="P15" s="576"/>
      <c r="Q15" s="576"/>
      <c r="R15" s="575"/>
      <c r="S15" s="575"/>
      <c r="T15" s="576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81"/>
      <c r="AZ15" s="575"/>
      <c r="BA15" s="575"/>
      <c r="BB15" s="575"/>
      <c r="BC15" s="575"/>
      <c r="BD15" s="575"/>
      <c r="BE15" s="575"/>
      <c r="BF15" s="575"/>
      <c r="BG15" s="575"/>
      <c r="BH15" s="575"/>
      <c r="BI15" s="575"/>
      <c r="BJ15" s="575"/>
      <c r="BK15" s="575"/>
      <c r="BL15" s="575"/>
      <c r="BM15" s="575"/>
      <c r="BN15" s="575"/>
      <c r="BO15" s="575"/>
      <c r="BP15" s="575"/>
      <c r="BQ15" s="575"/>
      <c r="BR15" s="575"/>
      <c r="BS15" s="575"/>
      <c r="BT15" s="575"/>
      <c r="BU15" s="575"/>
      <c r="BV15" s="575"/>
      <c r="BW15" s="575"/>
      <c r="BX15" s="575"/>
      <c r="BY15" s="575"/>
      <c r="BZ15" s="575"/>
      <c r="CA15" s="575"/>
      <c r="CB15" s="575"/>
      <c r="CC15" s="575"/>
      <c r="CD15" s="575"/>
      <c r="CE15" s="575"/>
      <c r="CF15" s="575"/>
      <c r="CG15" s="575"/>
      <c r="CH15" s="575"/>
      <c r="CI15" s="575"/>
      <c r="CJ15" s="575"/>
      <c r="CK15" s="575"/>
      <c r="CL15" s="575"/>
      <c r="CM15" s="575"/>
      <c r="CN15" s="575"/>
      <c r="CO15" s="575"/>
      <c r="CP15" s="575"/>
      <c r="CQ15" s="575"/>
      <c r="CR15" s="575"/>
      <c r="CS15" s="575"/>
      <c r="CT15" s="575"/>
      <c r="CU15" s="575"/>
      <c r="CV15" s="575"/>
      <c r="CW15" s="575"/>
      <c r="CX15" s="575"/>
      <c r="CY15" s="575"/>
      <c r="CZ15" s="575"/>
      <c r="DA15" s="575"/>
      <c r="DB15" s="575"/>
      <c r="DC15" s="575"/>
      <c r="DD15" s="575"/>
      <c r="DE15" s="575"/>
      <c r="DF15" s="575"/>
      <c r="DG15" s="575"/>
      <c r="DH15" s="575"/>
    </row>
    <row r="16" spans="1:112" ht="13.5" customHeight="1" x14ac:dyDescent="0.2">
      <c r="A16" s="734">
        <v>8</v>
      </c>
      <c r="B16" s="736" t="s">
        <v>252</v>
      </c>
      <c r="C16" s="738">
        <f>IF(D16=0,0,RANK(D16,D$2:D$35))</f>
        <v>4</v>
      </c>
      <c r="D16" s="740">
        <f>SUM(I17:YA17)</f>
        <v>112</v>
      </c>
      <c r="E16" s="742">
        <f>RANK(F16,F$2:F$35)</f>
        <v>2</v>
      </c>
      <c r="F16" s="752">
        <f>COUNT(I16:YP16)</f>
        <v>33</v>
      </c>
      <c r="G16" s="754">
        <f>SUM(I16:XW16)</f>
        <v>1.1278472222222224</v>
      </c>
      <c r="H16" s="759">
        <f>MINA(I16,J16,K16,L16,M16,N16,O16,P16,Q16,R16,S16,T16,U16,V16,W16)</f>
        <v>1.3599537037037037E-2</v>
      </c>
      <c r="I16" s="610">
        <v>1.4097222222222221E-2</v>
      </c>
      <c r="J16" s="578">
        <v>1.4155092592592592E-2</v>
      </c>
      <c r="K16" s="578">
        <v>1.383101851851852E-2</v>
      </c>
      <c r="L16" s="578">
        <v>1.3599537037037037E-2</v>
      </c>
      <c r="M16" s="578">
        <v>1.3877314814814815E-2</v>
      </c>
      <c r="N16" s="578">
        <v>1.4027777777777778E-2</v>
      </c>
      <c r="O16" s="578">
        <v>1.3657407407407408E-2</v>
      </c>
      <c r="P16" s="578">
        <v>1.4155092592592592E-2</v>
      </c>
      <c r="Q16" s="578">
        <v>1.4097222222222221E-2</v>
      </c>
      <c r="R16" s="578">
        <v>1.3819444444444445E-2</v>
      </c>
      <c r="S16" s="578"/>
      <c r="T16" s="578">
        <v>1.3807870370370371E-2</v>
      </c>
      <c r="U16" s="578"/>
      <c r="V16" s="578">
        <v>1.383101851851852E-2</v>
      </c>
      <c r="W16" s="578">
        <v>1.3773148148148147E-2</v>
      </c>
      <c r="X16" s="578">
        <v>0.10591435185185184</v>
      </c>
      <c r="Y16" s="578"/>
      <c r="Z16" s="578"/>
      <c r="AA16" s="578">
        <v>3.1134259259259261E-2</v>
      </c>
      <c r="AB16" s="578"/>
      <c r="AC16" s="578"/>
      <c r="AD16" s="578">
        <v>8.5312499999999999E-2</v>
      </c>
      <c r="AE16" s="578"/>
      <c r="AF16" s="578"/>
      <c r="AG16" s="578"/>
      <c r="AH16" s="578"/>
      <c r="AI16" s="578"/>
      <c r="AJ16" s="578">
        <v>3.108796296296296E-2</v>
      </c>
      <c r="AK16" s="578"/>
      <c r="AL16" s="578"/>
      <c r="AM16" s="578">
        <v>4.8171296296296295E-2</v>
      </c>
      <c r="AN16" s="578"/>
      <c r="AO16" s="578"/>
      <c r="AP16" s="578"/>
      <c r="AQ16" s="578"/>
      <c r="AR16" s="578"/>
      <c r="AS16" s="578"/>
      <c r="AT16" s="578">
        <v>7.2673611111111105E-2</v>
      </c>
      <c r="AU16" s="578"/>
      <c r="AV16" s="578"/>
      <c r="AW16" s="578"/>
      <c r="AX16" s="578"/>
      <c r="AY16" s="574"/>
      <c r="AZ16" s="578"/>
      <c r="BA16" s="578"/>
      <c r="BB16" s="578"/>
      <c r="BC16" s="578"/>
      <c r="BD16" s="578"/>
      <c r="BE16" s="578">
        <v>1.5914351851851853E-2</v>
      </c>
      <c r="BF16" s="578"/>
      <c r="BG16" s="578"/>
      <c r="BH16" s="578"/>
      <c r="BI16" s="578"/>
      <c r="BJ16" s="578"/>
      <c r="BK16" s="578"/>
      <c r="BL16" s="578"/>
      <c r="BM16" s="578"/>
      <c r="BN16" s="578"/>
      <c r="BO16" s="578"/>
      <c r="BP16" s="578"/>
      <c r="BQ16" s="578"/>
      <c r="BR16" s="592">
        <v>1.6516203703703703E-2</v>
      </c>
      <c r="BS16" s="578"/>
      <c r="BT16" s="578">
        <v>8.9282407407407408E-2</v>
      </c>
      <c r="BU16" s="578"/>
      <c r="BV16" s="578"/>
      <c r="BW16" s="578"/>
      <c r="BX16" s="578"/>
      <c r="BY16" s="592">
        <v>2.3958333333333331E-2</v>
      </c>
      <c r="BZ16" s="578"/>
      <c r="CA16" s="578"/>
      <c r="CB16" s="578"/>
      <c r="CC16" s="578"/>
      <c r="CD16" s="578"/>
      <c r="CE16" s="578">
        <v>3.2789351851851854E-2</v>
      </c>
      <c r="CF16" s="578"/>
      <c r="CG16" s="578"/>
      <c r="CH16" s="578"/>
      <c r="CI16" s="578"/>
      <c r="CJ16" s="578"/>
      <c r="CK16" s="578">
        <v>8.9120370370370378E-3</v>
      </c>
      <c r="CL16" s="578"/>
      <c r="CM16" s="578">
        <v>6.8113425925925938E-2</v>
      </c>
      <c r="CN16" s="578"/>
      <c r="CO16" s="591">
        <v>1.3194444444444444E-2</v>
      </c>
      <c r="CP16" s="578"/>
      <c r="CQ16" s="598" t="s">
        <v>1045</v>
      </c>
      <c r="CR16" s="598"/>
      <c r="CS16" s="598"/>
      <c r="CT16" s="598">
        <v>2.7349537037037037E-2</v>
      </c>
      <c r="CU16" s="591">
        <v>0.16666666666666666</v>
      </c>
      <c r="CV16" s="598"/>
      <c r="CW16" s="592"/>
      <c r="CX16" s="598"/>
      <c r="CY16" s="598">
        <v>3.7615740740740739E-3</v>
      </c>
      <c r="CZ16" s="598"/>
      <c r="DA16" s="598">
        <v>3.3425925925925921E-2</v>
      </c>
      <c r="DB16" s="591">
        <v>5.2430555555555555E-3</v>
      </c>
      <c r="DC16" s="598"/>
      <c r="DD16" s="591">
        <v>6.7696759259259262E-2</v>
      </c>
      <c r="DE16" s="598"/>
      <c r="DF16" s="598"/>
      <c r="DG16" s="598"/>
      <c r="DH16" s="598"/>
    </row>
    <row r="17" spans="1:112" ht="13.5" customHeight="1" thickBot="1" x14ac:dyDescent="0.25">
      <c r="A17" s="735"/>
      <c r="B17" s="737"/>
      <c r="C17" s="739"/>
      <c r="D17" s="741"/>
      <c r="E17" s="743"/>
      <c r="F17" s="753"/>
      <c r="G17" s="755"/>
      <c r="H17" s="760"/>
      <c r="I17" s="581">
        <f t="shared" ref="I17:N17" si="0">IF($H16=0,0,IF(ROUNDUP(I16/$H16,0)&gt;30,30,ROUNDUP(I16/$H16,0)))</f>
        <v>2</v>
      </c>
      <c r="J17" s="581">
        <f t="shared" si="0"/>
        <v>2</v>
      </c>
      <c r="K17" s="581">
        <f t="shared" si="0"/>
        <v>2</v>
      </c>
      <c r="L17" s="581">
        <f t="shared" si="0"/>
        <v>1</v>
      </c>
      <c r="M17" s="581">
        <f t="shared" si="0"/>
        <v>2</v>
      </c>
      <c r="N17" s="581">
        <f t="shared" si="0"/>
        <v>2</v>
      </c>
      <c r="O17" s="581">
        <f>IF($H16=0,0,IF(ROUNDUP(O16/$H16,0)&gt;30,30,ROUNDUP(O16/$H16,0)))</f>
        <v>2</v>
      </c>
      <c r="P17" s="581">
        <f>IF($H16=0,0,IF(ROUNDUP(P16/$H16,0)&gt;30,30,ROUNDUP(P16/$H16,0)))</f>
        <v>2</v>
      </c>
      <c r="Q17" s="581">
        <f>IF($H16=0,0,IF(ROUNDUP(Q16/$H16,0)&gt;30,30,ROUNDUP(Q16/$H16,0)))</f>
        <v>2</v>
      </c>
      <c r="R17" s="581">
        <f>IF($H16=0,0,IF(ROUNDUP(R16/$H16,0)&gt;30,30,ROUNDUP(R16/$H16,0)))</f>
        <v>2</v>
      </c>
      <c r="S17" s="580"/>
      <c r="T17" s="581">
        <f>IF($H16=0,0,IF(ROUNDUP(T16/$H16,0)&gt;30,30,ROUNDUP(T16/$H16,0)))</f>
        <v>2</v>
      </c>
      <c r="U17" s="600"/>
      <c r="V17" s="581">
        <f>IF($H16=0,0,IF(ROUNDUP(V16/$H16,0)&gt;30,30,ROUNDUP(V16/$H16,0)))</f>
        <v>2</v>
      </c>
      <c r="W17" s="581">
        <f>IF($H16=0,0,IF(ROUNDUP(W16/$H16,0)&gt;30,30,ROUNDUP(W16/$H16,0)))</f>
        <v>2</v>
      </c>
      <c r="X17" s="581">
        <f>IF($H16=0,0,IF(ROUNDUP(X16/$H16,0)&gt;30,30,ROUNDUP(X16/$H16,0)))</f>
        <v>8</v>
      </c>
      <c r="Y17" s="581"/>
      <c r="Z17" s="581"/>
      <c r="AA17" s="581">
        <f>IF($H16=0,0,IF(ROUNDUP(AA16/$H16,0)&gt;30,30,ROUNDUP(AA16/$H16,0)))</f>
        <v>3</v>
      </c>
      <c r="AB17" s="581"/>
      <c r="AC17" s="581"/>
      <c r="AD17" s="581">
        <f>IF($H16=0,0,IF(ROUNDUP(AD16/$H16,0)&gt;30,30,ROUNDUP(AD16/$H16,0)))</f>
        <v>7</v>
      </c>
      <c r="AE17" s="581"/>
      <c r="AF17" s="581"/>
      <c r="AG17" s="581"/>
      <c r="AH17" s="581"/>
      <c r="AI17" s="581"/>
      <c r="AJ17" s="581">
        <f>IF($H16=0,0,IF(ROUNDUP(AJ16/$H16,0)&gt;30,30,ROUNDUP(AJ16/$H16,0)))</f>
        <v>3</v>
      </c>
      <c r="AK17" s="581"/>
      <c r="AL17" s="580"/>
      <c r="AM17" s="581">
        <f>IF($H16=0,0,IF(ROUNDUP(AM16/$H16,0)&gt;30,30,ROUNDUP(AM16/$H16,0)))</f>
        <v>4</v>
      </c>
      <c r="AN17" s="581"/>
      <c r="AO17" s="581"/>
      <c r="AP17" s="581"/>
      <c r="AQ17" s="580"/>
      <c r="AR17" s="580"/>
      <c r="AS17" s="580"/>
      <c r="AT17" s="581">
        <f>IF($H16=0,0,IF(ROUNDUP(AT16/$H16,0)&gt;30,30,ROUNDUP(AT16/$H16,0)))</f>
        <v>6</v>
      </c>
      <c r="AU17" s="581"/>
      <c r="AV17" s="580"/>
      <c r="AW17" s="580"/>
      <c r="AX17" s="580"/>
      <c r="AY17" s="581"/>
      <c r="AZ17" s="580"/>
      <c r="BA17" s="580"/>
      <c r="BB17" s="580"/>
      <c r="BC17" s="580"/>
      <c r="BD17" s="580"/>
      <c r="BE17" s="581">
        <f>IF($H16=0,0,IF(ROUNDUP(BE16/$H16,0)&gt;30,30,ROUNDUP(BE16/$H16,0)))</f>
        <v>2</v>
      </c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1"/>
      <c r="BQ17" s="580"/>
      <c r="BR17" s="593">
        <f>IF($H16=0,0,IF(ROUNDUP(BR16/$H16,0)&gt;30,30,ROUNDUP(BR16/$H16,0)))</f>
        <v>2</v>
      </c>
      <c r="BS17" s="580"/>
      <c r="BT17" s="581">
        <f>IF($H16=0,0,IF(ROUNDUP(BT16/$H16,0)&gt;30,30,ROUNDUP(BT16/$H16,0)))</f>
        <v>7</v>
      </c>
      <c r="BU17" s="581"/>
      <c r="BV17" s="580"/>
      <c r="BW17" s="580"/>
      <c r="BX17" s="580"/>
      <c r="BY17" s="593">
        <f>IF($H16=0,0,IF(ROUNDUP(BY16/$H16,0)&gt;30,30,ROUNDUP(BY16/$H16,0)))</f>
        <v>2</v>
      </c>
      <c r="BZ17" s="580"/>
      <c r="CA17" s="580"/>
      <c r="CB17" s="580"/>
      <c r="CC17" s="580"/>
      <c r="CD17" s="580"/>
      <c r="CE17" s="581">
        <f>IF($H16=0,0,IF(ROUNDUP(CE16/$H16,0)&gt;30,30,ROUNDUP(CE16/$H16,0)))</f>
        <v>3</v>
      </c>
      <c r="CF17" s="581"/>
      <c r="CG17" s="581"/>
      <c r="CH17" s="580"/>
      <c r="CI17" s="580"/>
      <c r="CJ17" s="580"/>
      <c r="CK17" s="581">
        <f>IF($H16=0,0,IF(ROUNDUP(CK16/$H16,0)&gt;30,30,ROUNDUP(CK16/$H16,0)))</f>
        <v>1</v>
      </c>
      <c r="CL17" s="580"/>
      <c r="CM17" s="581">
        <f>IF($H16=0,0,IF(ROUNDUP(CM16/$H16,0)&gt;30,30,ROUNDUP(CM16/$H16,0)))</f>
        <v>6</v>
      </c>
      <c r="CN17" s="581"/>
      <c r="CO17" s="643">
        <f>IF($H16=0,0,IF(ROUNDUP(CO16/$H16,0)&gt;30,30,ROUNDUP(CO16/$H16,0)))</f>
        <v>1</v>
      </c>
      <c r="CP17" s="581"/>
      <c r="CQ17" s="581">
        <f>IF($H16=0,0,IF(ROUNDUP(CQ16/$H16,0)&gt;30,30,ROUNDUP(CQ16/$H16,0)))</f>
        <v>6</v>
      </c>
      <c r="CR17" s="581"/>
      <c r="CS17" s="599"/>
      <c r="CT17" s="581">
        <f>IF($H16=0,0,IF(ROUNDUP(CT16/$H16,0)&gt;30,30,ROUNDUP(CT16/$H16,0)))</f>
        <v>3</v>
      </c>
      <c r="CU17" s="581">
        <f>IF($H16=0,0,IF(ROUNDUP(CU16/$H16,0)&gt;30,30,ROUNDUP(CU16/$H16,0)))</f>
        <v>13</v>
      </c>
      <c r="CV17" s="599"/>
      <c r="CW17" s="593"/>
      <c r="CX17" s="599"/>
      <c r="CY17" s="581">
        <f>IF($H16=0,0,IF(ROUNDUP(CY16/$H16,0)&gt;30,30,ROUNDUP(CY16/$H16,0)))</f>
        <v>1</v>
      </c>
      <c r="CZ17" s="581"/>
      <c r="DA17" s="581">
        <f>IF($H16=0,0,IF(ROUNDUP(DA16/$H16,0)&gt;30,30,ROUNDUP(DA16/$H16,0)))</f>
        <v>3</v>
      </c>
      <c r="DB17" s="581">
        <f>IF($H16=0,0,IF(ROUNDUP(DB16/$H16,0)&gt;30,30,ROUNDUP(DB16/$H16,0)))</f>
        <v>1</v>
      </c>
      <c r="DC17" s="599"/>
      <c r="DD17" s="581">
        <f>IF($H16=0,0,IF(ROUNDUP(DD16/$H16,0)&gt;30,30,ROUNDUP(DD16/$H16,0)))</f>
        <v>5</v>
      </c>
      <c r="DE17" s="599"/>
      <c r="DF17" s="599"/>
      <c r="DG17" s="599"/>
      <c r="DH17" s="599"/>
    </row>
    <row r="18" spans="1:112" ht="13.5" customHeight="1" x14ac:dyDescent="0.2">
      <c r="A18" s="734">
        <v>9</v>
      </c>
      <c r="B18" s="736" t="s">
        <v>9</v>
      </c>
      <c r="C18" s="738">
        <f>IF(D18=0,0,RANK(D18,D$2:D$35))</f>
        <v>3</v>
      </c>
      <c r="D18" s="740">
        <f>SUM(I19:YA19)</f>
        <v>117</v>
      </c>
      <c r="E18" s="742">
        <f>RANK(F18,F$2:F$35)</f>
        <v>1</v>
      </c>
      <c r="F18" s="752">
        <f>COUNT(I18:YP18)</f>
        <v>36</v>
      </c>
      <c r="G18" s="754">
        <f>SUM(I18:XW18)</f>
        <v>1.651122685185185</v>
      </c>
      <c r="H18" s="759">
        <f>MINA(I18,J18,K18,L18,M18,N18,O18,P18,Q18,R18,S18,T18,U18,V18,W18)</f>
        <v>1.8263888888888889E-2</v>
      </c>
      <c r="I18" s="626">
        <v>1.8738425925925926E-2</v>
      </c>
      <c r="J18" s="574">
        <v>1.877314814814815E-2</v>
      </c>
      <c r="K18" s="574">
        <v>1.8831018518518518E-2</v>
      </c>
      <c r="L18" s="574"/>
      <c r="M18" s="574"/>
      <c r="N18" s="574">
        <v>1.8831018518518518E-2</v>
      </c>
      <c r="O18" s="574">
        <v>1.9409722222222221E-2</v>
      </c>
      <c r="P18" s="574">
        <v>1.8599537037037036E-2</v>
      </c>
      <c r="Q18" s="574"/>
      <c r="R18" s="574"/>
      <c r="S18" s="574">
        <v>1.9282407407407408E-2</v>
      </c>
      <c r="T18" s="574">
        <v>1.8668981481481481E-2</v>
      </c>
      <c r="U18" s="574">
        <v>1.8576388888888889E-2</v>
      </c>
      <c r="V18" s="574">
        <v>1.8263888888888889E-2</v>
      </c>
      <c r="W18" s="574">
        <v>1.8657407407407407E-2</v>
      </c>
      <c r="X18" s="574"/>
      <c r="Y18" s="574"/>
      <c r="Z18" s="574">
        <v>2.2650462962962966E-2</v>
      </c>
      <c r="AA18" s="574">
        <v>3.8680555555555558E-2</v>
      </c>
      <c r="AB18" s="574"/>
      <c r="AC18" s="574"/>
      <c r="AD18" s="574"/>
      <c r="AE18" s="574"/>
      <c r="AF18" s="574">
        <v>3.1504629629629625E-2</v>
      </c>
      <c r="AG18" s="574"/>
      <c r="AH18" s="574"/>
      <c r="AI18" s="574">
        <v>5.2777777777777778E-2</v>
      </c>
      <c r="AJ18" s="574"/>
      <c r="AK18" s="574">
        <v>4.0949074074074075E-2</v>
      </c>
      <c r="AL18" s="574">
        <v>3.9976851851851854E-2</v>
      </c>
      <c r="AM18" s="574">
        <v>6.4282407407407413E-2</v>
      </c>
      <c r="AN18" s="574"/>
      <c r="AO18" s="574"/>
      <c r="AP18" s="574"/>
      <c r="AQ18" s="574"/>
      <c r="AR18" s="574"/>
      <c r="AS18" s="574"/>
      <c r="AT18" s="574"/>
      <c r="AU18" s="574"/>
      <c r="AV18" s="574">
        <v>3.965277777777778E-2</v>
      </c>
      <c r="AW18" s="574"/>
      <c r="AX18" s="574"/>
      <c r="AY18" s="574"/>
      <c r="AZ18" s="574">
        <v>9.734953703703704E-2</v>
      </c>
      <c r="BA18" s="574"/>
      <c r="BB18" s="574"/>
      <c r="BC18" s="574"/>
      <c r="BD18" s="574"/>
      <c r="BE18" s="574">
        <v>3.2523148148148148E-2</v>
      </c>
      <c r="BF18" s="574"/>
      <c r="BG18" s="574"/>
      <c r="BH18" s="574">
        <v>5.288194444444444E-2</v>
      </c>
      <c r="BI18" s="574"/>
      <c r="BJ18" s="574">
        <v>9.8703703703703696E-2</v>
      </c>
      <c r="BK18" s="574"/>
      <c r="BL18" s="574"/>
      <c r="BM18" s="574">
        <v>4.3831018518518512E-2</v>
      </c>
      <c r="BN18" s="574"/>
      <c r="BO18" s="574"/>
      <c r="BP18" s="574"/>
      <c r="BQ18" s="574"/>
      <c r="BR18" s="574"/>
      <c r="BS18" s="574">
        <v>4.3009259259259254E-2</v>
      </c>
      <c r="BT18" s="574"/>
      <c r="BU18" s="574"/>
      <c r="BV18" s="574"/>
      <c r="BW18" s="574">
        <v>4.1666666666666664E-2</v>
      </c>
      <c r="BX18" s="574"/>
      <c r="BY18" s="574"/>
      <c r="BZ18" s="574"/>
      <c r="CA18" s="574"/>
      <c r="CB18" s="574"/>
      <c r="CC18" s="574"/>
      <c r="CD18" s="574">
        <v>0.12034722222222222</v>
      </c>
      <c r="CE18" s="574">
        <v>4.1527777777777775E-2</v>
      </c>
      <c r="CF18" s="574"/>
      <c r="CG18" s="574"/>
      <c r="CH18" s="574">
        <v>3.982638888888889E-2</v>
      </c>
      <c r="CI18" s="574"/>
      <c r="CJ18" s="574"/>
      <c r="CK18" s="574"/>
      <c r="CL18" s="574"/>
      <c r="CM18" s="574">
        <v>8.9965277777777783E-2</v>
      </c>
      <c r="CN18" s="574"/>
      <c r="CO18" s="574"/>
      <c r="CP18" s="574">
        <v>4.0300925925925928E-2</v>
      </c>
      <c r="CQ18" s="587" t="s">
        <v>1049</v>
      </c>
      <c r="CR18" s="587"/>
      <c r="CS18" s="589"/>
      <c r="CT18" s="589">
        <v>1.275462962962963E-2</v>
      </c>
      <c r="CU18" s="589"/>
      <c r="CV18" s="601">
        <v>0.2275462962962963</v>
      </c>
      <c r="CW18" s="587">
        <v>4.2604166666666665E-2</v>
      </c>
      <c r="CX18" s="574">
        <v>4.746527777777778E-2</v>
      </c>
      <c r="CY18" s="589"/>
      <c r="CZ18" s="589"/>
      <c r="DA18" s="589"/>
      <c r="DB18" s="589"/>
      <c r="DC18" s="589"/>
      <c r="DD18" s="574"/>
      <c r="DE18" s="574">
        <v>4.1712962962962959E-2</v>
      </c>
      <c r="DF18" s="574"/>
      <c r="DG18" s="574"/>
      <c r="DH18" s="589"/>
    </row>
    <row r="19" spans="1:112" ht="13.5" customHeight="1" thickBot="1" x14ac:dyDescent="0.25">
      <c r="A19" s="735"/>
      <c r="B19" s="737"/>
      <c r="C19" s="739"/>
      <c r="D19" s="741"/>
      <c r="E19" s="743"/>
      <c r="F19" s="753"/>
      <c r="G19" s="755"/>
      <c r="H19" s="760"/>
      <c r="I19" s="581">
        <f>IF($H18=0,0,IF(ROUNDUP(I18/$H18,0)&gt;30,30,ROUNDUP(I18/$H18,0)))</f>
        <v>2</v>
      </c>
      <c r="J19" s="581">
        <f>IF($H18=0,0,IF(ROUNDUP(J18/$H18,0)&gt;30,30,ROUNDUP(J18/$H18,0)))</f>
        <v>2</v>
      </c>
      <c r="K19" s="581">
        <f>IF($H18=0,0,IF(ROUNDUP(K18/$H18,0)&gt;30,30,ROUNDUP(K18/$H18,0)))</f>
        <v>2</v>
      </c>
      <c r="L19" s="576"/>
      <c r="M19" s="597"/>
      <c r="N19" s="581">
        <f>IF($H18=0,0,IF(ROUNDUP(N18/$H18,0)&gt;30,30,ROUNDUP(N18/$H18,0)))</f>
        <v>2</v>
      </c>
      <c r="O19" s="581">
        <f>IF($H18=0,0,IF(ROUNDUP(O18/$H18,0)&gt;30,30,ROUNDUP(O18/$H18,0)))</f>
        <v>2</v>
      </c>
      <c r="P19" s="581">
        <f>IF($H18=0,0,IF(ROUNDUP(P18/$H18,0)&gt;30,30,ROUNDUP(P18/$H18,0)))</f>
        <v>2</v>
      </c>
      <c r="Q19" s="597"/>
      <c r="R19" s="575"/>
      <c r="S19" s="581">
        <f t="shared" ref="S19:U19" si="1">IF($H18=0,0,IF(ROUNDUP(S18/$H18,0)&gt;30,30,ROUNDUP(S18/$H18,0)))</f>
        <v>2</v>
      </c>
      <c r="T19" s="581">
        <f t="shared" si="1"/>
        <v>2</v>
      </c>
      <c r="U19" s="581">
        <f t="shared" si="1"/>
        <v>2</v>
      </c>
      <c r="V19" s="581">
        <f>IF($H18=0,0,IF(ROUNDUP(V18/$H18,0)&gt;30,30,ROUNDUP(V18/$H18,0)))</f>
        <v>1</v>
      </c>
      <c r="W19" s="581">
        <f>IF($H18=0,0,IF(ROUNDUP(W18/$H18,0)&gt;30,30,ROUNDUP(W18/$H18,0)))</f>
        <v>2</v>
      </c>
      <c r="X19" s="575"/>
      <c r="Y19" s="575"/>
      <c r="Z19" s="576">
        <f>IF($H18=0,0,IF(ROUNDUP(Z18/$H18,0)&gt;30,30,ROUNDUP(Z18/$H18,0)))</f>
        <v>2</v>
      </c>
      <c r="AA19" s="581">
        <f>IF($H18=0,0,IF(ROUNDUP(AA18/$H18,0)&gt;30,30,ROUNDUP(AA18/$H18,0)))</f>
        <v>3</v>
      </c>
      <c r="AB19" s="581"/>
      <c r="AC19" s="581"/>
      <c r="AD19" s="576"/>
      <c r="AE19" s="576"/>
      <c r="AF19" s="581">
        <f>IF($H18=0,0,IF(ROUNDUP(AF18/$H18,0)&gt;30,30,ROUNDUP(AF18/$H18,0)))</f>
        <v>2</v>
      </c>
      <c r="AG19" s="576"/>
      <c r="AH19" s="576"/>
      <c r="AI19" s="581">
        <f>IF($H18=0,0,IF(ROUNDUP(AI18/$H18,0)&gt;30,30,ROUNDUP(AI18/$H18,0)))</f>
        <v>3</v>
      </c>
      <c r="AJ19" s="576"/>
      <c r="AK19" s="581">
        <f>IF($H18=0,0,IF(ROUNDUP(AK18/$H18,0)&gt;30,30,ROUNDUP(AK18/$H18,0)))</f>
        <v>3</v>
      </c>
      <c r="AL19" s="581">
        <f>IF($H18=0,0,IF(ROUNDUP(AL18/$H18,0)&gt;30,30,ROUNDUP(AL18/$H18,0)))</f>
        <v>3</v>
      </c>
      <c r="AM19" s="581">
        <f>IF($H18=0,0,IF(ROUNDUP(AM18/$H18,0)&gt;30,30,ROUNDUP(AM18/$H18,0)))</f>
        <v>4</v>
      </c>
      <c r="AN19" s="581"/>
      <c r="AO19" s="581"/>
      <c r="AP19" s="581"/>
      <c r="AQ19" s="575"/>
      <c r="AR19" s="575"/>
      <c r="AS19" s="575"/>
      <c r="AT19" s="575"/>
      <c r="AU19" s="575"/>
      <c r="AV19" s="581">
        <f>IF($H18=0,0,IF(ROUNDUP(AV18/$H18,0)&gt;30,30,ROUNDUP(AV18/$H18,0)))</f>
        <v>3</v>
      </c>
      <c r="AW19" s="581"/>
      <c r="AX19" s="581"/>
      <c r="AY19" s="581"/>
      <c r="AZ19" s="581">
        <f>IF($H18=0,0,IF(ROUNDUP(AZ18/$H18,0)&gt;30,30,ROUNDUP(AZ18/$H18,0)))</f>
        <v>6</v>
      </c>
      <c r="BA19" s="581"/>
      <c r="BB19" s="581"/>
      <c r="BC19" s="575"/>
      <c r="BD19" s="576"/>
      <c r="BE19" s="581">
        <f>IF($H18=0,0,IF(ROUNDUP(BE18/$H18,0)&gt;30,30,ROUNDUP(BE18/$H18,0)))</f>
        <v>2</v>
      </c>
      <c r="BF19" s="575"/>
      <c r="BG19" s="575"/>
      <c r="BH19" s="581">
        <f>IF($H18=0,0,IF(ROUNDUP(BH18/$H18,0)&gt;30,30,ROUNDUP(BH18/$H18,0)))</f>
        <v>3</v>
      </c>
      <c r="BI19" s="575"/>
      <c r="BJ19" s="581">
        <f>IF($H18=0,0,IF(ROUNDUP(BJ18/$H18,0)&gt;30,30,ROUNDUP(BJ18/$H18,0)))</f>
        <v>6</v>
      </c>
      <c r="BK19" s="581"/>
      <c r="BL19" s="581"/>
      <c r="BM19" s="581">
        <f>IF($H18=0,0,IF(ROUNDUP(BM18/$H18,0)&gt;30,30,ROUNDUP(BM18/$H18,0)))</f>
        <v>3</v>
      </c>
      <c r="BN19" s="575"/>
      <c r="BO19" s="575"/>
      <c r="BP19" s="575"/>
      <c r="BQ19" s="575"/>
      <c r="BR19" s="575"/>
      <c r="BS19" s="581">
        <f>IF($H18=0,0,IF(ROUNDUP(BS18/$H18,0)&gt;30,30,ROUNDUP(BS18/$H18,0)))</f>
        <v>3</v>
      </c>
      <c r="BT19" s="575"/>
      <c r="BU19" s="575"/>
      <c r="BV19" s="575"/>
      <c r="BW19" s="581">
        <f>IF($H18=0,0,IF(ROUNDUP(BW18/$H18,0)&gt;30,30,ROUNDUP(BW18/$H18,0)))</f>
        <v>3</v>
      </c>
      <c r="BX19" s="581"/>
      <c r="BY19" s="581"/>
      <c r="BZ19" s="581"/>
      <c r="CA19" s="575"/>
      <c r="CB19" s="575"/>
      <c r="CC19" s="575"/>
      <c r="CD19" s="581">
        <f>IF($H18=0,0,IF(ROUNDUP(CD18/$H18,0)&gt;30,30,ROUNDUP(CD18/$H18,0)))</f>
        <v>7</v>
      </c>
      <c r="CE19" s="581">
        <f>IF($H18=0,0,IF(ROUNDUP(CE18/$H18,0)&gt;30,30,ROUNDUP(CE18/$H18,0)))</f>
        <v>3</v>
      </c>
      <c r="CF19" s="581"/>
      <c r="CG19" s="581"/>
      <c r="CH19" s="581">
        <f>IF($H18=0,0,IF(ROUNDUP(CH18/$H18,0)&gt;30,30,ROUNDUP(CH18/$H18,0)))</f>
        <v>3</v>
      </c>
      <c r="CI19" s="576"/>
      <c r="CJ19" s="576"/>
      <c r="CK19" s="575"/>
      <c r="CL19" s="575"/>
      <c r="CM19" s="581">
        <f>IF($H18=0,0,IF(ROUNDUP(CM18/$H18,0)&gt;30,30,ROUNDUP(CM18/$H18,0)))</f>
        <v>5</v>
      </c>
      <c r="CN19" s="581"/>
      <c r="CO19" s="581"/>
      <c r="CP19" s="581">
        <f>IF($H18=0,0,IF(ROUNDUP(CP18/$H18,0)&gt;30,30,ROUNDUP(CP18/$H18,0)))</f>
        <v>3</v>
      </c>
      <c r="CQ19" s="581">
        <f>IF($H18=0,0,IF(ROUNDUP(CQ18/$H18,0)&gt;30,30,ROUNDUP(CQ18/$H18,0)))</f>
        <v>6</v>
      </c>
      <c r="CR19" s="581"/>
      <c r="CS19" s="590"/>
      <c r="CT19" s="581">
        <f>IF($H18=0,0,IF(ROUNDUP(CT18/$H18,0)&gt;30,30,ROUNDUP(CT18/$H18,0)))</f>
        <v>1</v>
      </c>
      <c r="CU19" s="590"/>
      <c r="CV19" s="581">
        <f>IF($H18=0,0,IF(ROUNDUP(CV18/$H18,0)&gt;30,30,ROUNDUP(CV18/$H18,0)))</f>
        <v>13</v>
      </c>
      <c r="CW19" s="581">
        <f>IF($H18=0,0,IF(ROUNDUP(CW18/$H18,0)&gt;30,30,ROUNDUP(CW18/$H18,0)))</f>
        <v>3</v>
      </c>
      <c r="CX19" s="590"/>
      <c r="CY19" s="590"/>
      <c r="CZ19" s="590"/>
      <c r="DA19" s="590"/>
      <c r="DB19" s="590"/>
      <c r="DC19" s="590"/>
      <c r="DD19" s="597"/>
      <c r="DE19" s="581">
        <f>IF($H18=0,0,IF(ROUNDUP(DE18/$H18,0)&gt;30,30,ROUNDUP(DE18/$H18,0)))</f>
        <v>3</v>
      </c>
      <c r="DF19" s="581"/>
      <c r="DG19" s="581"/>
      <c r="DH19" s="590"/>
    </row>
    <row r="20" spans="1:112" ht="13.5" customHeight="1" x14ac:dyDescent="0.2">
      <c r="A20" s="734">
        <v>10</v>
      </c>
      <c r="B20" s="736" t="s">
        <v>149</v>
      </c>
      <c r="C20" s="738">
        <f>IF(D20=0,0,RANK(D20,D$2:D$35))</f>
        <v>0</v>
      </c>
      <c r="D20" s="740">
        <f>SUM(I21:YA21)</f>
        <v>0</v>
      </c>
      <c r="E20" s="742">
        <f>RANK(F20,F$2:F$35)</f>
        <v>12</v>
      </c>
      <c r="F20" s="752">
        <f>COUNT(I20:YP20)</f>
        <v>0</v>
      </c>
      <c r="G20" s="754">
        <f>SUM(I20:XW20)</f>
        <v>0</v>
      </c>
      <c r="H20" s="759">
        <f>MINA(I20,J20,K20,L20,M20,N20,O20,P20,Q20,R20,S20,T20,U20,V20,W20)</f>
        <v>0</v>
      </c>
      <c r="I20" s="610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78"/>
      <c r="AX20" s="578"/>
      <c r="AY20" s="574"/>
      <c r="AZ20" s="578"/>
      <c r="BA20" s="578"/>
      <c r="BB20" s="578"/>
      <c r="BC20" s="578"/>
      <c r="BD20" s="578"/>
      <c r="BE20" s="578"/>
      <c r="BF20" s="578"/>
      <c r="BG20" s="578"/>
      <c r="BH20" s="578"/>
      <c r="BI20" s="578"/>
      <c r="BJ20" s="578"/>
      <c r="BK20" s="578"/>
      <c r="BL20" s="578"/>
      <c r="BM20" s="578"/>
      <c r="BN20" s="578"/>
      <c r="BO20" s="578"/>
      <c r="BP20" s="578"/>
      <c r="BQ20" s="578"/>
      <c r="BR20" s="578"/>
      <c r="BS20" s="578"/>
      <c r="BT20" s="578"/>
      <c r="BU20" s="578"/>
      <c r="BV20" s="578"/>
      <c r="BW20" s="578"/>
      <c r="BX20" s="578"/>
      <c r="BY20" s="578"/>
      <c r="BZ20" s="578"/>
      <c r="CA20" s="578"/>
      <c r="CB20" s="578"/>
      <c r="CC20" s="578"/>
      <c r="CD20" s="578"/>
      <c r="CE20" s="578"/>
      <c r="CF20" s="578"/>
      <c r="CG20" s="578"/>
      <c r="CH20" s="578"/>
      <c r="CI20" s="578"/>
      <c r="CJ20" s="578"/>
      <c r="CK20" s="578"/>
      <c r="CL20" s="578"/>
      <c r="CM20" s="578"/>
      <c r="CN20" s="578"/>
      <c r="CO20" s="578"/>
      <c r="CP20" s="578"/>
      <c r="CQ20" s="578"/>
      <c r="CR20" s="578"/>
      <c r="CS20" s="578"/>
      <c r="CT20" s="578"/>
      <c r="CU20" s="578"/>
      <c r="CV20" s="578"/>
      <c r="CW20" s="578"/>
      <c r="CX20" s="578"/>
      <c r="CY20" s="578"/>
      <c r="CZ20" s="578"/>
      <c r="DA20" s="578"/>
      <c r="DB20" s="578"/>
      <c r="DC20" s="578"/>
      <c r="DD20" s="578"/>
      <c r="DE20" s="578"/>
      <c r="DF20" s="578"/>
      <c r="DG20" s="578"/>
      <c r="DH20" s="578"/>
    </row>
    <row r="21" spans="1:112" ht="13.5" customHeight="1" thickBot="1" x14ac:dyDescent="0.25">
      <c r="A21" s="735"/>
      <c r="B21" s="737"/>
      <c r="C21" s="739"/>
      <c r="D21" s="741"/>
      <c r="E21" s="743"/>
      <c r="F21" s="753"/>
      <c r="G21" s="755"/>
      <c r="H21" s="760"/>
      <c r="I21" s="579"/>
      <c r="J21" s="580"/>
      <c r="K21" s="580"/>
      <c r="L21" s="581"/>
      <c r="M21" s="580"/>
      <c r="N21" s="580"/>
      <c r="O21" s="580"/>
      <c r="P21" s="581"/>
      <c r="Q21" s="581"/>
      <c r="R21" s="580"/>
      <c r="S21" s="580"/>
      <c r="T21" s="581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0"/>
      <c r="AV21" s="580"/>
      <c r="AW21" s="580"/>
      <c r="AX21" s="580"/>
      <c r="AY21" s="581"/>
      <c r="AZ21" s="580"/>
      <c r="BA21" s="580"/>
      <c r="BB21" s="580"/>
      <c r="BC21" s="580"/>
      <c r="BD21" s="580"/>
      <c r="BE21" s="580"/>
      <c r="BF21" s="580"/>
      <c r="BG21" s="580"/>
      <c r="BH21" s="580"/>
      <c r="BI21" s="580"/>
      <c r="BJ21" s="580"/>
      <c r="BK21" s="580"/>
      <c r="BL21" s="580"/>
      <c r="BM21" s="580"/>
      <c r="BN21" s="580"/>
      <c r="BO21" s="580"/>
      <c r="BP21" s="580"/>
      <c r="BQ21" s="580"/>
      <c r="BR21" s="580"/>
      <c r="BS21" s="580"/>
      <c r="BT21" s="580"/>
      <c r="BU21" s="580"/>
      <c r="BV21" s="580"/>
      <c r="BW21" s="580"/>
      <c r="BX21" s="580"/>
      <c r="BY21" s="580"/>
      <c r="BZ21" s="580"/>
      <c r="CA21" s="580"/>
      <c r="CB21" s="580"/>
      <c r="CC21" s="580"/>
      <c r="CD21" s="580"/>
      <c r="CE21" s="580"/>
      <c r="CF21" s="580"/>
      <c r="CG21" s="580"/>
      <c r="CH21" s="580"/>
      <c r="CI21" s="580"/>
      <c r="CJ21" s="580"/>
      <c r="CK21" s="580"/>
      <c r="CL21" s="580"/>
      <c r="CM21" s="580"/>
      <c r="CN21" s="580"/>
      <c r="CO21" s="580"/>
      <c r="CP21" s="580"/>
      <c r="CQ21" s="580"/>
      <c r="CR21" s="580"/>
      <c r="CS21" s="580"/>
      <c r="CT21" s="580"/>
      <c r="CU21" s="580"/>
      <c r="CV21" s="580"/>
      <c r="CW21" s="580"/>
      <c r="CX21" s="580"/>
      <c r="CY21" s="580"/>
      <c r="CZ21" s="580"/>
      <c r="DA21" s="580"/>
      <c r="DB21" s="580"/>
      <c r="DC21" s="580"/>
      <c r="DD21" s="580"/>
      <c r="DE21" s="580"/>
      <c r="DF21" s="580"/>
      <c r="DG21" s="580"/>
      <c r="DH21" s="580"/>
    </row>
    <row r="22" spans="1:112" ht="13.5" customHeight="1" x14ac:dyDescent="0.2">
      <c r="A22" s="734">
        <v>11</v>
      </c>
      <c r="B22" s="736" t="s">
        <v>109</v>
      </c>
      <c r="C22" s="738">
        <f>IF(D22=0,0,RANK(D22,D$2:D$35))</f>
        <v>0</v>
      </c>
      <c r="D22" s="740">
        <f>SUM(I23:YA23)</f>
        <v>0</v>
      </c>
      <c r="E22" s="742">
        <f>RANK(F22,F$2:F$35)</f>
        <v>12</v>
      </c>
      <c r="F22" s="752">
        <f>COUNT(I22:YP22)</f>
        <v>0</v>
      </c>
      <c r="G22" s="754">
        <f>SUM(I22:XW22)</f>
        <v>0</v>
      </c>
      <c r="H22" s="759">
        <f>MINA(I22,J22,K22,L22,M22,N22,O22,P22,Q22,R22,S22,T22,U22,V22,W22)</f>
        <v>0</v>
      </c>
      <c r="I22" s="626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  <c r="AV22" s="574"/>
      <c r="AW22" s="574"/>
      <c r="AX22" s="574"/>
      <c r="AY22" s="574"/>
      <c r="AZ22" s="574"/>
      <c r="BA22" s="574"/>
      <c r="BB22" s="574"/>
      <c r="BC22" s="574"/>
      <c r="BD22" s="574"/>
      <c r="BE22" s="574"/>
      <c r="BF22" s="574"/>
      <c r="BG22" s="574"/>
      <c r="BH22" s="574"/>
      <c r="BI22" s="574"/>
      <c r="BJ22" s="574"/>
      <c r="BK22" s="574"/>
      <c r="BL22" s="574"/>
      <c r="BM22" s="574"/>
      <c r="BN22" s="574"/>
      <c r="BO22" s="574"/>
      <c r="BP22" s="574"/>
      <c r="BQ22" s="574"/>
      <c r="BR22" s="574"/>
      <c r="BS22" s="574"/>
      <c r="BT22" s="574"/>
      <c r="BU22" s="574"/>
      <c r="BV22" s="574"/>
      <c r="BW22" s="574"/>
      <c r="BX22" s="574"/>
      <c r="BY22" s="574"/>
      <c r="BZ22" s="574"/>
      <c r="CA22" s="574"/>
      <c r="CB22" s="574"/>
      <c r="CC22" s="574"/>
      <c r="CD22" s="574"/>
      <c r="CE22" s="574"/>
      <c r="CF22" s="574"/>
      <c r="CG22" s="574"/>
      <c r="CH22" s="574"/>
      <c r="CI22" s="574"/>
      <c r="CJ22" s="574"/>
      <c r="CK22" s="574"/>
      <c r="CL22" s="574"/>
      <c r="CM22" s="574"/>
      <c r="CN22" s="574"/>
      <c r="CO22" s="574"/>
      <c r="CP22" s="574"/>
      <c r="CQ22" s="574"/>
      <c r="CR22" s="574"/>
      <c r="CS22" s="574"/>
      <c r="CT22" s="574"/>
      <c r="CU22" s="574"/>
      <c r="CV22" s="574"/>
      <c r="CW22" s="574"/>
      <c r="CX22" s="574"/>
      <c r="CY22" s="574"/>
      <c r="CZ22" s="574"/>
      <c r="DA22" s="574"/>
      <c r="DB22" s="574"/>
      <c r="DC22" s="574"/>
      <c r="DD22" s="574"/>
      <c r="DE22" s="574"/>
      <c r="DF22" s="574"/>
      <c r="DG22" s="574"/>
      <c r="DH22" s="574"/>
    </row>
    <row r="23" spans="1:112" ht="13.5" customHeight="1" thickBot="1" x14ac:dyDescent="0.25">
      <c r="A23" s="735"/>
      <c r="B23" s="737"/>
      <c r="C23" s="739"/>
      <c r="D23" s="741"/>
      <c r="E23" s="743"/>
      <c r="F23" s="753"/>
      <c r="G23" s="755"/>
      <c r="H23" s="760"/>
      <c r="I23" s="577"/>
      <c r="J23" s="575"/>
      <c r="K23" s="575"/>
      <c r="L23" s="576"/>
      <c r="M23" s="575"/>
      <c r="N23" s="575"/>
      <c r="O23" s="575"/>
      <c r="P23" s="576"/>
      <c r="Q23" s="576"/>
      <c r="R23" s="575"/>
      <c r="S23" s="575"/>
      <c r="T23" s="576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  <c r="AO23" s="575"/>
      <c r="AP23" s="575"/>
      <c r="AQ23" s="575"/>
      <c r="AR23" s="575"/>
      <c r="AS23" s="575"/>
      <c r="AT23" s="575"/>
      <c r="AU23" s="575"/>
      <c r="AV23" s="575"/>
      <c r="AW23" s="575"/>
      <c r="AX23" s="575"/>
      <c r="AY23" s="581"/>
      <c r="AZ23" s="575"/>
      <c r="BA23" s="575"/>
      <c r="BB23" s="575"/>
      <c r="BC23" s="575"/>
      <c r="BD23" s="575"/>
      <c r="BE23" s="575"/>
      <c r="BF23" s="575"/>
      <c r="BG23" s="575"/>
      <c r="BH23" s="575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5"/>
      <c r="BU23" s="575"/>
      <c r="BV23" s="575"/>
      <c r="BW23" s="575"/>
      <c r="BX23" s="575"/>
      <c r="BY23" s="575"/>
      <c r="BZ23" s="575"/>
      <c r="CA23" s="575"/>
      <c r="CB23" s="575"/>
      <c r="CC23" s="575"/>
      <c r="CD23" s="575"/>
      <c r="CE23" s="575"/>
      <c r="CF23" s="575"/>
      <c r="CG23" s="575"/>
      <c r="CH23" s="575"/>
      <c r="CI23" s="575"/>
      <c r="CJ23" s="575"/>
      <c r="CK23" s="575"/>
      <c r="CL23" s="575"/>
      <c r="CM23" s="575"/>
      <c r="CN23" s="575"/>
      <c r="CO23" s="575"/>
      <c r="CP23" s="575"/>
      <c r="CQ23" s="575"/>
      <c r="CR23" s="575"/>
      <c r="CS23" s="575"/>
      <c r="CT23" s="575"/>
      <c r="CU23" s="575"/>
      <c r="CV23" s="575"/>
      <c r="CW23" s="575"/>
      <c r="CX23" s="575"/>
      <c r="CY23" s="575"/>
      <c r="CZ23" s="575"/>
      <c r="DA23" s="575"/>
      <c r="DB23" s="575"/>
      <c r="DC23" s="575"/>
      <c r="DD23" s="575"/>
      <c r="DE23" s="575"/>
      <c r="DF23" s="575"/>
      <c r="DG23" s="575"/>
      <c r="DH23" s="575"/>
    </row>
    <row r="24" spans="1:112" ht="13.5" customHeight="1" x14ac:dyDescent="0.2">
      <c r="A24" s="734">
        <v>12</v>
      </c>
      <c r="B24" s="736" t="s">
        <v>974</v>
      </c>
      <c r="C24" s="738">
        <f>IF(D24=0,0,RANK(D24,D$2:D$35))</f>
        <v>7</v>
      </c>
      <c r="D24" s="740">
        <f>SUM(I25:YA25)</f>
        <v>63</v>
      </c>
      <c r="E24" s="742">
        <f>RANK(F24,F$2:F$35)</f>
        <v>7</v>
      </c>
      <c r="F24" s="752">
        <f>COUNT(I24:YP24)</f>
        <v>23</v>
      </c>
      <c r="G24" s="754">
        <f>SUM(I24:XW24)</f>
        <v>0.5799305555555555</v>
      </c>
      <c r="H24" s="759">
        <f>MINA(I24,J24,K24,L24,M24,N24,O24,P24,Q24,R24,S24,T24,U24,V24,W24)</f>
        <v>1.4884259259259259E-2</v>
      </c>
      <c r="I24" s="578">
        <v>1.5648148148148151E-2</v>
      </c>
      <c r="J24" s="578">
        <v>1.556712962962963E-2</v>
      </c>
      <c r="K24" s="578">
        <v>1.5613425925925926E-2</v>
      </c>
      <c r="L24" s="578">
        <v>1.5590277777777778E-2</v>
      </c>
      <c r="M24" s="578"/>
      <c r="N24" s="578">
        <v>1.5462962962962963E-2</v>
      </c>
      <c r="O24" s="578">
        <v>1.5000000000000001E-2</v>
      </c>
      <c r="P24" s="578">
        <v>1.4884259259259259E-2</v>
      </c>
      <c r="Q24" s="578">
        <v>1.539351851851852E-2</v>
      </c>
      <c r="R24" s="578">
        <v>1.8402777777777778E-2</v>
      </c>
      <c r="S24" s="578"/>
      <c r="T24" s="578">
        <v>1.5428240740740741E-2</v>
      </c>
      <c r="U24" s="578">
        <v>1.667824074074074E-2</v>
      </c>
      <c r="V24" s="578">
        <v>1.6770833333333332E-2</v>
      </c>
      <c r="W24" s="578">
        <v>1.545138888888889E-2</v>
      </c>
      <c r="X24" s="574"/>
      <c r="Y24" s="574"/>
      <c r="Z24" s="574"/>
      <c r="AA24" s="585">
        <v>3.6608796296296299E-2</v>
      </c>
      <c r="AB24" s="585"/>
      <c r="AC24" s="585"/>
      <c r="AD24" s="574"/>
      <c r="AE24" s="574"/>
      <c r="AF24" s="574"/>
      <c r="AG24" s="574"/>
      <c r="AH24" s="574"/>
      <c r="AI24" s="574"/>
      <c r="AJ24" s="574"/>
      <c r="AK24" s="574">
        <v>3.7418981481481477E-2</v>
      </c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AX24" s="574"/>
      <c r="AY24" s="574"/>
      <c r="AZ24" s="574"/>
      <c r="BA24" s="574"/>
      <c r="BB24" s="574"/>
      <c r="BC24" s="574"/>
      <c r="BD24" s="574"/>
      <c r="BE24" s="574">
        <v>1.7835648148148149E-2</v>
      </c>
      <c r="BF24" s="574"/>
      <c r="BG24" s="574"/>
      <c r="BH24" s="574">
        <v>4.0798611111111112E-2</v>
      </c>
      <c r="BI24" s="574"/>
      <c r="BJ24" s="574"/>
      <c r="BK24" s="574"/>
      <c r="BL24" s="574"/>
      <c r="BM24" s="574"/>
      <c r="BN24" s="574"/>
      <c r="BO24" s="574">
        <v>3.6284722222222225E-2</v>
      </c>
      <c r="BP24" s="574"/>
      <c r="BQ24" s="574"/>
      <c r="BR24" s="574"/>
      <c r="BS24" s="574"/>
      <c r="BT24" s="574">
        <v>9.7708333333333328E-2</v>
      </c>
      <c r="BU24" s="574"/>
      <c r="BV24" s="574"/>
      <c r="BW24" s="574"/>
      <c r="BX24" s="574"/>
      <c r="BY24" s="574"/>
      <c r="BZ24" s="574"/>
      <c r="CA24" s="574"/>
      <c r="CB24" s="574"/>
      <c r="CC24" s="574"/>
      <c r="CD24" s="574"/>
      <c r="CE24" s="574">
        <v>3.6631944444444446E-2</v>
      </c>
      <c r="CF24" s="574"/>
      <c r="CG24" s="574"/>
      <c r="CH24" s="574">
        <v>3.5115740740740746E-2</v>
      </c>
      <c r="CI24" s="574"/>
      <c r="CJ24" s="574"/>
      <c r="CK24" s="574"/>
      <c r="CL24" s="574"/>
      <c r="CM24" s="574"/>
      <c r="CN24" s="574"/>
      <c r="CO24" s="574"/>
      <c r="CP24" s="574"/>
      <c r="CQ24" s="574" t="s">
        <v>1050</v>
      </c>
      <c r="CR24" s="574"/>
      <c r="CS24" s="574"/>
      <c r="CT24" s="574">
        <v>3.1446759259259258E-2</v>
      </c>
      <c r="CU24" s="574"/>
      <c r="CV24" s="574"/>
      <c r="CW24" s="574"/>
      <c r="CX24" s="574"/>
      <c r="CY24" s="574">
        <v>4.1898148148148146E-3</v>
      </c>
      <c r="CZ24" s="574"/>
      <c r="DA24" s="574"/>
      <c r="DB24" s="574"/>
      <c r="DC24" s="574"/>
      <c r="DD24" s="574"/>
      <c r="DE24" s="574"/>
      <c r="DF24" s="574"/>
      <c r="DG24" s="574"/>
      <c r="DH24" s="574"/>
    </row>
    <row r="25" spans="1:112" ht="13.5" customHeight="1" thickBot="1" x14ac:dyDescent="0.25">
      <c r="A25" s="735"/>
      <c r="B25" s="737"/>
      <c r="C25" s="739"/>
      <c r="D25" s="741"/>
      <c r="E25" s="743"/>
      <c r="F25" s="753"/>
      <c r="G25" s="755"/>
      <c r="H25" s="760"/>
      <c r="I25" s="581">
        <f>IF($H24=0,0,IF(ROUNDUP(I24/$H24,0)&gt;30,30,ROUNDUP(I24/$H24,0)))</f>
        <v>2</v>
      </c>
      <c r="J25" s="581">
        <f>IF($H24=0,0,IF(ROUNDUP(J24/$H24,0)&gt;30,30,ROUNDUP(J24/$H24,0)))</f>
        <v>2</v>
      </c>
      <c r="K25" s="581">
        <f>IF($H24=0,0,IF(ROUNDUP(K24/$H24,0)&gt;30,30,ROUNDUP(K24/$H24,0)))</f>
        <v>2</v>
      </c>
      <c r="L25" s="581">
        <f>IF($H24=0,0,IF(ROUNDUP(L24/$H24,0)&gt;30,30,ROUNDUP(L24/$H24,0)))</f>
        <v>2</v>
      </c>
      <c r="M25" s="575"/>
      <c r="N25" s="581">
        <f>IF($H24=0,0,IF(ROUNDUP(N24/$H24,0)&gt;30,30,ROUNDUP(N24/$H24,0)))</f>
        <v>2</v>
      </c>
      <c r="O25" s="581">
        <f>IF($H24=0,0,IF(ROUNDUP(O24/$H24,0)&gt;30,30,ROUNDUP(O24/$H24,0)))</f>
        <v>2</v>
      </c>
      <c r="P25" s="581">
        <f>IF($H24=0,0,IF(ROUNDUP(P24/$H24,0)&gt;30,30,ROUNDUP(P24/$H24,0)))</f>
        <v>1</v>
      </c>
      <c r="Q25" s="581">
        <f>IF($H24=0,0,IF(ROUNDUP(Q24/$H24,0)&gt;30,30,ROUNDUP(Q24/$H24,0)))</f>
        <v>2</v>
      </c>
      <c r="R25" s="581">
        <f>IF($H24=0,0,IF(ROUNDUP(R24/$H24,0)&gt;30,30,ROUNDUP(R24/$H24,0)))</f>
        <v>2</v>
      </c>
      <c r="S25" s="575"/>
      <c r="T25" s="581">
        <f t="shared" ref="T25:U25" si="2">IF($H24=0,0,IF(ROUNDUP(T24/$H24,0)&gt;30,30,ROUNDUP(T24/$H24,0)))</f>
        <v>2</v>
      </c>
      <c r="U25" s="581">
        <f t="shared" si="2"/>
        <v>2</v>
      </c>
      <c r="V25" s="581">
        <f>IF($H24=0,0,IF(ROUNDUP(V24/$H24,0)&gt;30,30,ROUNDUP(V24/$H24,0)))</f>
        <v>2</v>
      </c>
      <c r="W25" s="581">
        <f>IF($H24=0,0,IF(ROUNDUP(W24/$H24,0)&gt;30,30,ROUNDUP(W24/$H24,0)))</f>
        <v>2</v>
      </c>
      <c r="X25" s="575"/>
      <c r="Y25" s="575"/>
      <c r="Z25" s="575"/>
      <c r="AA25" s="581">
        <f>IF($H24=0,0,IF(ROUNDUP(AA24/$H24,0)&gt;30,30,ROUNDUP(AA24/$H24,0)))</f>
        <v>3</v>
      </c>
      <c r="AB25" s="581"/>
      <c r="AC25" s="581"/>
      <c r="AD25" s="575"/>
      <c r="AE25" s="575"/>
      <c r="AF25" s="575"/>
      <c r="AG25" s="575"/>
      <c r="AH25" s="575"/>
      <c r="AI25" s="575"/>
      <c r="AJ25" s="575"/>
      <c r="AK25" s="581">
        <f>IF($H24=0,0,IF(ROUNDUP(AK24/$H24,0)&gt;30,30,ROUNDUP(AK24/$H24,0)))</f>
        <v>3</v>
      </c>
      <c r="AL25" s="575"/>
      <c r="AM25" s="575"/>
      <c r="AN25" s="575"/>
      <c r="AO25" s="575"/>
      <c r="AP25" s="575"/>
      <c r="AQ25" s="575"/>
      <c r="AR25" s="575"/>
      <c r="AS25" s="575"/>
      <c r="AT25" s="575"/>
      <c r="AU25" s="575"/>
      <c r="AV25" s="575"/>
      <c r="AW25" s="575"/>
      <c r="AX25" s="575"/>
      <c r="AY25" s="581"/>
      <c r="AZ25" s="575"/>
      <c r="BA25" s="575"/>
      <c r="BB25" s="575"/>
      <c r="BC25" s="575"/>
      <c r="BD25" s="575"/>
      <c r="BE25" s="581">
        <f>IF($H24=0,0,IF(ROUNDUP(BE24/$H24,0)&gt;30,30,ROUNDUP(BE24/$H24,0)))</f>
        <v>2</v>
      </c>
      <c r="BF25" s="575"/>
      <c r="BG25" s="575"/>
      <c r="BH25" s="581">
        <f>IF($H24=0,0,IF(ROUNDUP(BH24/$H24,0)&gt;30,30,ROUNDUP(BH24/$H24,0)))</f>
        <v>3</v>
      </c>
      <c r="BI25" s="575"/>
      <c r="BJ25" s="575"/>
      <c r="BK25" s="575"/>
      <c r="BL25" s="575"/>
      <c r="BM25" s="575"/>
      <c r="BN25" s="575"/>
      <c r="BO25" s="581">
        <f>IF($H24=0,0,IF(ROUNDUP(BO24/$H24,0)&gt;30,30,ROUNDUP(BO24/$H24,0)))</f>
        <v>3</v>
      </c>
      <c r="BP25" s="575"/>
      <c r="BQ25" s="575"/>
      <c r="BR25" s="575"/>
      <c r="BS25" s="575"/>
      <c r="BT25" s="581">
        <f>IF($H24=0,0,IF(ROUNDUP(BT24/$H24,0)&gt;30,30,ROUNDUP(BT24/$H24,0)))</f>
        <v>7</v>
      </c>
      <c r="BU25" s="581"/>
      <c r="BV25" s="575"/>
      <c r="BW25" s="575"/>
      <c r="BX25" s="575"/>
      <c r="BY25" s="575"/>
      <c r="BZ25" s="575"/>
      <c r="CA25" s="575"/>
      <c r="CB25" s="575"/>
      <c r="CC25" s="575"/>
      <c r="CD25" s="575"/>
      <c r="CE25" s="581">
        <f>IF($H24=0,0,IF(ROUNDUP(CE24/$H24,0)&gt;30,30,ROUNDUP(CE24/$H24,0)))</f>
        <v>3</v>
      </c>
      <c r="CF25" s="581"/>
      <c r="CG25" s="581"/>
      <c r="CH25" s="581">
        <f>IF($H24=0,0,IF(ROUNDUP(CH24/$H24,0)&gt;30,30,ROUNDUP(CH24/$H24,0)))</f>
        <v>3</v>
      </c>
      <c r="CI25" s="575"/>
      <c r="CJ25" s="575"/>
      <c r="CK25" s="575"/>
      <c r="CL25" s="575"/>
      <c r="CM25" s="575"/>
      <c r="CN25" s="575"/>
      <c r="CO25" s="575"/>
      <c r="CP25" s="575"/>
      <c r="CQ25" s="581">
        <f>IF($H24=0,0,IF(ROUNDUP(CQ24/$H24,0)&gt;30,30,ROUNDUP(CQ24/$H24,0)))</f>
        <v>7</v>
      </c>
      <c r="CR25" s="581"/>
      <c r="CS25" s="575"/>
      <c r="CT25" s="581">
        <f>IF($H24=0,0,IF(ROUNDUP(CT24/$H24,0)&gt;30,30,ROUNDUP(CT24/$H24,0)))</f>
        <v>3</v>
      </c>
      <c r="CU25" s="575"/>
      <c r="CV25" s="575"/>
      <c r="CW25" s="575"/>
      <c r="CX25" s="575"/>
      <c r="CY25" s="581">
        <f>IF($H24=0,0,IF(ROUNDUP(CY24/$H24,0)&gt;30,30,ROUNDUP(CY24/$H24,0)))</f>
        <v>1</v>
      </c>
      <c r="CZ25" s="581"/>
      <c r="DA25" s="575"/>
      <c r="DB25" s="575"/>
      <c r="DC25" s="575"/>
      <c r="DD25" s="575"/>
      <c r="DE25" s="575"/>
      <c r="DF25" s="575"/>
      <c r="DG25" s="575"/>
      <c r="DH25" s="575"/>
    </row>
    <row r="26" spans="1:112" ht="13.5" customHeight="1" x14ac:dyDescent="0.2">
      <c r="A26" s="734">
        <v>13</v>
      </c>
      <c r="B26" s="736" t="s">
        <v>504</v>
      </c>
      <c r="C26" s="738">
        <f>IF(D26=0,0,RANK(D26,D$2:D$35))</f>
        <v>5</v>
      </c>
      <c r="D26" s="740">
        <f>SUM(I27:YA27)</f>
        <v>109</v>
      </c>
      <c r="E26" s="742">
        <f>RANK(F26,F$2:F$35)</f>
        <v>3</v>
      </c>
      <c r="F26" s="752">
        <f>COUNT(I26:YP26)</f>
        <v>32</v>
      </c>
      <c r="G26" s="754">
        <f>SUM(I26:XW26)</f>
        <v>1.2427662037037035</v>
      </c>
      <c r="H26" s="759">
        <f>MINA(I26,J26,K26,L26,M26,N26,O26,P26,Q26,R26,S26,T26,U26,V26,W26)</f>
        <v>1.5659722222222224E-2</v>
      </c>
      <c r="I26" s="610">
        <v>1.6053240740740739E-2</v>
      </c>
      <c r="J26" s="578">
        <v>1.6238425925925924E-2</v>
      </c>
      <c r="K26" s="578">
        <v>1.6574074074074074E-2</v>
      </c>
      <c r="L26" s="578"/>
      <c r="M26" s="578">
        <v>1.5891203703703703E-2</v>
      </c>
      <c r="N26" s="578">
        <v>1.5659722222222224E-2</v>
      </c>
      <c r="O26" s="578">
        <v>1.5902777777777776E-2</v>
      </c>
      <c r="P26" s="578">
        <v>1.6238425925925924E-2</v>
      </c>
      <c r="Q26" s="578">
        <v>1.6597222222222222E-2</v>
      </c>
      <c r="R26" s="578">
        <v>1.8333333333333333E-2</v>
      </c>
      <c r="S26" s="578">
        <v>1.6319444444444445E-2</v>
      </c>
      <c r="T26" s="578">
        <v>1.5972222222222224E-2</v>
      </c>
      <c r="U26" s="578">
        <v>1.5949074074074074E-2</v>
      </c>
      <c r="V26" s="578"/>
      <c r="W26" s="578"/>
      <c r="X26" s="578">
        <v>0.11851851851851852</v>
      </c>
      <c r="Y26" s="578"/>
      <c r="Z26" s="578"/>
      <c r="AA26" s="578">
        <v>3.5671296296296298E-2</v>
      </c>
      <c r="AB26" s="578"/>
      <c r="AC26" s="578"/>
      <c r="AD26" s="578"/>
      <c r="AE26" s="578"/>
      <c r="AF26" s="578"/>
      <c r="AG26" s="578"/>
      <c r="AH26" s="578"/>
      <c r="AI26" s="578"/>
      <c r="AJ26" s="578"/>
      <c r="AK26" s="578">
        <v>3.5439814814814813E-2</v>
      </c>
      <c r="AL26" s="578">
        <v>3.5567129629629629E-2</v>
      </c>
      <c r="AM26" s="578"/>
      <c r="AN26" s="578"/>
      <c r="AO26" s="578"/>
      <c r="AP26" s="578"/>
      <c r="AQ26" s="578"/>
      <c r="AR26" s="578"/>
      <c r="AS26" s="578"/>
      <c r="AT26" s="578">
        <v>8.744212962962962E-2</v>
      </c>
      <c r="AU26" s="578"/>
      <c r="AV26" s="578">
        <v>3.4606481481481481E-2</v>
      </c>
      <c r="AW26" s="578"/>
      <c r="AX26" s="578"/>
      <c r="AY26" s="574"/>
      <c r="AZ26" s="578"/>
      <c r="BA26" s="578"/>
      <c r="BB26" s="578"/>
      <c r="BC26" s="578"/>
      <c r="BD26" s="578">
        <v>8.1562499999999996E-2</v>
      </c>
      <c r="BE26" s="578">
        <v>1.8888888888888889E-2</v>
      </c>
      <c r="BF26" s="578"/>
      <c r="BG26" s="578"/>
      <c r="BH26" s="578">
        <v>4.1296296296296296E-2</v>
      </c>
      <c r="BI26" s="578"/>
      <c r="BJ26" s="578"/>
      <c r="BK26" s="578"/>
      <c r="BL26" s="578"/>
      <c r="BM26" s="578"/>
      <c r="BN26" s="578"/>
      <c r="BO26" s="578">
        <v>3.6886574074074079E-2</v>
      </c>
      <c r="BP26" s="578"/>
      <c r="BQ26" s="578"/>
      <c r="BR26" s="578">
        <v>1.9363425925925926E-2</v>
      </c>
      <c r="BS26" s="578">
        <v>3.8263888888888889E-2</v>
      </c>
      <c r="BT26" s="578"/>
      <c r="BU26" s="578"/>
      <c r="BV26" s="578"/>
      <c r="BW26" s="578"/>
      <c r="BX26" s="578"/>
      <c r="BY26" s="578"/>
      <c r="BZ26" s="578"/>
      <c r="CA26" s="578"/>
      <c r="CB26" s="578"/>
      <c r="CC26" s="578">
        <v>3.6620370370370373E-2</v>
      </c>
      <c r="CD26" s="578"/>
      <c r="CE26" s="578">
        <v>3.6828703703703704E-2</v>
      </c>
      <c r="CF26" s="578"/>
      <c r="CG26" s="578"/>
      <c r="CH26" s="578">
        <v>3.5520833333333328E-2</v>
      </c>
      <c r="CI26" s="578"/>
      <c r="CJ26" s="578"/>
      <c r="CK26" s="578"/>
      <c r="CL26" s="578"/>
      <c r="CM26" s="578">
        <v>7.8321759259259258E-2</v>
      </c>
      <c r="CN26" s="578"/>
      <c r="CO26" s="578"/>
      <c r="CP26" s="578">
        <v>3.7361111111111109E-2</v>
      </c>
      <c r="CQ26" s="578" t="s">
        <v>1048</v>
      </c>
      <c r="CR26" s="578"/>
      <c r="CS26" s="578"/>
      <c r="CT26" s="578">
        <v>3.2164351851851854E-2</v>
      </c>
      <c r="CU26" s="574">
        <v>0.16666666666666666</v>
      </c>
      <c r="CV26" s="578"/>
      <c r="CW26" s="578"/>
      <c r="CX26" s="578"/>
      <c r="CY26" s="578"/>
      <c r="CZ26" s="578"/>
      <c r="DA26" s="578">
        <v>4.0046296296296295E-2</v>
      </c>
      <c r="DB26" s="578"/>
      <c r="DC26" s="578"/>
      <c r="DD26" s="578"/>
      <c r="DE26" s="578"/>
      <c r="DF26" s="578"/>
      <c r="DG26" s="578"/>
      <c r="DH26" s="578"/>
    </row>
    <row r="27" spans="1:112" ht="13.5" customHeight="1" thickBot="1" x14ac:dyDescent="0.25">
      <c r="A27" s="735"/>
      <c r="B27" s="737"/>
      <c r="C27" s="739"/>
      <c r="D27" s="741"/>
      <c r="E27" s="743"/>
      <c r="F27" s="753"/>
      <c r="G27" s="755"/>
      <c r="H27" s="760"/>
      <c r="I27" s="581">
        <f>IF($H26=0,0,IF(ROUNDUP(I26/$H26,0)&gt;30,30,ROUNDUP(I26/$H26,0)))</f>
        <v>2</v>
      </c>
      <c r="J27" s="581">
        <f>IF($H26=0,0,IF(ROUNDUP(J26/$H26,0)&gt;30,30,ROUNDUP(J26/$H26,0)))</f>
        <v>2</v>
      </c>
      <c r="K27" s="581">
        <f>IF($H26=0,0,IF(ROUNDUP(K26/$H26,0)&gt;30,30,ROUNDUP(K26/$H26,0)))</f>
        <v>2</v>
      </c>
      <c r="L27" s="581"/>
      <c r="M27" s="581">
        <f t="shared" ref="M27:U27" si="3">IF($H26=0,0,IF(ROUNDUP(M26/$H26,0)&gt;30,30,ROUNDUP(M26/$H26,0)))</f>
        <v>2</v>
      </c>
      <c r="N27" s="581">
        <f t="shared" si="3"/>
        <v>1</v>
      </c>
      <c r="O27" s="581">
        <f t="shared" si="3"/>
        <v>2</v>
      </c>
      <c r="P27" s="581">
        <f t="shared" si="3"/>
        <v>2</v>
      </c>
      <c r="Q27" s="581">
        <f t="shared" si="3"/>
        <v>2</v>
      </c>
      <c r="R27" s="581">
        <f t="shared" si="3"/>
        <v>2</v>
      </c>
      <c r="S27" s="581">
        <f t="shared" si="3"/>
        <v>2</v>
      </c>
      <c r="T27" s="581">
        <f t="shared" si="3"/>
        <v>2</v>
      </c>
      <c r="U27" s="581">
        <f t="shared" si="3"/>
        <v>2</v>
      </c>
      <c r="V27" s="581"/>
      <c r="W27" s="580"/>
      <c r="X27" s="581">
        <f>IF($H26=0,0,IF(ROUNDUP(X26/$H26,0)&gt;30,30,ROUNDUP(X26/$H26,0)))</f>
        <v>8</v>
      </c>
      <c r="Y27" s="580"/>
      <c r="Z27" s="581"/>
      <c r="AA27" s="581">
        <f>IF($H26=0,0,IF(ROUNDUP(AA26/$H26,0)&gt;30,30,ROUNDUP(AA26/$H26,0)))</f>
        <v>3</v>
      </c>
      <c r="AB27" s="581"/>
      <c r="AC27" s="581"/>
      <c r="AD27" s="581"/>
      <c r="AE27" s="581"/>
      <c r="AF27" s="581"/>
      <c r="AG27" s="581"/>
      <c r="AH27" s="581"/>
      <c r="AI27" s="581"/>
      <c r="AJ27" s="581"/>
      <c r="AK27" s="581">
        <f>IF($H26=0,0,IF(ROUNDUP(AK26/$H26,0)&gt;30,30,ROUNDUP(AK26/$H26,0)))</f>
        <v>3</v>
      </c>
      <c r="AL27" s="581">
        <f>IF($H26=0,0,IF(ROUNDUP(AL26/$H26,0)&gt;30,30,ROUNDUP(AL26/$H26,0)))</f>
        <v>3</v>
      </c>
      <c r="AM27" s="580"/>
      <c r="AN27" s="580"/>
      <c r="AO27" s="580"/>
      <c r="AP27" s="580"/>
      <c r="AQ27" s="580"/>
      <c r="AR27" s="580"/>
      <c r="AS27" s="580"/>
      <c r="AT27" s="581">
        <f>IF($H26=0,0,IF(ROUNDUP(AT26/$H26,0)&gt;30,30,ROUNDUP(AT26/$H26,0)))</f>
        <v>6</v>
      </c>
      <c r="AU27" s="581"/>
      <c r="AV27" s="581">
        <f>IF($H26=0,0,IF(ROUNDUP(AV26/$H26,0)&gt;30,30,ROUNDUP(AV26/$H26,0)))</f>
        <v>3</v>
      </c>
      <c r="AW27" s="581"/>
      <c r="AX27" s="581"/>
      <c r="AY27" s="581"/>
      <c r="AZ27" s="580"/>
      <c r="BA27" s="580"/>
      <c r="BB27" s="580"/>
      <c r="BC27" s="580"/>
      <c r="BD27" s="581">
        <f>IF($H26=0,0,IF(ROUNDUP(BD26/$H26,0)&gt;30,30,ROUNDUP(BD26/$H26,0)))</f>
        <v>6</v>
      </c>
      <c r="BE27" s="581">
        <f>IF($H26=0,0,IF(ROUNDUP(BE26/$H26,0)&gt;30,30,ROUNDUP(BE26/$H26,0)))</f>
        <v>2</v>
      </c>
      <c r="BF27" s="580"/>
      <c r="BG27" s="580"/>
      <c r="BH27" s="581">
        <f>IF($H26=0,0,IF(ROUNDUP(BH26/$H26,0)&gt;30,30,ROUNDUP(BH26/$H26,0)))</f>
        <v>3</v>
      </c>
      <c r="BI27" s="581"/>
      <c r="BJ27" s="581"/>
      <c r="BK27" s="581"/>
      <c r="BL27" s="581"/>
      <c r="BM27" s="581"/>
      <c r="BN27" s="581"/>
      <c r="BO27" s="581">
        <f>IF($H26=0,0,IF(ROUNDUP(BO26/$H26,0)&gt;30,30,ROUNDUP(BO26/$H26,0)))</f>
        <v>3</v>
      </c>
      <c r="BP27" s="581"/>
      <c r="BQ27" s="581"/>
      <c r="BR27" s="581">
        <f>IF($H26=0,0,IF(ROUNDUP(BR26/$H26,0)&gt;30,30,ROUNDUP(BR26/$H26,0)))</f>
        <v>2</v>
      </c>
      <c r="BS27" s="581">
        <f>IF($H26=0,0,IF(ROUNDUP(BS26/$H26,0)&gt;30,30,ROUNDUP(BS26/$H26,0)))</f>
        <v>3</v>
      </c>
      <c r="BT27" s="580"/>
      <c r="BU27" s="580"/>
      <c r="BV27" s="580"/>
      <c r="BW27" s="580"/>
      <c r="BX27" s="580"/>
      <c r="BY27" s="580"/>
      <c r="BZ27" s="580"/>
      <c r="CA27" s="580"/>
      <c r="CB27" s="580"/>
      <c r="CC27" s="581">
        <f>IF($H26=0,0,IF(ROUNDUP(CC26/$H26,0)&gt;30,30,ROUNDUP(CC26/$H26,0)))</f>
        <v>3</v>
      </c>
      <c r="CD27" s="581"/>
      <c r="CE27" s="581">
        <f>IF($H26=0,0,IF(ROUNDUP(CE26/$H26,0)&gt;30,30,ROUNDUP(CE26/$H26,0)))</f>
        <v>3</v>
      </c>
      <c r="CF27" s="581"/>
      <c r="CG27" s="581"/>
      <c r="CH27" s="581">
        <f>IF($H26=0,0,IF(ROUNDUP(CH26/$H26,0)&gt;30,30,ROUNDUP(CH26/$H26,0)))</f>
        <v>3</v>
      </c>
      <c r="CI27" s="580"/>
      <c r="CJ27" s="580"/>
      <c r="CK27" s="580"/>
      <c r="CL27" s="580"/>
      <c r="CM27" s="581">
        <f>IF($H26=0,0,IF(ROUNDUP(CM26/$H26,0)&gt;30,30,ROUNDUP(CM26/$H26,0)))</f>
        <v>6</v>
      </c>
      <c r="CN27" s="581"/>
      <c r="CO27" s="581"/>
      <c r="CP27" s="581">
        <f>IF($H26=0,0,IF(ROUNDUP(CP26/$H26,0)&gt;30,30,ROUNDUP(CP26/$H26,0)))</f>
        <v>3</v>
      </c>
      <c r="CQ27" s="581">
        <f>IF($H26=0,0,IF(ROUNDUP(CQ26/$H26,0)&gt;30,30,ROUNDUP(CQ26/$H26,0)))</f>
        <v>6</v>
      </c>
      <c r="CR27" s="581"/>
      <c r="CS27" s="580"/>
      <c r="CT27" s="581">
        <f>IF($H26=0,0,IF(ROUNDUP(CT26/$H26,0)&gt;30,30,ROUNDUP(CT26/$H26,0)))</f>
        <v>3</v>
      </c>
      <c r="CU27" s="581">
        <f>IF($H26=0,0,IF(ROUNDUP(CU26/$H26,0)&gt;30,30,ROUNDUP(CU26/$H26,0)))</f>
        <v>11</v>
      </c>
      <c r="CV27" s="580"/>
      <c r="CW27" s="580"/>
      <c r="CX27" s="580"/>
      <c r="CY27" s="580"/>
      <c r="CZ27" s="580"/>
      <c r="DA27" s="581">
        <f>IF($H26=0,0,IF(ROUNDUP(DA26/$H26,0)&gt;30,30,ROUNDUP(DA26/$H26,0)))</f>
        <v>3</v>
      </c>
      <c r="DB27" s="580"/>
      <c r="DC27" s="600"/>
      <c r="DD27" s="600"/>
      <c r="DE27" s="580"/>
      <c r="DF27" s="580"/>
      <c r="DG27" s="580"/>
      <c r="DH27" s="580"/>
    </row>
    <row r="28" spans="1:112" ht="13.5" customHeight="1" x14ac:dyDescent="0.2">
      <c r="A28" s="734">
        <v>14</v>
      </c>
      <c r="B28" s="736" t="s">
        <v>71</v>
      </c>
      <c r="C28" s="738">
        <f>IF(D28=0,0,RANK(D28,D$2:D$35))</f>
        <v>0</v>
      </c>
      <c r="D28" s="740">
        <f>SUM(I29:YA29)</f>
        <v>0</v>
      </c>
      <c r="E28" s="742">
        <f>RANK(F28,F$2:F$35)</f>
        <v>12</v>
      </c>
      <c r="F28" s="752">
        <f>COUNT(I28:YP28)</f>
        <v>0</v>
      </c>
      <c r="G28" s="754">
        <f>SUM(I28:XW28)</f>
        <v>0</v>
      </c>
      <c r="H28" s="759">
        <f>MINA(I28,J28,K28,L28,M28,N28,O28,P28,Q28,R28,S28,T28,U28,V28,W28)</f>
        <v>0</v>
      </c>
      <c r="I28" s="626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74"/>
      <c r="AH28" s="574"/>
      <c r="AI28" s="574"/>
      <c r="AJ28" s="574"/>
      <c r="AK28" s="574"/>
      <c r="AL28" s="574"/>
      <c r="AM28" s="574"/>
      <c r="AN28" s="574"/>
      <c r="AO28" s="574"/>
      <c r="AP28" s="574"/>
      <c r="AQ28" s="574"/>
      <c r="AR28" s="574"/>
      <c r="AS28" s="574"/>
      <c r="AT28" s="574"/>
      <c r="AU28" s="574"/>
      <c r="AV28" s="574"/>
      <c r="AW28" s="574"/>
      <c r="AX28" s="574"/>
      <c r="AY28" s="574"/>
      <c r="AZ28" s="574"/>
      <c r="BA28" s="574"/>
      <c r="BB28" s="574"/>
      <c r="BC28" s="574"/>
      <c r="BD28" s="574"/>
      <c r="BE28" s="574"/>
      <c r="BF28" s="574"/>
      <c r="BG28" s="574"/>
      <c r="BH28" s="574"/>
      <c r="BI28" s="574"/>
      <c r="BJ28" s="574"/>
      <c r="BK28" s="574"/>
      <c r="BL28" s="574"/>
      <c r="BM28" s="574"/>
      <c r="BN28" s="574"/>
      <c r="BO28" s="574"/>
      <c r="BP28" s="574"/>
      <c r="BQ28" s="574"/>
      <c r="BR28" s="574"/>
      <c r="BS28" s="574"/>
      <c r="BT28" s="574"/>
      <c r="BU28" s="574"/>
      <c r="BV28" s="574"/>
      <c r="BW28" s="574"/>
      <c r="BX28" s="574"/>
      <c r="BY28" s="574"/>
      <c r="BZ28" s="574"/>
      <c r="CA28" s="574"/>
      <c r="CB28" s="574"/>
      <c r="CC28" s="574"/>
      <c r="CD28" s="574"/>
      <c r="CE28" s="574"/>
      <c r="CF28" s="574"/>
      <c r="CG28" s="574"/>
      <c r="CH28" s="574"/>
      <c r="CI28" s="574"/>
      <c r="CJ28" s="574"/>
      <c r="CK28" s="574"/>
      <c r="CL28" s="574"/>
      <c r="CM28" s="574"/>
      <c r="CN28" s="574"/>
      <c r="CO28" s="574"/>
      <c r="CP28" s="574"/>
      <c r="CQ28" s="574"/>
      <c r="CR28" s="574"/>
      <c r="CS28" s="574"/>
      <c r="CT28" s="574"/>
      <c r="CU28" s="574"/>
      <c r="CV28" s="574"/>
      <c r="CW28" s="574"/>
      <c r="CX28" s="574"/>
      <c r="CY28" s="574"/>
      <c r="CZ28" s="574"/>
      <c r="DA28" s="574"/>
      <c r="DB28" s="574"/>
      <c r="DC28" s="574"/>
      <c r="DD28" s="574"/>
      <c r="DE28" s="574"/>
      <c r="DF28" s="574"/>
      <c r="DG28" s="574"/>
      <c r="DH28" s="574"/>
    </row>
    <row r="29" spans="1:112" ht="13.5" customHeight="1" thickBot="1" x14ac:dyDescent="0.25">
      <c r="A29" s="735"/>
      <c r="B29" s="737"/>
      <c r="C29" s="739"/>
      <c r="D29" s="741"/>
      <c r="E29" s="743"/>
      <c r="F29" s="753"/>
      <c r="G29" s="755"/>
      <c r="H29" s="760"/>
      <c r="I29" s="577"/>
      <c r="J29" s="575"/>
      <c r="K29" s="575"/>
      <c r="L29" s="576"/>
      <c r="M29" s="575"/>
      <c r="N29" s="575"/>
      <c r="O29" s="575"/>
      <c r="P29" s="576"/>
      <c r="Q29" s="576"/>
      <c r="R29" s="575"/>
      <c r="S29" s="575"/>
      <c r="T29" s="576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  <c r="AO29" s="575"/>
      <c r="AP29" s="575"/>
      <c r="AQ29" s="575"/>
      <c r="AR29" s="575"/>
      <c r="AS29" s="575"/>
      <c r="AT29" s="575"/>
      <c r="AU29" s="575"/>
      <c r="AV29" s="575"/>
      <c r="AW29" s="575"/>
      <c r="AX29" s="575"/>
      <c r="AY29" s="581"/>
      <c r="AZ29" s="575"/>
      <c r="BA29" s="575"/>
      <c r="BB29" s="575"/>
      <c r="BC29" s="575"/>
      <c r="BD29" s="575"/>
      <c r="BE29" s="575"/>
      <c r="BF29" s="575"/>
      <c r="BG29" s="575"/>
      <c r="BH29" s="575"/>
      <c r="BI29" s="575"/>
      <c r="BJ29" s="575"/>
      <c r="BK29" s="575"/>
      <c r="BL29" s="575"/>
      <c r="BM29" s="575"/>
      <c r="BN29" s="575"/>
      <c r="BO29" s="575"/>
      <c r="BP29" s="575"/>
      <c r="BQ29" s="575"/>
      <c r="BR29" s="575"/>
      <c r="BS29" s="575"/>
      <c r="BT29" s="575"/>
      <c r="BU29" s="575"/>
      <c r="BV29" s="575"/>
      <c r="BW29" s="575"/>
      <c r="BX29" s="575"/>
      <c r="BY29" s="575"/>
      <c r="BZ29" s="575"/>
      <c r="CA29" s="575"/>
      <c r="CB29" s="575"/>
      <c r="CC29" s="575"/>
      <c r="CD29" s="575"/>
      <c r="CE29" s="575"/>
      <c r="CF29" s="575"/>
      <c r="CG29" s="575"/>
      <c r="CH29" s="575"/>
      <c r="CI29" s="575"/>
      <c r="CJ29" s="575"/>
      <c r="CK29" s="575"/>
      <c r="CL29" s="575"/>
      <c r="CM29" s="575"/>
      <c r="CN29" s="575"/>
      <c r="CO29" s="575"/>
      <c r="CP29" s="575"/>
      <c r="CQ29" s="575"/>
      <c r="CR29" s="575"/>
      <c r="CS29" s="575"/>
      <c r="CT29" s="575"/>
      <c r="CU29" s="575"/>
      <c r="CV29" s="575"/>
      <c r="CW29" s="575"/>
      <c r="CX29" s="575"/>
      <c r="CY29" s="575"/>
      <c r="CZ29" s="575"/>
      <c r="DA29" s="575"/>
      <c r="DB29" s="575"/>
      <c r="DC29" s="575"/>
      <c r="DD29" s="575"/>
      <c r="DE29" s="575"/>
      <c r="DF29" s="575"/>
      <c r="DG29" s="575"/>
      <c r="DH29" s="575"/>
    </row>
    <row r="30" spans="1:112" ht="13.5" customHeight="1" x14ac:dyDescent="0.2">
      <c r="A30" s="734">
        <v>15</v>
      </c>
      <c r="B30" s="736" t="s">
        <v>771</v>
      </c>
      <c r="C30" s="738">
        <f>IF(D30=0,0,RANK(D30,D$2:D$35))</f>
        <v>1</v>
      </c>
      <c r="D30" s="740">
        <f>SUM(I31:YA31)</f>
        <v>122</v>
      </c>
      <c r="E30" s="742">
        <f>RANK(F30,F$2:F$35)</f>
        <v>4</v>
      </c>
      <c r="F30" s="752">
        <f>COUNT(I30:YP30)</f>
        <v>31</v>
      </c>
      <c r="G30" s="754">
        <f>SUM(I30:XW30)</f>
        <v>1.6921180555555555</v>
      </c>
      <c r="H30" s="759">
        <f>MINA(I30,J30,K30,L30,M30,N30,O30,P30,Q30,R30,S30,T30,U30,V30,W30)</f>
        <v>1.7986111111111109E-2</v>
      </c>
      <c r="I30" s="610">
        <v>1.8888888888888889E-2</v>
      </c>
      <c r="J30" s="578">
        <v>1.8877314814814816E-2</v>
      </c>
      <c r="K30" s="578"/>
      <c r="L30" s="578"/>
      <c r="M30" s="578">
        <v>1.9016203703703705E-2</v>
      </c>
      <c r="N30" s="578">
        <v>1.8298611111111113E-2</v>
      </c>
      <c r="O30" s="578">
        <v>1.8217592592592594E-2</v>
      </c>
      <c r="P30" s="578">
        <v>1.8460648148148146E-2</v>
      </c>
      <c r="Q30" s="578">
        <v>1.8622685185185183E-2</v>
      </c>
      <c r="R30" s="578"/>
      <c r="S30" s="578">
        <v>1.8587962962962962E-2</v>
      </c>
      <c r="T30" s="578">
        <v>1.8298611111111113E-2</v>
      </c>
      <c r="U30" s="578">
        <v>1.7986111111111109E-2</v>
      </c>
      <c r="V30" s="578">
        <v>1.8749999999999999E-2</v>
      </c>
      <c r="W30" s="578">
        <v>1.8460648148148146E-2</v>
      </c>
      <c r="X30" s="578"/>
      <c r="Y30" s="578">
        <v>7.5925925925925926E-3</v>
      </c>
      <c r="Z30" s="578">
        <v>2.4305555555555556E-2</v>
      </c>
      <c r="AA30" s="578">
        <v>4.280092592592593E-2</v>
      </c>
      <c r="AB30" s="578"/>
      <c r="AC30" s="578"/>
      <c r="AD30" s="578"/>
      <c r="AE30" s="578"/>
      <c r="AF30" s="578"/>
      <c r="AG30" s="578"/>
      <c r="AH30" s="578"/>
      <c r="AI30" s="578"/>
      <c r="AJ30" s="578"/>
      <c r="AK30" s="578"/>
      <c r="AL30" s="578">
        <v>4.1122685185185186E-2</v>
      </c>
      <c r="AM30" s="578"/>
      <c r="AN30" s="578"/>
      <c r="AO30" s="578"/>
      <c r="AP30" s="578"/>
      <c r="AQ30" s="578"/>
      <c r="AR30" s="578"/>
      <c r="AS30" s="578"/>
      <c r="AT30" s="578"/>
      <c r="AU30" s="578">
        <v>0.51107638888888884</v>
      </c>
      <c r="AV30" s="578"/>
      <c r="AW30" s="578"/>
      <c r="AX30" s="578"/>
      <c r="AY30" s="574"/>
      <c r="AZ30" s="578"/>
      <c r="BA30" s="578"/>
      <c r="BB30" s="578"/>
      <c r="BC30" s="578">
        <v>1.9733796296296298E-2</v>
      </c>
      <c r="BD30" s="578"/>
      <c r="BE30" s="578">
        <v>2.2291666666666668E-2</v>
      </c>
      <c r="BF30" s="578"/>
      <c r="BG30" s="578">
        <v>1.6562500000000001E-2</v>
      </c>
      <c r="BH30" s="578"/>
      <c r="BI30" s="578"/>
      <c r="BJ30" s="578"/>
      <c r="BK30" s="578"/>
      <c r="BL30" s="578"/>
      <c r="BM30" s="578"/>
      <c r="BN30" s="578"/>
      <c r="BO30" s="578"/>
      <c r="BP30" s="578"/>
      <c r="BQ30" s="578">
        <v>0.10784722222222222</v>
      </c>
      <c r="BR30" s="578"/>
      <c r="BS30" s="578"/>
      <c r="BT30" s="578">
        <v>0.11239583333333332</v>
      </c>
      <c r="BU30" s="578"/>
      <c r="BV30" s="578"/>
      <c r="BW30" s="578"/>
      <c r="BX30" s="578"/>
      <c r="BY30" s="578"/>
      <c r="BZ30" s="578"/>
      <c r="CA30" s="578"/>
      <c r="CB30" s="578">
        <v>0.35777777777777775</v>
      </c>
      <c r="CC30" s="578"/>
      <c r="CD30" s="578"/>
      <c r="CE30" s="578">
        <v>4.3379629629629629E-2</v>
      </c>
      <c r="CF30" s="578"/>
      <c r="CG30" s="578"/>
      <c r="CH30" s="578"/>
      <c r="CI30" s="578"/>
      <c r="CJ30" s="578"/>
      <c r="CK30" s="578">
        <v>1.1585648148148149E-2</v>
      </c>
      <c r="CL30" s="578">
        <v>6.9444444444444447E-4</v>
      </c>
      <c r="CM30" s="578"/>
      <c r="CN30" s="578"/>
      <c r="CO30" s="578">
        <v>1.9247685185185184E-2</v>
      </c>
      <c r="CP30" s="578"/>
      <c r="CQ30" s="578" t="s">
        <v>1051</v>
      </c>
      <c r="CR30" s="578"/>
      <c r="CS30" s="578"/>
      <c r="CT30" s="578">
        <v>3.7118055555555557E-2</v>
      </c>
      <c r="CU30" s="578"/>
      <c r="CV30" s="578"/>
      <c r="CW30" s="578">
        <v>4.3472222222222225E-2</v>
      </c>
      <c r="CX30" s="578"/>
      <c r="CY30" s="578">
        <v>5.1967592592592595E-3</v>
      </c>
      <c r="CZ30" s="578"/>
      <c r="DA30" s="578">
        <v>4.5451388888888888E-2</v>
      </c>
      <c r="DB30" s="578"/>
      <c r="DC30" s="578"/>
      <c r="DD30" s="578"/>
      <c r="DE30" s="578"/>
      <c r="DF30" s="578"/>
      <c r="DG30" s="578"/>
      <c r="DH30" s="578"/>
    </row>
    <row r="31" spans="1:112" ht="13.5" customHeight="1" thickBot="1" x14ac:dyDescent="0.25">
      <c r="A31" s="735"/>
      <c r="B31" s="737"/>
      <c r="C31" s="739"/>
      <c r="D31" s="741"/>
      <c r="E31" s="743"/>
      <c r="F31" s="753"/>
      <c r="G31" s="755"/>
      <c r="H31" s="760"/>
      <c r="I31" s="581">
        <f>IF($H30=0,0,IF(ROUNDUP(I30/$H30,0)&gt;30,30,ROUNDUP(I30/$H30,0)))</f>
        <v>2</v>
      </c>
      <c r="J31" s="581">
        <f>IF($H30=0,0,IF(ROUNDUP(J30/$H30,0)&gt;30,30,ROUNDUP(J30/$H30,0)))</f>
        <v>2</v>
      </c>
      <c r="K31" s="579"/>
      <c r="L31" s="581"/>
      <c r="M31" s="581">
        <f>IF($H30=0,0,IF(ROUNDUP(M30/$H30,0)&gt;30,30,ROUNDUP(M30/$H30,0)))</f>
        <v>2</v>
      </c>
      <c r="N31" s="581">
        <f>IF($H30=0,0,IF(ROUNDUP(N30/$H30,0)&gt;30,30,ROUNDUP(N30/$H30,0)))</f>
        <v>2</v>
      </c>
      <c r="O31" s="581">
        <f>IF($H30=0,0,IF(ROUNDUP(O30/$H30,0)&gt;30,30,ROUNDUP(O30/$H30,0)))</f>
        <v>2</v>
      </c>
      <c r="P31" s="581">
        <f>IF($H30=0,0,IF(ROUNDUP(P30/$H30,0)&gt;30,30,ROUNDUP(P30/$H30,0)))</f>
        <v>2</v>
      </c>
      <c r="Q31" s="581">
        <f>IF($H30=0,0,IF(ROUNDUP(Q30/$H30,0)&gt;30,30,ROUNDUP(Q30/$H30,0)))</f>
        <v>2</v>
      </c>
      <c r="R31" s="580"/>
      <c r="S31" s="581">
        <f t="shared" ref="S31:U31" si="4">IF($H30=0,0,IF(ROUNDUP(S30/$H30,0)&gt;30,30,ROUNDUP(S30/$H30,0)))</f>
        <v>2</v>
      </c>
      <c r="T31" s="581">
        <f t="shared" si="4"/>
        <v>2</v>
      </c>
      <c r="U31" s="581">
        <f t="shared" si="4"/>
        <v>1</v>
      </c>
      <c r="V31" s="581">
        <f>IF($H30=0,0,IF(ROUNDUP(V30/$H30,0)&gt;30,30,ROUNDUP(V30/$H30,0)))</f>
        <v>2</v>
      </c>
      <c r="W31" s="581">
        <f>IF($H30=0,0,IF(ROUNDUP(W30/$H30,0)&gt;30,30,ROUNDUP(W30/$H30,0)))</f>
        <v>2</v>
      </c>
      <c r="X31" s="580"/>
      <c r="Y31" s="581">
        <f>IF($H30=0,0,IF(ROUNDUP(Y30/$H30,0)&gt;30,30,ROUNDUP(Y30/$H30,0)))</f>
        <v>1</v>
      </c>
      <c r="Z31" s="581">
        <f>IF($H30=0,0,IF(ROUNDUP(Z30/$H30,0)&gt;30,30,ROUNDUP(Z30/$H30,0)))</f>
        <v>2</v>
      </c>
      <c r="AA31" s="581">
        <f>IF($H30=0,0,IF(ROUNDUP(AA30/$H30,0)&gt;30,30,ROUNDUP(AA30/$H30,0)))</f>
        <v>3</v>
      </c>
      <c r="AB31" s="581"/>
      <c r="AC31" s="581"/>
      <c r="AD31" s="580"/>
      <c r="AE31" s="580"/>
      <c r="AF31" s="580"/>
      <c r="AG31" s="580"/>
      <c r="AH31" s="580"/>
      <c r="AI31" s="580"/>
      <c r="AJ31" s="581"/>
      <c r="AK31" s="581"/>
      <c r="AL31" s="581">
        <f>IF($H30=0,0,IF(ROUNDUP(AL30/$H30,0)&gt;30,30,ROUNDUP(AL30/$H30,0)))</f>
        <v>3</v>
      </c>
      <c r="AM31" s="580"/>
      <c r="AN31" s="580"/>
      <c r="AO31" s="580"/>
      <c r="AP31" s="580"/>
      <c r="AQ31" s="580"/>
      <c r="AR31" s="580"/>
      <c r="AS31" s="580"/>
      <c r="AT31" s="580"/>
      <c r="AU31" s="581">
        <f>IF($H30=0,0,IF(ROUNDUP(AU30/$H30,0)&gt;30,30,ROUNDUP(AU30/$H30,0)))</f>
        <v>29</v>
      </c>
      <c r="AV31" s="580"/>
      <c r="AW31" s="580"/>
      <c r="AX31" s="580"/>
      <c r="AY31" s="581"/>
      <c r="AZ31" s="580"/>
      <c r="BA31" s="580"/>
      <c r="BB31" s="580"/>
      <c r="BC31" s="581">
        <f>IF($H30=0,0,IF(ROUNDUP(BC30/$H30,0)&gt;30,30,ROUNDUP(BC30/$H30,0)))</f>
        <v>2</v>
      </c>
      <c r="BD31" s="581"/>
      <c r="BE31" s="581">
        <f>IF($H30=0,0,IF(ROUNDUP(BE30/$H30,0)&gt;30,30,ROUNDUP(BE30/$H30,0)))</f>
        <v>2</v>
      </c>
      <c r="BF31" s="580"/>
      <c r="BG31" s="581">
        <f>IF($H30=0,0,IF(ROUNDUP(BG30/$H30,0)&gt;30,30,ROUNDUP(BG30/$H30,0)))</f>
        <v>1</v>
      </c>
      <c r="BH31" s="581"/>
      <c r="BI31" s="581"/>
      <c r="BJ31" s="581"/>
      <c r="BK31" s="581"/>
      <c r="BL31" s="581"/>
      <c r="BM31" s="581"/>
      <c r="BN31" s="581"/>
      <c r="BO31" s="581"/>
      <c r="BP31" s="580"/>
      <c r="BQ31" s="581">
        <f>IF($H30=0,0,IF(ROUNDUP(BQ30/$H30,0)&gt;30,30,ROUNDUP(BQ30/$H30,0)))</f>
        <v>6</v>
      </c>
      <c r="BR31" s="581"/>
      <c r="BS31" s="581"/>
      <c r="BT31" s="581">
        <f>IF($H30=0,0,IF(ROUNDUP(BT30/$H30,0)&gt;30,30,ROUNDUP(BT30/$H30,0)))</f>
        <v>7</v>
      </c>
      <c r="BU31" s="581"/>
      <c r="BV31" s="580"/>
      <c r="BW31" s="580"/>
      <c r="BX31" s="580"/>
      <c r="BY31" s="580"/>
      <c r="BZ31" s="580"/>
      <c r="CA31" s="580"/>
      <c r="CB31" s="581">
        <f>IF($H30=0,0,IF(ROUNDUP(CB30/$H30,0)&gt;30,30,ROUNDUP(CB30/$H30,0)))</f>
        <v>20</v>
      </c>
      <c r="CC31" s="581"/>
      <c r="CD31" s="581"/>
      <c r="CE31" s="581">
        <f>IF($H30=0,0,IF(ROUNDUP(CE30/$H30,0)&gt;30,30,ROUNDUP(CE30/$H30,0)))</f>
        <v>3</v>
      </c>
      <c r="CF31" s="581"/>
      <c r="CG31" s="581"/>
      <c r="CH31" s="580"/>
      <c r="CI31" s="580"/>
      <c r="CJ31" s="580"/>
      <c r="CK31" s="581">
        <f>IF($H30=0,0,IF(ROUNDUP(CK30/$H30,0)&gt;30,30,ROUNDUP(CK30/$H30,0)))</f>
        <v>1</v>
      </c>
      <c r="CL31" s="581">
        <f>IF($H30=0,0,IF(ROUNDUP(CL30/$H30,0)&gt;30,30,ROUNDUP(CL30/$H30,0)))</f>
        <v>1</v>
      </c>
      <c r="CM31" s="581"/>
      <c r="CN31" s="581"/>
      <c r="CO31" s="581">
        <f>IF($H30=0,0,IF(ROUNDUP(CO30/$H30,0)&gt;30,30,ROUNDUP(CO30/$H30,0)))</f>
        <v>2</v>
      </c>
      <c r="CP31" s="581"/>
      <c r="CQ31" s="581">
        <f>IF($H30=0,0,IF(ROUNDUP(CQ30/$H30,0)&gt;30,30,ROUNDUP(CQ30/$H30,0)))</f>
        <v>6</v>
      </c>
      <c r="CR31" s="581"/>
      <c r="CS31" s="580"/>
      <c r="CT31" s="581">
        <f>IF($H30=0,0,IF(ROUNDUP(CT30/$H30,0)&gt;30,30,ROUNDUP(CT30/$H30,0)))</f>
        <v>3</v>
      </c>
      <c r="CU31" s="580"/>
      <c r="CV31" s="600"/>
      <c r="CW31" s="581">
        <f>IF($H30=0,0,IF(ROUNDUP(CW30/$H30,0)&gt;30,30,ROUNDUP(CW30/$H30,0)))</f>
        <v>3</v>
      </c>
      <c r="CX31" s="580"/>
      <c r="CY31" s="581">
        <f>IF($H30=0,0,IF(ROUNDUP(CY30/$H30,0)&gt;30,30,ROUNDUP(CY30/$H30,0)))</f>
        <v>1</v>
      </c>
      <c r="CZ31" s="581"/>
      <c r="DA31" s="581">
        <f>IF($H30=0,0,IF(ROUNDUP(DA30/$H30,0)&gt;30,30,ROUNDUP(DA30/$H30,0)))</f>
        <v>3</v>
      </c>
      <c r="DB31" s="580"/>
      <c r="DC31" s="580"/>
      <c r="DD31" s="580"/>
      <c r="DE31" s="580"/>
      <c r="DF31" s="580"/>
      <c r="DG31" s="580"/>
      <c r="DH31" s="600"/>
    </row>
    <row r="32" spans="1:112" ht="13.5" customHeight="1" x14ac:dyDescent="0.2">
      <c r="A32" s="734">
        <v>16</v>
      </c>
      <c r="B32" s="736" t="s">
        <v>666</v>
      </c>
      <c r="C32" s="738">
        <f>IF(D32=0,0,RANK(D32,D$2:D$35))</f>
        <v>10</v>
      </c>
      <c r="D32" s="740">
        <f>SUM(I33:YA33)</f>
        <v>20</v>
      </c>
      <c r="E32" s="742">
        <f>RANK(F32,F$2:F$35)</f>
        <v>10</v>
      </c>
      <c r="F32" s="752">
        <f>COUNT(I32:YP32)</f>
        <v>9</v>
      </c>
      <c r="G32" s="754">
        <f>SUM(I32:XW32)</f>
        <v>0.3112847222222222</v>
      </c>
      <c r="H32" s="759">
        <f>MINA(I32,J32,K32,L32,M32,N32,O32,P32,Q32,R32,S32,T32,U32,V32,W32)</f>
        <v>2.1701388888888892E-2</v>
      </c>
      <c r="I32" s="626">
        <v>2.1701388888888892E-2</v>
      </c>
      <c r="J32" s="574"/>
      <c r="K32" s="574"/>
      <c r="L32" s="574"/>
      <c r="M32" s="574"/>
      <c r="N32" s="574"/>
      <c r="O32" s="574"/>
      <c r="P32" s="574"/>
      <c r="Q32" s="574">
        <v>2.1817129629629631E-2</v>
      </c>
      <c r="R32" s="574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>
        <v>4.6030092592592588E-2</v>
      </c>
      <c r="AK32" s="574"/>
      <c r="AL32" s="574"/>
      <c r="AM32" s="574">
        <v>2.2326388888888885E-2</v>
      </c>
      <c r="AN32" s="574"/>
      <c r="AO32" s="574"/>
      <c r="AP32" s="574"/>
      <c r="AQ32" s="574"/>
      <c r="AR32" s="574"/>
      <c r="AS32" s="574"/>
      <c r="AT32" s="574"/>
      <c r="AU32" s="574"/>
      <c r="AV32" s="574">
        <v>4.7210648148148147E-2</v>
      </c>
      <c r="AW32" s="574"/>
      <c r="AX32" s="574"/>
      <c r="AY32" s="574"/>
      <c r="AZ32" s="574"/>
      <c r="BA32" s="574"/>
      <c r="BB32" s="574"/>
      <c r="BC32" s="574"/>
      <c r="BD32" s="574"/>
      <c r="BE32" s="574"/>
      <c r="BF32" s="574"/>
      <c r="BG32" s="574"/>
      <c r="BH32" s="574"/>
      <c r="BI32" s="574"/>
      <c r="BJ32" s="574"/>
      <c r="BK32" s="574"/>
      <c r="BL32" s="574"/>
      <c r="BM32" s="574"/>
      <c r="BN32" s="574"/>
      <c r="BO32" s="574"/>
      <c r="BP32" s="574"/>
      <c r="BQ32" s="574"/>
      <c r="BR32" s="574">
        <v>2.5381944444444443E-2</v>
      </c>
      <c r="BS32" s="574">
        <v>5.0648148148148144E-2</v>
      </c>
      <c r="BT32" s="574"/>
      <c r="BU32" s="574"/>
      <c r="BV32" s="574"/>
      <c r="BW32" s="574"/>
      <c r="BX32" s="574"/>
      <c r="BY32" s="574"/>
      <c r="BZ32" s="574"/>
      <c r="CA32" s="574"/>
      <c r="CB32" s="574"/>
      <c r="CC32" s="574"/>
      <c r="CD32" s="574"/>
      <c r="CE32" s="574"/>
      <c r="CF32" s="574"/>
      <c r="CG32" s="574"/>
      <c r="CH32" s="574"/>
      <c r="CI32" s="574"/>
      <c r="CJ32" s="574"/>
      <c r="CK32" s="574"/>
      <c r="CL32" s="574"/>
      <c r="CM32" s="574"/>
      <c r="CN32" s="574"/>
      <c r="CO32" s="574">
        <v>2.1076388888888891E-2</v>
      </c>
      <c r="CP32" s="574"/>
      <c r="CQ32" s="574"/>
      <c r="CR32" s="574"/>
      <c r="CS32" s="574"/>
      <c r="CT32" s="574"/>
      <c r="CU32" s="574"/>
      <c r="CV32" s="574"/>
      <c r="CW32" s="574"/>
      <c r="CX32" s="574"/>
      <c r="CY32" s="574"/>
      <c r="CZ32" s="574"/>
      <c r="DA32" s="574">
        <v>5.5092592592592589E-2</v>
      </c>
      <c r="DB32" s="574"/>
      <c r="DC32" s="574"/>
      <c r="DD32" s="574"/>
      <c r="DE32" s="574"/>
      <c r="DF32" s="574"/>
      <c r="DG32" s="574"/>
      <c r="DH32" s="574"/>
    </row>
    <row r="33" spans="1:112" ht="13.5" customHeight="1" thickBot="1" x14ac:dyDescent="0.25">
      <c r="A33" s="735"/>
      <c r="B33" s="737"/>
      <c r="C33" s="739"/>
      <c r="D33" s="741"/>
      <c r="E33" s="743"/>
      <c r="F33" s="753"/>
      <c r="G33" s="755"/>
      <c r="H33" s="760"/>
      <c r="I33" s="581">
        <f>IF($H32=0,0,IF(ROUNDUP(I32/$H32,0)&gt;30,30,ROUNDUP(I32/$H32,0)))</f>
        <v>1</v>
      </c>
      <c r="J33" s="577"/>
      <c r="K33" s="577"/>
      <c r="L33" s="576"/>
      <c r="M33" s="597"/>
      <c r="N33" s="597"/>
      <c r="O33" s="597"/>
      <c r="P33" s="576"/>
      <c r="Q33" s="581">
        <f>IF($H32=0,0,IF(ROUNDUP(Q32/$H32,0)&gt;30,30,ROUNDUP(Q32/$H32,0)))</f>
        <v>2</v>
      </c>
      <c r="R33" s="576"/>
      <c r="S33" s="597"/>
      <c r="T33" s="576"/>
      <c r="U33" s="575"/>
      <c r="V33" s="576"/>
      <c r="W33" s="575"/>
      <c r="X33" s="575"/>
      <c r="Y33" s="575"/>
      <c r="Z33" s="576"/>
      <c r="AA33" s="575"/>
      <c r="AB33" s="575"/>
      <c r="AC33" s="575"/>
      <c r="AD33" s="575"/>
      <c r="AE33" s="575"/>
      <c r="AF33" s="575"/>
      <c r="AG33" s="575"/>
      <c r="AH33" s="575"/>
      <c r="AI33" s="575"/>
      <c r="AJ33" s="581">
        <f>IF($H32=0,0,IF(ROUNDUP(AJ32/$H32,0)&gt;30,30,ROUNDUP(AJ32/$H32,0)))</f>
        <v>3</v>
      </c>
      <c r="AK33" s="581"/>
      <c r="AL33" s="576"/>
      <c r="AM33" s="581">
        <f>IF($H32=0,0,IF(ROUNDUP(AM32/$H32,0)&gt;30,30,ROUNDUP(AM32/$H32,0)))</f>
        <v>2</v>
      </c>
      <c r="AN33" s="581"/>
      <c r="AO33" s="581"/>
      <c r="AP33" s="581"/>
      <c r="AQ33" s="575"/>
      <c r="AR33" s="575"/>
      <c r="AS33" s="575"/>
      <c r="AT33" s="575"/>
      <c r="AU33" s="575"/>
      <c r="AV33" s="581">
        <f>IF($H32=0,0,IF(ROUNDUP(AV32/$H32,0)&gt;30,30,ROUNDUP(AV32/$H32,0)))</f>
        <v>3</v>
      </c>
      <c r="AW33" s="581"/>
      <c r="AX33" s="581"/>
      <c r="AY33" s="581"/>
      <c r="AZ33" s="575"/>
      <c r="BA33" s="575"/>
      <c r="BB33" s="575"/>
      <c r="BC33" s="575"/>
      <c r="BD33" s="575"/>
      <c r="BE33" s="575"/>
      <c r="BF33" s="575"/>
      <c r="BG33" s="575"/>
      <c r="BH33" s="576"/>
      <c r="BI33" s="575"/>
      <c r="BJ33" s="575"/>
      <c r="BK33" s="575"/>
      <c r="BL33" s="575"/>
      <c r="BM33" s="575"/>
      <c r="BN33" s="575"/>
      <c r="BO33" s="575"/>
      <c r="BP33" s="575"/>
      <c r="BQ33" s="581"/>
      <c r="BR33" s="581">
        <f>IF($H32=0,0,IF(ROUNDUP(BR32/$H32,0)&gt;30,30,ROUNDUP(BR32/$H32,0)))</f>
        <v>2</v>
      </c>
      <c r="BS33" s="581">
        <f>IF($H32=0,0,IF(ROUNDUP(BS32/$H32,0)&gt;30,30,ROUNDUP(BS32/$H32,0)))</f>
        <v>3</v>
      </c>
      <c r="BT33" s="575"/>
      <c r="BU33" s="575"/>
      <c r="BV33" s="575"/>
      <c r="BW33" s="575"/>
      <c r="BX33" s="575"/>
      <c r="BY33" s="575"/>
      <c r="BZ33" s="575"/>
      <c r="CA33" s="575"/>
      <c r="CB33" s="575"/>
      <c r="CC33" s="575"/>
      <c r="CD33" s="575"/>
      <c r="CE33" s="575"/>
      <c r="CF33" s="575"/>
      <c r="CG33" s="575"/>
      <c r="CH33" s="575"/>
      <c r="CI33" s="575"/>
      <c r="CJ33" s="575"/>
      <c r="CK33" s="575"/>
      <c r="CL33" s="575"/>
      <c r="CM33" s="575"/>
      <c r="CN33" s="575"/>
      <c r="CO33" s="581">
        <f>IF($H32=0,0,IF(ROUNDUP(CO32/$H32,0)&gt;30,30,ROUNDUP(CO32/$H32,0)))</f>
        <v>1</v>
      </c>
      <c r="CP33" s="575"/>
      <c r="CQ33" s="576"/>
      <c r="CR33" s="576"/>
      <c r="CS33" s="576"/>
      <c r="CT33" s="581"/>
      <c r="CU33" s="576"/>
      <c r="CV33" s="576"/>
      <c r="CW33" s="576"/>
      <c r="CX33" s="576"/>
      <c r="CY33" s="576"/>
      <c r="CZ33" s="576"/>
      <c r="DA33" s="581">
        <f>IF($H32=0,0,IF(ROUNDUP(DA32/$H32,0)&gt;30,30,ROUNDUP(DA32/$H32,0)))</f>
        <v>3</v>
      </c>
      <c r="DB33" s="576"/>
      <c r="DC33" s="576"/>
      <c r="DD33" s="576"/>
      <c r="DE33" s="576"/>
      <c r="DF33" s="576"/>
      <c r="DG33" s="576"/>
      <c r="DH33" s="576"/>
    </row>
    <row r="34" spans="1:112" ht="13.5" customHeight="1" x14ac:dyDescent="0.2">
      <c r="A34" s="734">
        <v>17</v>
      </c>
      <c r="B34" s="736" t="s">
        <v>462</v>
      </c>
      <c r="C34" s="738">
        <f>IF(D34=0,0,RANK(D34,D$2:D$35))</f>
        <v>2</v>
      </c>
      <c r="D34" s="740">
        <f>SUM(I35:YA35)</f>
        <v>118</v>
      </c>
      <c r="E34" s="742">
        <f>RANK(F34,F$2:F$35)</f>
        <v>6</v>
      </c>
      <c r="F34" s="752">
        <f>COUNT(I34:YP34)</f>
        <v>27</v>
      </c>
      <c r="G34" s="754">
        <f>SUM(I34:XW34)</f>
        <v>2.2548148148148148</v>
      </c>
      <c r="H34" s="759">
        <f>MINA(I34,J34,K34,L34,M34,N34,O34,P34,Q34,R34,S34,T34,U34,V34,W34)</f>
        <v>2.0092592592592592E-2</v>
      </c>
      <c r="I34" s="610">
        <v>2.2546296296296297E-2</v>
      </c>
      <c r="J34" s="574">
        <v>2.1493055555555557E-2</v>
      </c>
      <c r="K34" s="578"/>
      <c r="L34" s="578"/>
      <c r="M34" s="578">
        <v>2.2858796296296294E-2</v>
      </c>
      <c r="N34" s="578">
        <v>2.3379629629629629E-2</v>
      </c>
      <c r="O34" s="578"/>
      <c r="P34" s="578"/>
      <c r="Q34" s="574">
        <v>2.0775462962962964E-2</v>
      </c>
      <c r="R34" s="578">
        <v>2.1886574074074072E-2</v>
      </c>
      <c r="S34" s="578">
        <v>2.3090277777777779E-2</v>
      </c>
      <c r="T34" s="578">
        <v>2.1203703703703707E-2</v>
      </c>
      <c r="U34" s="578">
        <v>2.0092592592592592E-2</v>
      </c>
      <c r="V34" s="578"/>
      <c r="W34" s="578"/>
      <c r="X34" s="578"/>
      <c r="Y34" s="578"/>
      <c r="Z34" s="578">
        <v>2.5532407407407406E-2</v>
      </c>
      <c r="AA34" s="578"/>
      <c r="AB34" s="578"/>
      <c r="AC34" s="578"/>
      <c r="AD34" s="578"/>
      <c r="AE34" s="578"/>
      <c r="AF34" s="578"/>
      <c r="AG34" s="578">
        <v>0.96680555555555558</v>
      </c>
      <c r="AH34" s="578"/>
      <c r="AI34" s="578"/>
      <c r="AJ34" s="578"/>
      <c r="AK34" s="578">
        <v>5.2453703703703704E-2</v>
      </c>
      <c r="AL34" s="578">
        <v>4.87037037037037E-2</v>
      </c>
      <c r="AM34" s="578"/>
      <c r="AN34" s="578"/>
      <c r="AO34" s="578"/>
      <c r="AP34" s="578"/>
      <c r="AQ34" s="578"/>
      <c r="AR34" s="578"/>
      <c r="AS34" s="578"/>
      <c r="AT34" s="578">
        <v>7.1932870370370369E-2</v>
      </c>
      <c r="AU34" s="578"/>
      <c r="AV34" s="578"/>
      <c r="AW34" s="578"/>
      <c r="AX34" s="578"/>
      <c r="AY34" s="574"/>
      <c r="AZ34" s="578"/>
      <c r="BA34" s="578"/>
      <c r="BB34" s="578"/>
      <c r="BC34" s="578"/>
      <c r="BD34" s="578"/>
      <c r="BE34" s="594"/>
      <c r="BF34" s="578"/>
      <c r="BG34" s="578">
        <v>1.982638888888889E-2</v>
      </c>
      <c r="BH34" s="578">
        <v>7.181712962962962E-2</v>
      </c>
      <c r="BI34" s="578"/>
      <c r="BJ34" s="578"/>
      <c r="BK34" s="578"/>
      <c r="BL34" s="578"/>
      <c r="BM34" s="578"/>
      <c r="BN34" s="578"/>
      <c r="BO34" s="578"/>
      <c r="BP34" s="578"/>
      <c r="BQ34" s="578"/>
      <c r="BR34" s="578">
        <v>2.9548611111111109E-2</v>
      </c>
      <c r="BS34" s="578">
        <v>7.4849537037037034E-2</v>
      </c>
      <c r="BT34" s="578">
        <v>0.12216435185185186</v>
      </c>
      <c r="BU34" s="578"/>
      <c r="BV34" s="578"/>
      <c r="BW34" s="578"/>
      <c r="BX34" s="578"/>
      <c r="BY34" s="578"/>
      <c r="BZ34" s="578">
        <v>0.14101851851851852</v>
      </c>
      <c r="CA34" s="578"/>
      <c r="CB34" s="578"/>
      <c r="CC34" s="578"/>
      <c r="CD34" s="578"/>
      <c r="CE34" s="578"/>
      <c r="CF34" s="578"/>
      <c r="CG34" s="578"/>
      <c r="CH34" s="578"/>
      <c r="CI34" s="578"/>
      <c r="CJ34" s="578"/>
      <c r="CK34" s="578">
        <v>1.3043981481481483E-2</v>
      </c>
      <c r="CL34" s="578">
        <v>6.9444444444444447E-4</v>
      </c>
      <c r="CM34" s="578"/>
      <c r="CN34" s="578"/>
      <c r="CO34" s="578">
        <v>1.9247685185185184E-2</v>
      </c>
      <c r="CP34" s="578"/>
      <c r="CQ34" s="578" t="s">
        <v>1056</v>
      </c>
      <c r="CR34" s="578"/>
      <c r="CS34" s="578"/>
      <c r="CT34" s="574">
        <v>4.3402777777777783E-2</v>
      </c>
      <c r="CU34" s="574">
        <v>0.16666666666666666</v>
      </c>
      <c r="CV34" s="578"/>
      <c r="CW34" s="578"/>
      <c r="CX34" s="578"/>
      <c r="CY34" s="578">
        <v>5.7523148148148143E-3</v>
      </c>
      <c r="CZ34" s="578"/>
      <c r="DA34" s="578"/>
      <c r="DB34" s="578"/>
      <c r="DC34" s="578"/>
      <c r="DD34" s="578"/>
      <c r="DE34" s="578"/>
      <c r="DF34" s="578">
        <v>0.18402777777777779</v>
      </c>
      <c r="DG34" s="578"/>
      <c r="DH34" s="578"/>
    </row>
    <row r="35" spans="1:112" ht="13.5" customHeight="1" thickBot="1" x14ac:dyDescent="0.25">
      <c r="A35" s="735"/>
      <c r="B35" s="737"/>
      <c r="C35" s="739"/>
      <c r="D35" s="741"/>
      <c r="E35" s="743"/>
      <c r="F35" s="753"/>
      <c r="G35" s="755"/>
      <c r="H35" s="760"/>
      <c r="I35" s="581">
        <f>IF($H34=0,0,IF(ROUNDUP(I34/$H34,0)&gt;30,30,ROUNDUP(I34/$H34,0)))</f>
        <v>2</v>
      </c>
      <c r="J35" s="581">
        <f>IF($H34=0,0,IF(ROUNDUP(J34/$H34,0)&gt;30,30,ROUNDUP(J34/$H34,0)))</f>
        <v>2</v>
      </c>
      <c r="K35" s="580"/>
      <c r="L35" s="581"/>
      <c r="M35" s="581">
        <f>IF($H34=0,0,IF(ROUNDUP(M34/$H34,0)&gt;30,30,ROUNDUP(M34/$H34,0)))</f>
        <v>2</v>
      </c>
      <c r="N35" s="581">
        <f>IF($H34=0,0,IF(ROUNDUP(N34/$H34,0)&gt;30,30,ROUNDUP(N34/$H34,0)))</f>
        <v>2</v>
      </c>
      <c r="O35" s="600"/>
      <c r="P35" s="581"/>
      <c r="Q35" s="581">
        <f>IF($H34=0,0,IF(ROUNDUP(Q34/$H34,0)&gt;30,30,ROUNDUP(Q34/$H34,0)))</f>
        <v>2</v>
      </c>
      <c r="R35" s="581">
        <f>IF($H34=0,0,IF(ROUNDUP(R34/$H34,0)&gt;30,30,ROUNDUP(R34/$H34,0)))</f>
        <v>2</v>
      </c>
      <c r="S35" s="581">
        <f t="shared" ref="S35:U35" si="5">IF($H34=0,0,IF(ROUNDUP(S34/$H34,0)&gt;30,30,ROUNDUP(S34/$H34,0)))</f>
        <v>2</v>
      </c>
      <c r="T35" s="581">
        <f t="shared" si="5"/>
        <v>2</v>
      </c>
      <c r="U35" s="581">
        <f t="shared" si="5"/>
        <v>1</v>
      </c>
      <c r="V35" s="580"/>
      <c r="W35" s="600"/>
      <c r="X35" s="580"/>
      <c r="Y35" s="580"/>
      <c r="Z35" s="581">
        <f>IF($H34=0,0,IF(ROUNDUP(Z34/$H34,0)&gt;30,30,ROUNDUP(Z34/$H34,0)))</f>
        <v>2</v>
      </c>
      <c r="AA35" s="581"/>
      <c r="AB35" s="581"/>
      <c r="AC35" s="581"/>
      <c r="AD35" s="581"/>
      <c r="AE35" s="581"/>
      <c r="AF35" s="581"/>
      <c r="AG35" s="581">
        <f>IF($H34=0,0,IF(ROUNDUP(AG34/$H34,0)&gt;30,30,ROUNDUP(AG34/$H34,0)))</f>
        <v>30</v>
      </c>
      <c r="AH35" s="581"/>
      <c r="AI35" s="581"/>
      <c r="AJ35" s="581"/>
      <c r="AK35" s="581">
        <f>IF($H34=0,0,IF(ROUNDUP(AK34/$H34,0)&gt;30,30,ROUNDUP(AK34/$H34,0)))</f>
        <v>3</v>
      </c>
      <c r="AL35" s="581">
        <f>IF($H34=0,0,IF(ROUNDUP(AL34/$H34,0)&gt;30,30,ROUNDUP(AL34/$H34,0)))</f>
        <v>3</v>
      </c>
      <c r="AM35" s="580"/>
      <c r="AN35" s="580"/>
      <c r="AO35" s="580"/>
      <c r="AP35" s="580"/>
      <c r="AQ35" s="580"/>
      <c r="AR35" s="580"/>
      <c r="AS35" s="580"/>
      <c r="AT35" s="581">
        <f>IF($H34=0,0,IF(ROUNDUP(AT34/$H34,0)&gt;30,30,ROUNDUP(AT34/$H34,0)))</f>
        <v>4</v>
      </c>
      <c r="AU35" s="581"/>
      <c r="AV35" s="580"/>
      <c r="AW35" s="580"/>
      <c r="AX35" s="580"/>
      <c r="AY35" s="581"/>
      <c r="AZ35" s="581"/>
      <c r="BA35" s="580"/>
      <c r="BB35" s="580"/>
      <c r="BC35" s="580"/>
      <c r="BD35" s="580"/>
      <c r="BE35" s="581"/>
      <c r="BF35" s="580"/>
      <c r="BG35" s="581">
        <f>IF($H34=0,0,IF(ROUNDUP(BG34/$H34,0)&gt;30,30,ROUNDUP(BG34/$H34,0)))</f>
        <v>1</v>
      </c>
      <c r="BH35" s="581">
        <f>IF($H34=0,0,IF(ROUNDUP(BH34/$H34,0)&gt;30,30,ROUNDUP(BH34/$H34,0)))</f>
        <v>4</v>
      </c>
      <c r="BI35" s="580"/>
      <c r="BJ35" s="580"/>
      <c r="BK35" s="580"/>
      <c r="BL35" s="580"/>
      <c r="BM35" s="580"/>
      <c r="BN35" s="580"/>
      <c r="BO35" s="580"/>
      <c r="BP35" s="580"/>
      <c r="BQ35" s="581"/>
      <c r="BR35" s="581">
        <f>IF($H34=0,0,IF(ROUNDUP(BR34/$H34,0)&gt;30,30,ROUNDUP(BR34/$H34,0)))</f>
        <v>2</v>
      </c>
      <c r="BS35" s="581">
        <f>IF($H34=0,0,IF(ROUNDUP(BS34/$H34,0)&gt;30,30,ROUNDUP(BS34/$H34,0)))</f>
        <v>4</v>
      </c>
      <c r="BT35" s="581">
        <f>IF($H34=0,0,IF(ROUNDUP(BT34/$H34,0)&gt;30,30,ROUNDUP(BT34/$H34,0)))</f>
        <v>7</v>
      </c>
      <c r="BU35" s="581"/>
      <c r="BV35" s="580"/>
      <c r="BW35" s="580"/>
      <c r="BX35" s="580"/>
      <c r="BY35" s="580"/>
      <c r="BZ35" s="581">
        <f>IF($H34=0,0,IF(ROUNDUP(BZ34/$H34,0)&gt;30,30,ROUNDUP(BZ34/$H34,0)))</f>
        <v>8</v>
      </c>
      <c r="CA35" s="580"/>
      <c r="CB35" s="580"/>
      <c r="CC35" s="580"/>
      <c r="CD35" s="580"/>
      <c r="CE35" s="580"/>
      <c r="CF35" s="580"/>
      <c r="CG35" s="580"/>
      <c r="CH35" s="580"/>
      <c r="CI35" s="580"/>
      <c r="CJ35" s="580"/>
      <c r="CK35" s="581">
        <f>IF($H34=0,0,IF(ROUNDUP(CK34/$H34,0)&gt;30,30,ROUNDUP(CK34/$H34,0)))</f>
        <v>1</v>
      </c>
      <c r="CL35" s="581">
        <f>IF($H34=0,0,IF(ROUNDUP(CL34/$H34,0)&gt;30,30,ROUNDUP(CL34/$H34,0)))</f>
        <v>1</v>
      </c>
      <c r="CM35" s="580"/>
      <c r="CN35" s="580"/>
      <c r="CO35" s="581">
        <f>IF($H34=0,0,IF(ROUNDUP(CO34/$H34,0)&gt;30,30,ROUNDUP(CO34/$H34,0)))</f>
        <v>1</v>
      </c>
      <c r="CP35" s="580"/>
      <c r="CQ35" s="581">
        <f>IF($H34=0,0,IF(ROUNDUP(CQ34/$H34,0)&gt;30,30,ROUNDUP(CQ34/$H34,0)))</f>
        <v>7</v>
      </c>
      <c r="CR35" s="581"/>
      <c r="CS35" s="580"/>
      <c r="CT35" s="581">
        <f>IF($H34=0,0,IF(ROUNDUP(CT34/$H34,0)&gt;30,30,ROUNDUP(CT34/$H34,0)))</f>
        <v>3</v>
      </c>
      <c r="CU35" s="581">
        <f>IF($H34=0,0,IF(ROUNDUP(CU34/$H34,0)&gt;30,30,ROUNDUP(CU34/$H34,0)))</f>
        <v>9</v>
      </c>
      <c r="CV35" s="580"/>
      <c r="CW35" s="580"/>
      <c r="CX35" s="600"/>
      <c r="CY35" s="581">
        <f>IF($H34=0,0,IF(ROUNDUP(CY34/$H34,0)&gt;30,30,ROUNDUP(CY34/$H34,0)))</f>
        <v>1</v>
      </c>
      <c r="CZ35" s="581"/>
      <c r="DA35" s="580"/>
      <c r="DB35" s="580"/>
      <c r="DC35" s="600"/>
      <c r="DD35" s="600"/>
      <c r="DE35" s="580"/>
      <c r="DF35" s="581">
        <f>IF($H34=0,0,IF(ROUNDUP(DF34/$H34,0)&gt;30,30,ROUNDUP(DF34/$H34,0)))</f>
        <v>10</v>
      </c>
      <c r="DG35" s="581"/>
      <c r="DH35" s="580"/>
    </row>
    <row r="36" spans="1:112" s="639" customFormat="1" ht="13.5" customHeight="1" x14ac:dyDescent="0.2">
      <c r="A36" s="631"/>
      <c r="B36" s="632"/>
      <c r="C36" s="633"/>
      <c r="D36" s="634"/>
      <c r="E36" s="635"/>
      <c r="F36" s="634"/>
      <c r="G36" s="636"/>
      <c r="H36" s="637"/>
      <c r="I36" s="638"/>
      <c r="J36" s="582"/>
      <c r="K36" s="582"/>
      <c r="L36" s="638"/>
      <c r="M36" s="582"/>
      <c r="N36" s="582"/>
      <c r="O36" s="582"/>
      <c r="P36" s="638"/>
      <c r="Q36" s="638"/>
      <c r="R36" s="582"/>
      <c r="S36" s="582"/>
      <c r="T36" s="638"/>
      <c r="U36" s="582"/>
      <c r="V36" s="582"/>
      <c r="W36" s="582"/>
      <c r="X36" s="582"/>
      <c r="Y36" s="582"/>
      <c r="Z36" s="582"/>
      <c r="AA36" s="582"/>
      <c r="AB36" s="582"/>
      <c r="AC36" s="582"/>
      <c r="AD36" s="582"/>
      <c r="AE36" s="582"/>
      <c r="AF36" s="582"/>
      <c r="AG36" s="582"/>
      <c r="AH36" s="582"/>
      <c r="AI36" s="582"/>
      <c r="AJ36" s="582"/>
      <c r="AK36" s="582"/>
      <c r="AL36" s="582"/>
      <c r="AM36" s="582"/>
      <c r="AN36" s="582"/>
      <c r="AO36" s="582"/>
      <c r="AP36" s="582"/>
      <c r="AQ36" s="582"/>
      <c r="AR36" s="582"/>
      <c r="AS36" s="582"/>
      <c r="AT36" s="582"/>
      <c r="AU36" s="582"/>
      <c r="AV36" s="582"/>
      <c r="AW36" s="582"/>
      <c r="AX36" s="582"/>
      <c r="AY36" s="582"/>
      <c r="AZ36" s="582"/>
      <c r="BA36" s="582"/>
      <c r="BB36" s="582"/>
      <c r="BC36" s="582"/>
      <c r="BD36" s="582"/>
      <c r="BE36" s="582"/>
      <c r="BF36" s="582"/>
      <c r="BG36" s="582"/>
      <c r="BH36" s="582"/>
      <c r="BI36" s="582"/>
      <c r="BJ36" s="582"/>
      <c r="BK36" s="582"/>
      <c r="BL36" s="582"/>
      <c r="BM36" s="582"/>
      <c r="BN36" s="582"/>
      <c r="BO36" s="582"/>
      <c r="BP36" s="582"/>
      <c r="BQ36" s="582"/>
      <c r="BR36" s="582"/>
      <c r="BS36" s="582"/>
      <c r="BT36" s="582"/>
      <c r="BU36" s="582"/>
      <c r="BV36" s="582"/>
      <c r="BW36" s="582"/>
      <c r="BX36" s="582"/>
      <c r="BY36" s="582"/>
      <c r="BZ36" s="582"/>
      <c r="CA36" s="582"/>
      <c r="CB36" s="582"/>
      <c r="CC36" s="582"/>
      <c r="CD36" s="582"/>
      <c r="CE36" s="582"/>
      <c r="CF36" s="582"/>
      <c r="CG36" s="582"/>
      <c r="CH36" s="582"/>
      <c r="CI36" s="582"/>
      <c r="CJ36" s="582"/>
      <c r="CK36" s="582"/>
      <c r="CL36" s="582"/>
      <c r="CM36" s="582"/>
      <c r="CN36" s="582"/>
      <c r="CO36" s="582"/>
      <c r="CP36" s="582"/>
      <c r="CQ36" s="582"/>
      <c r="CR36" s="644"/>
    </row>
    <row r="37" spans="1:112" s="639" customFormat="1" ht="13.5" customHeight="1" thickBot="1" x14ac:dyDescent="0.25">
      <c r="A37" s="631"/>
      <c r="B37" s="632"/>
      <c r="C37" s="633"/>
      <c r="D37" s="634"/>
      <c r="E37" s="635"/>
      <c r="F37" s="634"/>
      <c r="G37" s="636"/>
      <c r="H37" s="637"/>
      <c r="I37" s="640"/>
      <c r="J37" s="583"/>
      <c r="K37" s="583"/>
      <c r="L37" s="640"/>
      <c r="M37" s="583"/>
      <c r="N37" s="583"/>
      <c r="O37" s="583"/>
      <c r="P37" s="640"/>
      <c r="Q37" s="640"/>
      <c r="R37" s="583"/>
      <c r="S37" s="583"/>
      <c r="T37" s="640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  <c r="AO37" s="583"/>
      <c r="AP37" s="583"/>
      <c r="AQ37" s="583"/>
      <c r="AR37" s="583"/>
      <c r="AS37" s="583"/>
      <c r="AT37" s="583"/>
      <c r="AU37" s="583"/>
      <c r="AV37" s="583"/>
      <c r="AW37" s="583"/>
      <c r="AX37" s="583"/>
      <c r="AY37" s="583"/>
      <c r="AZ37" s="583"/>
      <c r="BA37" s="583"/>
      <c r="BB37" s="583"/>
      <c r="BC37" s="583"/>
      <c r="BD37" s="583"/>
      <c r="BE37" s="583"/>
      <c r="BF37" s="583"/>
      <c r="BG37" s="583"/>
      <c r="BH37" s="583"/>
      <c r="BI37" s="583"/>
      <c r="BJ37" s="583"/>
      <c r="BK37" s="583"/>
      <c r="BL37" s="583"/>
      <c r="BM37" s="583"/>
      <c r="BN37" s="583"/>
      <c r="BO37" s="583"/>
      <c r="BP37" s="583"/>
      <c r="BQ37" s="583"/>
      <c r="BR37" s="583"/>
      <c r="BS37" s="583"/>
      <c r="BT37" s="583"/>
      <c r="BU37" s="583"/>
      <c r="BV37" s="583"/>
      <c r="BW37" s="583"/>
      <c r="BX37" s="583"/>
      <c r="BY37" s="583"/>
      <c r="BZ37" s="583"/>
      <c r="CA37" s="583"/>
      <c r="CB37" s="583"/>
      <c r="CC37" s="583"/>
      <c r="CD37" s="583"/>
      <c r="CE37" s="583"/>
      <c r="CF37" s="583"/>
      <c r="CG37" s="583"/>
      <c r="CH37" s="583"/>
      <c r="CI37" s="583"/>
      <c r="CJ37" s="583"/>
      <c r="CK37" s="583"/>
      <c r="CL37" s="583"/>
      <c r="CM37" s="583"/>
      <c r="CN37" s="583"/>
      <c r="CO37" s="583"/>
      <c r="CP37" s="583"/>
      <c r="CQ37" s="583"/>
      <c r="CR37" s="644"/>
    </row>
    <row r="38" spans="1:112" ht="13.5" customHeight="1" x14ac:dyDescent="0.2">
      <c r="A38" s="734">
        <v>1</v>
      </c>
      <c r="B38" s="736" t="s">
        <v>3</v>
      </c>
      <c r="C38" s="738">
        <f>IF(D38=0,0,RANK(D38,D$38:D$89))</f>
        <v>0</v>
      </c>
      <c r="D38" s="740">
        <f>SUM(I39:YA39)</f>
        <v>0</v>
      </c>
      <c r="E38" s="742">
        <f>RANK(F38,F$38:F$89)</f>
        <v>19</v>
      </c>
      <c r="F38" s="752">
        <f>COUNT(I38:YP38)</f>
        <v>1</v>
      </c>
      <c r="G38" s="754">
        <f>SUM(I38:XW38)</f>
        <v>2.1828703703703701E-2</v>
      </c>
      <c r="H38" s="759">
        <f>MINA(I38,J38,K38,L38,M38,N38,O38,P38,Q38,R38,S38,T38,U38,V38,W38)</f>
        <v>0</v>
      </c>
      <c r="I38" s="610"/>
      <c r="J38" s="578"/>
      <c r="K38" s="578"/>
      <c r="L38" s="578"/>
      <c r="M38" s="578"/>
      <c r="N38" s="578"/>
      <c r="O38" s="578"/>
      <c r="P38" s="578"/>
      <c r="Q38" s="578"/>
      <c r="R38" s="578"/>
      <c r="S38" s="578"/>
      <c r="T38" s="578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8"/>
      <c r="AF38" s="578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8"/>
      <c r="AZ38" s="578"/>
      <c r="BA38" s="578"/>
      <c r="BB38" s="578"/>
      <c r="BC38" s="578">
        <v>2.1828703703703701E-2</v>
      </c>
      <c r="BD38" s="578"/>
      <c r="BE38" s="578"/>
      <c r="BF38" s="578"/>
      <c r="BG38" s="578"/>
      <c r="BH38" s="578"/>
      <c r="BI38" s="578"/>
      <c r="BJ38" s="578"/>
      <c r="BK38" s="578"/>
      <c r="BL38" s="578"/>
      <c r="BM38" s="578"/>
      <c r="BN38" s="578"/>
      <c r="BO38" s="578"/>
      <c r="BP38" s="578"/>
      <c r="BQ38" s="578"/>
      <c r="BR38" s="578"/>
      <c r="BS38" s="578"/>
      <c r="BT38" s="578"/>
      <c r="BU38" s="578"/>
      <c r="BV38" s="578"/>
      <c r="BW38" s="578"/>
      <c r="BX38" s="578"/>
      <c r="BY38" s="578"/>
      <c r="BZ38" s="578"/>
      <c r="CA38" s="578"/>
      <c r="CB38" s="578"/>
      <c r="CC38" s="578"/>
      <c r="CD38" s="578"/>
      <c r="CE38" s="578"/>
      <c r="CF38" s="578"/>
      <c r="CG38" s="578"/>
      <c r="CH38" s="578"/>
      <c r="CI38" s="578"/>
      <c r="CJ38" s="578"/>
      <c r="CK38" s="578"/>
      <c r="CL38" s="578"/>
      <c r="CM38" s="578"/>
      <c r="CN38" s="578"/>
      <c r="CO38" s="578"/>
      <c r="CP38" s="578"/>
      <c r="CQ38" s="578" t="s">
        <v>1053</v>
      </c>
      <c r="CR38" s="578"/>
      <c r="CS38" s="578"/>
      <c r="CT38" s="578"/>
      <c r="CU38" s="578"/>
      <c r="CV38" s="578"/>
      <c r="CW38" s="578"/>
      <c r="CX38" s="578"/>
      <c r="CY38" s="578"/>
      <c r="CZ38" s="578"/>
      <c r="DA38" s="578"/>
      <c r="DB38" s="578"/>
      <c r="DC38" s="578"/>
      <c r="DD38" s="578"/>
      <c r="DE38" s="578"/>
      <c r="DF38" s="578"/>
      <c r="DG38" s="578"/>
      <c r="DH38" s="578"/>
    </row>
    <row r="39" spans="1:112" ht="13.5" customHeight="1" thickBot="1" x14ac:dyDescent="0.25">
      <c r="A39" s="735"/>
      <c r="B39" s="737"/>
      <c r="C39" s="739"/>
      <c r="D39" s="741"/>
      <c r="E39" s="743"/>
      <c r="F39" s="753"/>
      <c r="G39" s="755"/>
      <c r="H39" s="760"/>
      <c r="I39" s="579"/>
      <c r="J39" s="580"/>
      <c r="K39" s="580"/>
      <c r="L39" s="581"/>
      <c r="M39" s="580"/>
      <c r="N39" s="580"/>
      <c r="O39" s="580"/>
      <c r="P39" s="581"/>
      <c r="Q39" s="581"/>
      <c r="R39" s="580"/>
      <c r="S39" s="580"/>
      <c r="T39" s="581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  <c r="AT39" s="580"/>
      <c r="AU39" s="580"/>
      <c r="AV39" s="580"/>
      <c r="AW39" s="580"/>
      <c r="AX39" s="580"/>
      <c r="AY39" s="580"/>
      <c r="AZ39" s="580"/>
      <c r="BA39" s="580"/>
      <c r="BB39" s="580"/>
      <c r="BC39" s="581">
        <f>IF($H38=0,0,IF(ROUNDUP(BC38/$H38,0)&gt;30,30,ROUNDUP(BC38/$H38,0)))</f>
        <v>0</v>
      </c>
      <c r="BD39" s="581"/>
      <c r="BE39" s="580"/>
      <c r="BF39" s="580"/>
      <c r="BG39" s="580"/>
      <c r="BH39" s="580"/>
      <c r="BI39" s="580"/>
      <c r="BJ39" s="580"/>
      <c r="BK39" s="580"/>
      <c r="BL39" s="580"/>
      <c r="BM39" s="580"/>
      <c r="BN39" s="580"/>
      <c r="BO39" s="580"/>
      <c r="BP39" s="580"/>
      <c r="BQ39" s="580"/>
      <c r="BR39" s="580"/>
      <c r="BS39" s="580"/>
      <c r="BT39" s="580"/>
      <c r="BU39" s="580"/>
      <c r="BV39" s="580"/>
      <c r="BW39" s="580"/>
      <c r="BX39" s="580"/>
      <c r="BY39" s="580"/>
      <c r="BZ39" s="580"/>
      <c r="CA39" s="580"/>
      <c r="CB39" s="580"/>
      <c r="CC39" s="580"/>
      <c r="CD39" s="580"/>
      <c r="CE39" s="581"/>
      <c r="CF39" s="581"/>
      <c r="CG39" s="581"/>
      <c r="CH39" s="581"/>
      <c r="CI39" s="580"/>
      <c r="CJ39" s="580"/>
      <c r="CK39" s="580"/>
      <c r="CL39" s="580"/>
      <c r="CM39" s="580"/>
      <c r="CN39" s="580"/>
      <c r="CO39" s="580"/>
      <c r="CP39" s="580"/>
      <c r="CQ39" s="581">
        <f>IF($H38=0,0,IF(ROUNDUP(CQ38/$H38,0)&gt;30,30,ROUNDUP(CQ38/$H38,0)))</f>
        <v>0</v>
      </c>
      <c r="CR39" s="581"/>
      <c r="CS39" s="580"/>
      <c r="CT39" s="580"/>
      <c r="CU39" s="600"/>
      <c r="CV39" s="580"/>
      <c r="CW39" s="580"/>
      <c r="CX39" s="580"/>
      <c r="CY39" s="580"/>
      <c r="CZ39" s="580"/>
      <c r="DA39" s="580"/>
      <c r="DB39" s="580"/>
      <c r="DC39" s="580"/>
      <c r="DD39" s="580"/>
      <c r="DE39" s="580"/>
      <c r="DF39" s="580"/>
      <c r="DG39" s="580"/>
      <c r="DH39" s="580"/>
    </row>
    <row r="40" spans="1:112" ht="13.5" customHeight="1" x14ac:dyDescent="0.2">
      <c r="A40" s="734">
        <v>2</v>
      </c>
      <c r="B40" s="736" t="s">
        <v>7</v>
      </c>
      <c r="C40" s="738">
        <f>IF(D40=0,0,RANK(D40,D$38:D$89))</f>
        <v>0</v>
      </c>
      <c r="D40" s="740">
        <f>SUM(I41:YA41)</f>
        <v>0</v>
      </c>
      <c r="E40" s="742">
        <f>RANK(F40,F$38:F$89)</f>
        <v>19</v>
      </c>
      <c r="F40" s="752">
        <f>COUNT(I40:YP40)</f>
        <v>1</v>
      </c>
      <c r="G40" s="754">
        <f>SUM(I40:XW40)</f>
        <v>0.14846064814814816</v>
      </c>
      <c r="H40" s="759">
        <f>MINA(I40,J40,K40,L40,M40,N40,O40,P40,Q40,R40,S40,T40,U40,V40,W40)</f>
        <v>0</v>
      </c>
      <c r="I40" s="626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>
        <v>0.14846064814814816</v>
      </c>
      <c r="AR40" s="574"/>
      <c r="AS40" s="574"/>
      <c r="AT40" s="574"/>
      <c r="AU40" s="574"/>
      <c r="AV40" s="574"/>
      <c r="AW40" s="574"/>
      <c r="AX40" s="574"/>
      <c r="AY40" s="574"/>
      <c r="AZ40" s="574"/>
      <c r="BA40" s="574"/>
      <c r="BB40" s="574"/>
      <c r="BC40" s="574"/>
      <c r="BD40" s="574"/>
      <c r="BE40" s="574"/>
      <c r="BF40" s="574"/>
      <c r="BG40" s="574"/>
      <c r="BH40" s="574"/>
      <c r="BI40" s="574"/>
      <c r="BJ40" s="574"/>
      <c r="BK40" s="574"/>
      <c r="BL40" s="574"/>
      <c r="BM40" s="574"/>
      <c r="BN40" s="574"/>
      <c r="BO40" s="574"/>
      <c r="BP40" s="574"/>
      <c r="BQ40" s="574"/>
      <c r="BR40" s="574"/>
      <c r="BS40" s="574"/>
      <c r="BT40" s="574"/>
      <c r="BU40" s="574"/>
      <c r="BV40" s="574"/>
      <c r="BW40" s="574"/>
      <c r="BX40" s="574"/>
      <c r="BY40" s="574"/>
      <c r="BZ40" s="574"/>
      <c r="CA40" s="574"/>
      <c r="CB40" s="574"/>
      <c r="CC40" s="574"/>
      <c r="CD40" s="574"/>
      <c r="CE40" s="574"/>
      <c r="CF40" s="574"/>
      <c r="CG40" s="574"/>
      <c r="CH40" s="574"/>
      <c r="CI40" s="574"/>
      <c r="CJ40" s="574"/>
      <c r="CK40" s="574"/>
      <c r="CL40" s="574"/>
      <c r="CM40" s="574"/>
      <c r="CN40" s="574"/>
      <c r="CO40" s="574"/>
      <c r="CP40" s="574"/>
      <c r="CQ40" s="574" t="s">
        <v>1041</v>
      </c>
      <c r="CR40" s="574"/>
      <c r="CS40" s="574"/>
      <c r="CT40" s="574"/>
      <c r="CU40" s="574"/>
      <c r="CV40" s="574"/>
      <c r="CW40" s="574"/>
      <c r="CX40" s="574"/>
      <c r="CY40" s="574"/>
      <c r="CZ40" s="574"/>
      <c r="DA40" s="574"/>
      <c r="DB40" s="574"/>
      <c r="DC40" s="574"/>
      <c r="DD40" s="574"/>
      <c r="DE40" s="574"/>
      <c r="DF40" s="574"/>
      <c r="DG40" s="574"/>
      <c r="DH40" s="574"/>
    </row>
    <row r="41" spans="1:112" ht="13.5" customHeight="1" thickBot="1" x14ac:dyDescent="0.25">
      <c r="A41" s="735"/>
      <c r="B41" s="737"/>
      <c r="C41" s="739"/>
      <c r="D41" s="741"/>
      <c r="E41" s="743"/>
      <c r="F41" s="753"/>
      <c r="G41" s="755"/>
      <c r="H41" s="760"/>
      <c r="I41" s="577"/>
      <c r="J41" s="575"/>
      <c r="K41" s="575"/>
      <c r="L41" s="576"/>
      <c r="M41" s="575"/>
      <c r="N41" s="575"/>
      <c r="O41" s="575"/>
      <c r="P41" s="576"/>
      <c r="Q41" s="576"/>
      <c r="R41" s="575"/>
      <c r="S41" s="575"/>
      <c r="T41" s="576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  <c r="AO41" s="575"/>
      <c r="AP41" s="575"/>
      <c r="AQ41" s="581">
        <f>IF($H40=0,0,IF(ROUNDUP(AQ40/$H40,0)&gt;30,30,ROUNDUP(AQ40/$H40,0)))</f>
        <v>0</v>
      </c>
      <c r="AR41" s="581"/>
      <c r="AS41" s="581"/>
      <c r="AT41" s="575"/>
      <c r="AU41" s="575"/>
      <c r="AV41" s="575"/>
      <c r="AW41" s="575"/>
      <c r="AX41" s="575"/>
      <c r="AY41" s="575"/>
      <c r="AZ41" s="575"/>
      <c r="BA41" s="575"/>
      <c r="BB41" s="575"/>
      <c r="BC41" s="575"/>
      <c r="BD41" s="575"/>
      <c r="BE41" s="575"/>
      <c r="BF41" s="575"/>
      <c r="BG41" s="575"/>
      <c r="BH41" s="575"/>
      <c r="BI41" s="575"/>
      <c r="BJ41" s="575"/>
      <c r="BK41" s="575"/>
      <c r="BL41" s="575"/>
      <c r="BM41" s="575"/>
      <c r="BN41" s="575"/>
      <c r="BO41" s="575"/>
      <c r="BP41" s="575"/>
      <c r="BQ41" s="575"/>
      <c r="BR41" s="575"/>
      <c r="BS41" s="575"/>
      <c r="BT41" s="575"/>
      <c r="BU41" s="575"/>
      <c r="BV41" s="575"/>
      <c r="BW41" s="575"/>
      <c r="BX41" s="575"/>
      <c r="BY41" s="575"/>
      <c r="BZ41" s="575"/>
      <c r="CA41" s="575"/>
      <c r="CB41" s="575"/>
      <c r="CC41" s="575"/>
      <c r="CD41" s="575"/>
      <c r="CE41" s="575"/>
      <c r="CF41" s="575"/>
      <c r="CG41" s="575"/>
      <c r="CH41" s="575"/>
      <c r="CI41" s="575"/>
      <c r="CJ41" s="575"/>
      <c r="CK41" s="575"/>
      <c r="CL41" s="575"/>
      <c r="CM41" s="575"/>
      <c r="CN41" s="575"/>
      <c r="CO41" s="575"/>
      <c r="CP41" s="575"/>
      <c r="CQ41" s="581">
        <f>IF($H40=0,0,IF(ROUNDUP(CQ40/$H40,0)&gt;30,30,ROUNDUP(CQ40/$H40,0)))</f>
        <v>0</v>
      </c>
      <c r="CR41" s="581"/>
      <c r="CS41" s="575"/>
      <c r="CT41" s="575"/>
      <c r="CU41" s="575"/>
      <c r="CV41" s="575"/>
      <c r="CW41" s="597"/>
      <c r="CX41" s="575"/>
      <c r="CY41" s="575"/>
      <c r="CZ41" s="575"/>
      <c r="DA41" s="575"/>
      <c r="DB41" s="575"/>
      <c r="DC41" s="575"/>
      <c r="DD41" s="575"/>
      <c r="DE41" s="575"/>
      <c r="DF41" s="575"/>
      <c r="DG41" s="575"/>
      <c r="DH41" s="575"/>
    </row>
    <row r="42" spans="1:112" ht="13.5" customHeight="1" x14ac:dyDescent="0.2">
      <c r="A42" s="734">
        <v>3</v>
      </c>
      <c r="B42" s="736" t="s">
        <v>59</v>
      </c>
      <c r="C42" s="738">
        <f>IF(D42=0,0,RANK(D42,D$38:D$89))</f>
        <v>0</v>
      </c>
      <c r="D42" s="740">
        <f>SUM(I43:YA43)</f>
        <v>0</v>
      </c>
      <c r="E42" s="742">
        <f>RANK(F42,F$38:F$89)</f>
        <v>23</v>
      </c>
      <c r="F42" s="752">
        <f>COUNT(I42:YP42)</f>
        <v>0</v>
      </c>
      <c r="G42" s="754">
        <f>SUM(I42:XW42)</f>
        <v>0</v>
      </c>
      <c r="H42" s="759">
        <f>MINA(I42,J42,K42,L42,M42,N42,O42,P42,Q42,R42,S42,T42,U42,V42,W42)</f>
        <v>0</v>
      </c>
      <c r="I42" s="610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  <c r="AP42" s="578"/>
      <c r="AQ42" s="578"/>
      <c r="AR42" s="578"/>
      <c r="AS42" s="578"/>
      <c r="AT42" s="578"/>
      <c r="AU42" s="578"/>
      <c r="AV42" s="578"/>
      <c r="AW42" s="578"/>
      <c r="AX42" s="578"/>
      <c r="AY42" s="578"/>
      <c r="AZ42" s="578"/>
      <c r="BA42" s="578"/>
      <c r="BB42" s="578"/>
      <c r="BC42" s="578"/>
      <c r="BD42" s="578"/>
      <c r="BE42" s="578"/>
      <c r="BF42" s="578"/>
      <c r="BG42" s="578"/>
      <c r="BH42" s="578"/>
      <c r="BI42" s="578"/>
      <c r="BJ42" s="578"/>
      <c r="BK42" s="578"/>
      <c r="BL42" s="578"/>
      <c r="BM42" s="578"/>
      <c r="BN42" s="578"/>
      <c r="BO42" s="578"/>
      <c r="BP42" s="578"/>
      <c r="BQ42" s="578"/>
      <c r="BR42" s="578"/>
      <c r="BS42" s="578"/>
      <c r="BT42" s="578"/>
      <c r="BU42" s="578"/>
      <c r="BV42" s="578"/>
      <c r="BW42" s="578"/>
      <c r="BX42" s="578"/>
      <c r="BY42" s="578"/>
      <c r="BZ42" s="578"/>
      <c r="CA42" s="578"/>
      <c r="CB42" s="578"/>
      <c r="CC42" s="578"/>
      <c r="CD42" s="578"/>
      <c r="CE42" s="578"/>
      <c r="CF42" s="578"/>
      <c r="CG42" s="578"/>
      <c r="CH42" s="578"/>
      <c r="CI42" s="578"/>
      <c r="CJ42" s="578"/>
      <c r="CK42" s="578"/>
      <c r="CL42" s="578"/>
      <c r="CM42" s="578"/>
      <c r="CN42" s="578"/>
      <c r="CO42" s="578"/>
      <c r="CP42" s="578"/>
      <c r="CQ42" s="578"/>
      <c r="CR42" s="578"/>
      <c r="CS42" s="578"/>
      <c r="CT42" s="578"/>
      <c r="CU42" s="578"/>
      <c r="CV42" s="578"/>
      <c r="CW42" s="578"/>
      <c r="CX42" s="578"/>
      <c r="CY42" s="578"/>
      <c r="CZ42" s="578"/>
      <c r="DA42" s="578"/>
      <c r="DB42" s="578"/>
      <c r="DC42" s="578"/>
      <c r="DD42" s="578"/>
      <c r="DE42" s="578"/>
      <c r="DF42" s="578"/>
      <c r="DG42" s="578"/>
      <c r="DH42" s="578"/>
    </row>
    <row r="43" spans="1:112" ht="13.5" customHeight="1" thickBot="1" x14ac:dyDescent="0.25">
      <c r="A43" s="735"/>
      <c r="B43" s="737"/>
      <c r="C43" s="739"/>
      <c r="D43" s="741"/>
      <c r="E43" s="743"/>
      <c r="F43" s="753"/>
      <c r="G43" s="755"/>
      <c r="H43" s="760"/>
      <c r="I43" s="579"/>
      <c r="J43" s="580"/>
      <c r="K43" s="580"/>
      <c r="L43" s="581"/>
      <c r="M43" s="580"/>
      <c r="N43" s="580"/>
      <c r="O43" s="580"/>
      <c r="P43" s="581"/>
      <c r="Q43" s="581"/>
      <c r="R43" s="580"/>
      <c r="S43" s="580"/>
      <c r="T43" s="581"/>
      <c r="U43" s="580"/>
      <c r="V43" s="580"/>
      <c r="W43" s="580"/>
      <c r="X43" s="580"/>
      <c r="Y43" s="580"/>
      <c r="Z43" s="580"/>
      <c r="AA43" s="580"/>
      <c r="AB43" s="580"/>
      <c r="AC43" s="580"/>
      <c r="AD43" s="580"/>
      <c r="AE43" s="580"/>
      <c r="AF43" s="580"/>
      <c r="AG43" s="580"/>
      <c r="AH43" s="580"/>
      <c r="AI43" s="580"/>
      <c r="AJ43" s="580"/>
      <c r="AK43" s="580"/>
      <c r="AL43" s="580"/>
      <c r="AM43" s="580"/>
      <c r="AN43" s="580"/>
      <c r="AO43" s="580"/>
      <c r="AP43" s="580"/>
      <c r="AQ43" s="580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0"/>
      <c r="BC43" s="580"/>
      <c r="BD43" s="580"/>
      <c r="BE43" s="580"/>
      <c r="BF43" s="580"/>
      <c r="BG43" s="580"/>
      <c r="BH43" s="580"/>
      <c r="BI43" s="580"/>
      <c r="BJ43" s="580"/>
      <c r="BK43" s="580"/>
      <c r="BL43" s="580"/>
      <c r="BM43" s="580"/>
      <c r="BN43" s="580"/>
      <c r="BO43" s="580"/>
      <c r="BP43" s="580"/>
      <c r="BQ43" s="580"/>
      <c r="BR43" s="580"/>
      <c r="BS43" s="580"/>
      <c r="BT43" s="580"/>
      <c r="BU43" s="580"/>
      <c r="BV43" s="580"/>
      <c r="BW43" s="580"/>
      <c r="BX43" s="580"/>
      <c r="BY43" s="580"/>
      <c r="BZ43" s="580"/>
      <c r="CA43" s="580"/>
      <c r="CB43" s="580"/>
      <c r="CC43" s="580"/>
      <c r="CD43" s="580"/>
      <c r="CE43" s="580"/>
      <c r="CF43" s="580"/>
      <c r="CG43" s="580"/>
      <c r="CH43" s="580"/>
      <c r="CI43" s="580"/>
      <c r="CJ43" s="580"/>
      <c r="CK43" s="580"/>
      <c r="CL43" s="580"/>
      <c r="CM43" s="580"/>
      <c r="CN43" s="580"/>
      <c r="CO43" s="580"/>
      <c r="CP43" s="580"/>
      <c r="CQ43" s="580"/>
      <c r="CR43" s="580"/>
      <c r="CS43" s="580"/>
      <c r="CT43" s="580"/>
      <c r="CU43" s="580"/>
      <c r="CV43" s="580"/>
      <c r="CW43" s="580"/>
      <c r="CX43" s="580"/>
      <c r="CY43" s="580"/>
      <c r="CZ43" s="580"/>
      <c r="DA43" s="580"/>
      <c r="DB43" s="580"/>
      <c r="DC43" s="580"/>
      <c r="DD43" s="580"/>
      <c r="DE43" s="580"/>
      <c r="DF43" s="580"/>
      <c r="DG43" s="580"/>
      <c r="DH43" s="580"/>
    </row>
    <row r="44" spans="1:112" ht="13.5" customHeight="1" x14ac:dyDescent="0.2">
      <c r="A44" s="734">
        <v>4</v>
      </c>
      <c r="B44" s="736" t="s">
        <v>107</v>
      </c>
      <c r="C44" s="738">
        <f>IF(D44=0,0,RANK(D44,D$38:D$89))</f>
        <v>0</v>
      </c>
      <c r="D44" s="740">
        <f>SUM(I45:YA45)</f>
        <v>0</v>
      </c>
      <c r="E44" s="742">
        <f>RANK(F44,F$38:F$89)</f>
        <v>23</v>
      </c>
      <c r="F44" s="752">
        <f>COUNT(I44:YP44)</f>
        <v>0</v>
      </c>
      <c r="G44" s="754">
        <f>SUM(I44:XW44)</f>
        <v>0</v>
      </c>
      <c r="H44" s="759">
        <f>MINA(I44,J44,K44,L44,M44,N44,O44,P44,Q44,R44,S44,T44,U44,V44,W44)</f>
        <v>0</v>
      </c>
      <c r="I44" s="626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4"/>
      <c r="AW44" s="574"/>
      <c r="AX44" s="574"/>
      <c r="AY44" s="574"/>
      <c r="AZ44" s="574"/>
      <c r="BA44" s="574"/>
      <c r="BB44" s="574"/>
      <c r="BC44" s="574"/>
      <c r="BD44" s="574"/>
      <c r="BE44" s="574"/>
      <c r="BF44" s="574"/>
      <c r="BG44" s="574"/>
      <c r="BH44" s="574"/>
      <c r="BI44" s="574"/>
      <c r="BJ44" s="574"/>
      <c r="BK44" s="574"/>
      <c r="BL44" s="574"/>
      <c r="BM44" s="574"/>
      <c r="BN44" s="574"/>
      <c r="BO44" s="574"/>
      <c r="BP44" s="574"/>
      <c r="BQ44" s="574"/>
      <c r="BR44" s="574"/>
      <c r="BS44" s="574"/>
      <c r="BT44" s="574"/>
      <c r="BU44" s="574"/>
      <c r="BV44" s="574"/>
      <c r="BW44" s="574"/>
      <c r="BX44" s="574"/>
      <c r="BY44" s="574"/>
      <c r="BZ44" s="574"/>
      <c r="CA44" s="574"/>
      <c r="CB44" s="574"/>
      <c r="CC44" s="574"/>
      <c r="CD44" s="574"/>
      <c r="CE44" s="574"/>
      <c r="CF44" s="574"/>
      <c r="CG44" s="574"/>
      <c r="CH44" s="574"/>
      <c r="CI44" s="574"/>
      <c r="CJ44" s="574"/>
      <c r="CK44" s="574"/>
      <c r="CL44" s="574"/>
      <c r="CM44" s="574"/>
      <c r="CN44" s="574"/>
      <c r="CO44" s="574"/>
      <c r="CP44" s="574"/>
      <c r="CQ44" s="574"/>
      <c r="CR44" s="574"/>
      <c r="CS44" s="574"/>
      <c r="CT44" s="574"/>
      <c r="CU44" s="574"/>
      <c r="CV44" s="574"/>
      <c r="CW44" s="574"/>
      <c r="CX44" s="574"/>
      <c r="CY44" s="574"/>
      <c r="CZ44" s="574"/>
      <c r="DA44" s="574"/>
      <c r="DB44" s="574"/>
      <c r="DC44" s="574"/>
      <c r="DD44" s="574"/>
      <c r="DE44" s="574"/>
      <c r="DF44" s="574"/>
      <c r="DG44" s="574"/>
      <c r="DH44" s="574"/>
    </row>
    <row r="45" spans="1:112" ht="13.5" customHeight="1" thickBot="1" x14ac:dyDescent="0.25">
      <c r="A45" s="735"/>
      <c r="B45" s="737"/>
      <c r="C45" s="739"/>
      <c r="D45" s="741"/>
      <c r="E45" s="743"/>
      <c r="F45" s="753"/>
      <c r="G45" s="755"/>
      <c r="H45" s="760"/>
      <c r="I45" s="577"/>
      <c r="J45" s="575"/>
      <c r="K45" s="575"/>
      <c r="L45" s="576"/>
      <c r="M45" s="575"/>
      <c r="N45" s="575"/>
      <c r="O45" s="575"/>
      <c r="P45" s="576"/>
      <c r="Q45" s="576"/>
      <c r="R45" s="575"/>
      <c r="S45" s="575"/>
      <c r="T45" s="576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5"/>
      <c r="AS45" s="575"/>
      <c r="AT45" s="575"/>
      <c r="AU45" s="575"/>
      <c r="AV45" s="575"/>
      <c r="AW45" s="575"/>
      <c r="AX45" s="575"/>
      <c r="AY45" s="575"/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/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/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5"/>
      <c r="CJ45" s="575"/>
      <c r="CK45" s="575"/>
      <c r="CL45" s="575"/>
      <c r="CM45" s="575"/>
      <c r="CN45" s="575"/>
      <c r="CO45" s="575"/>
      <c r="CP45" s="575"/>
      <c r="CQ45" s="575"/>
      <c r="CR45" s="575"/>
      <c r="CS45" s="575"/>
      <c r="CT45" s="575"/>
      <c r="CU45" s="575"/>
      <c r="CV45" s="575"/>
      <c r="CW45" s="575"/>
      <c r="CX45" s="575"/>
      <c r="CY45" s="575"/>
      <c r="CZ45" s="575"/>
      <c r="DA45" s="575"/>
      <c r="DB45" s="575"/>
      <c r="DC45" s="575"/>
      <c r="DD45" s="575"/>
      <c r="DE45" s="575"/>
      <c r="DF45" s="575"/>
      <c r="DG45" s="575"/>
      <c r="DH45" s="575"/>
    </row>
    <row r="46" spans="1:112" ht="13.5" customHeight="1" x14ac:dyDescent="0.2">
      <c r="A46" s="734">
        <v>5</v>
      </c>
      <c r="B46" s="736" t="s">
        <v>289</v>
      </c>
      <c r="C46" s="738">
        <f>IF(D46=0,0,RANK(D46,D$38:D$89))</f>
        <v>9</v>
      </c>
      <c r="D46" s="740">
        <f>SUM(I47:YA47)</f>
        <v>66</v>
      </c>
      <c r="E46" s="742">
        <f>RANK(F46,F$38:F$89)</f>
        <v>7</v>
      </c>
      <c r="F46" s="752">
        <f>COUNT(I46:YP46)</f>
        <v>21</v>
      </c>
      <c r="G46" s="754">
        <f>SUM(I46:XW46)</f>
        <v>0.71135416666666684</v>
      </c>
      <c r="H46" s="759">
        <f>MINA(I46,J46,K46,L46,M46,N46,O46,P46,Q46,R46,S46,T46,U46,V46,W46)</f>
        <v>1.5717592592592592E-2</v>
      </c>
      <c r="I46" s="610"/>
      <c r="J46" s="578">
        <v>1.6435185185185188E-2</v>
      </c>
      <c r="K46" s="578">
        <v>1.7106481481481483E-2</v>
      </c>
      <c r="L46" s="578"/>
      <c r="M46" s="578"/>
      <c r="N46" s="578"/>
      <c r="O46" s="578">
        <v>1.5949074074074074E-2</v>
      </c>
      <c r="P46" s="578">
        <v>1.6828703703703703E-2</v>
      </c>
      <c r="Q46" s="578"/>
      <c r="R46" s="578">
        <v>1.5821759259259261E-2</v>
      </c>
      <c r="S46" s="578">
        <v>1.6724537037037034E-2</v>
      </c>
      <c r="T46" s="578">
        <v>1.5717592592592592E-2</v>
      </c>
      <c r="U46" s="578">
        <v>1.6724537037037034E-2</v>
      </c>
      <c r="V46" s="578">
        <v>1.5949074074074074E-2</v>
      </c>
      <c r="W46" s="578"/>
      <c r="X46" s="578">
        <v>0.10546296296296297</v>
      </c>
      <c r="Y46" s="578"/>
      <c r="Z46" s="578">
        <v>2.013888888888889E-2</v>
      </c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  <c r="AP46" s="578"/>
      <c r="AQ46" s="578"/>
      <c r="AR46" s="578"/>
      <c r="AS46" s="578"/>
      <c r="AT46" s="578">
        <v>8.1678240740740746E-2</v>
      </c>
      <c r="AU46" s="578"/>
      <c r="AV46" s="578">
        <v>3.5057870370370371E-2</v>
      </c>
      <c r="AW46" s="578"/>
      <c r="AX46" s="578"/>
      <c r="AY46" s="578">
        <v>3.5173611111111107E-2</v>
      </c>
      <c r="AZ46" s="578"/>
      <c r="BA46" s="578"/>
      <c r="BB46" s="578"/>
      <c r="BC46" s="578"/>
      <c r="BD46" s="578"/>
      <c r="BE46" s="578"/>
      <c r="BF46" s="578"/>
      <c r="BG46" s="578"/>
      <c r="BH46" s="578"/>
      <c r="BI46" s="578"/>
      <c r="BJ46" s="578"/>
      <c r="BK46" s="578"/>
      <c r="BL46" s="578"/>
      <c r="BM46" s="578"/>
      <c r="BN46" s="578"/>
      <c r="BO46" s="578"/>
      <c r="BP46" s="578"/>
      <c r="BQ46" s="592"/>
      <c r="BR46" s="592">
        <v>2.8159722222222221E-2</v>
      </c>
      <c r="BS46" s="578">
        <v>3.8877314814814816E-2</v>
      </c>
      <c r="BT46" s="578"/>
      <c r="BU46" s="578"/>
      <c r="BV46" s="578"/>
      <c r="BW46" s="578"/>
      <c r="BX46" s="578"/>
      <c r="BY46" s="578"/>
      <c r="BZ46" s="578"/>
      <c r="CA46" s="578"/>
      <c r="CB46" s="578"/>
      <c r="CC46" s="578"/>
      <c r="CD46" s="578"/>
      <c r="CE46" s="578">
        <v>3.5613425925925923E-2</v>
      </c>
      <c r="CF46" s="578"/>
      <c r="CG46" s="578"/>
      <c r="CH46" s="578"/>
      <c r="CI46" s="578"/>
      <c r="CJ46" s="578"/>
      <c r="CK46" s="578"/>
      <c r="CL46" s="578"/>
      <c r="CM46" s="578"/>
      <c r="CN46" s="578"/>
      <c r="CO46" s="578"/>
      <c r="CP46" s="578"/>
      <c r="CQ46" s="578" t="s">
        <v>1046</v>
      </c>
      <c r="CR46" s="578"/>
      <c r="CS46" s="578"/>
      <c r="CT46" s="578">
        <v>3.0659722222222224E-2</v>
      </c>
      <c r="CU46" s="578"/>
      <c r="CV46" s="578"/>
      <c r="CW46" s="578">
        <v>3.5185185185185187E-2</v>
      </c>
      <c r="CX46" s="578"/>
      <c r="CY46" s="578"/>
      <c r="CZ46" s="578"/>
      <c r="DA46" s="578">
        <v>3.8182870370370374E-2</v>
      </c>
      <c r="DB46" s="578"/>
      <c r="DC46" s="578"/>
      <c r="DD46" s="578">
        <v>7.9907407407407413E-2</v>
      </c>
      <c r="DE46" s="578"/>
      <c r="DF46" s="578"/>
      <c r="DG46" s="578"/>
      <c r="DH46" s="578"/>
    </row>
    <row r="47" spans="1:112" ht="13.5" customHeight="1" thickBot="1" x14ac:dyDescent="0.25">
      <c r="A47" s="735"/>
      <c r="B47" s="737"/>
      <c r="C47" s="739"/>
      <c r="D47" s="741"/>
      <c r="E47" s="743"/>
      <c r="F47" s="753"/>
      <c r="G47" s="755"/>
      <c r="H47" s="760"/>
      <c r="I47" s="579"/>
      <c r="J47" s="581">
        <f>IF($H46=0,0,IF(ROUNDUP(J46/$H46,0)&gt;30,30,ROUNDUP(J46/$H46,0)))</f>
        <v>2</v>
      </c>
      <c r="K47" s="581">
        <f>IF($H46=0,0,IF(ROUNDUP(K46/$H46,0)&gt;30,30,ROUNDUP(K46/$H46,0)))</f>
        <v>2</v>
      </c>
      <c r="L47" s="581"/>
      <c r="M47" s="600"/>
      <c r="N47" s="600"/>
      <c r="O47" s="581">
        <f t="shared" ref="O47" si="6">IF($H46=0,0,IF(ROUNDUP(O46/$H46,0)&gt;30,30,ROUNDUP(O46/$H46,0)))</f>
        <v>2</v>
      </c>
      <c r="P47" s="581">
        <f>IF($H46=0,0,IF(ROUNDUP(P46/$H46,0)&gt;30,30,ROUNDUP(P46/$H46,0)))</f>
        <v>2</v>
      </c>
      <c r="Q47" s="600"/>
      <c r="R47" s="581">
        <f>IF($H46=0,0,IF(ROUNDUP(R46/$H46,0)&gt;30,30,ROUNDUP(R46/$H46,0)))</f>
        <v>2</v>
      </c>
      <c r="S47" s="581">
        <f t="shared" ref="S47:U47" si="7">IF($H46=0,0,IF(ROUNDUP(S46/$H46,0)&gt;30,30,ROUNDUP(S46/$H46,0)))</f>
        <v>2</v>
      </c>
      <c r="T47" s="581">
        <f t="shared" si="7"/>
        <v>1</v>
      </c>
      <c r="U47" s="581">
        <f t="shared" si="7"/>
        <v>2</v>
      </c>
      <c r="V47" s="581">
        <f>IF($H46=0,0,IF(ROUNDUP(V46/$H46,0)&gt;30,30,ROUNDUP(V46/$H46,0)))</f>
        <v>2</v>
      </c>
      <c r="W47" s="600"/>
      <c r="X47" s="581">
        <f>IF($H46=0,0,IF(ROUNDUP(X46/$H46,0)&gt;30,30,ROUNDUP(X46/$H46,0)))</f>
        <v>7</v>
      </c>
      <c r="Y47" s="580"/>
      <c r="Z47" s="581">
        <f>IF($H46=0,0,IF(ROUNDUP(Z46/$H46,0)&gt;30,30,ROUNDUP(Z46/$H46,0)))</f>
        <v>2</v>
      </c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0"/>
      <c r="AN47" s="580"/>
      <c r="AO47" s="580"/>
      <c r="AP47" s="580"/>
      <c r="AQ47" s="580"/>
      <c r="AR47" s="580"/>
      <c r="AS47" s="580"/>
      <c r="AT47" s="581">
        <f>IF($H46=0,0,IF(ROUNDUP(AT46/$H46,0)&gt;30,30,ROUNDUP(AT46/$H46,0)))</f>
        <v>6</v>
      </c>
      <c r="AU47" s="581"/>
      <c r="AV47" s="581">
        <f>IF($H46=0,0,IF(ROUNDUP(AV46/$H46,0)&gt;30,30,ROUNDUP(AV46/$H46,0)))</f>
        <v>3</v>
      </c>
      <c r="AW47" s="581"/>
      <c r="AX47" s="581"/>
      <c r="AY47" s="581">
        <f>IF($H46=0,0,IF(ROUNDUP(AY46/$H46,0)&gt;30,30,ROUNDUP(AY46/$H46,0)))</f>
        <v>3</v>
      </c>
      <c r="AZ47" s="580"/>
      <c r="BA47" s="580"/>
      <c r="BB47" s="580"/>
      <c r="BC47" s="580"/>
      <c r="BD47" s="580"/>
      <c r="BE47" s="580"/>
      <c r="BF47" s="580"/>
      <c r="BG47" s="580"/>
      <c r="BH47" s="580"/>
      <c r="BI47" s="580"/>
      <c r="BJ47" s="580"/>
      <c r="BK47" s="580"/>
      <c r="BL47" s="580"/>
      <c r="BM47" s="580"/>
      <c r="BN47" s="580"/>
      <c r="BO47" s="580"/>
      <c r="BP47" s="580"/>
      <c r="BQ47" s="581"/>
      <c r="BR47" s="581">
        <f>IF($H46=0,0,IF(ROUNDUP(BR46/$H46,0)&gt;30,30,ROUNDUP(BR46/$H46,0)))</f>
        <v>2</v>
      </c>
      <c r="BS47" s="581">
        <f>IF($H46=0,0,IF(ROUNDUP(BS46/$H46,0)&gt;30,30,ROUNDUP(BS46/$H46,0)))</f>
        <v>3</v>
      </c>
      <c r="BT47" s="580"/>
      <c r="BU47" s="580"/>
      <c r="BV47" s="580"/>
      <c r="BW47" s="580"/>
      <c r="BX47" s="580"/>
      <c r="BY47" s="580"/>
      <c r="BZ47" s="580"/>
      <c r="CA47" s="580"/>
      <c r="CB47" s="580"/>
      <c r="CC47" s="580"/>
      <c r="CD47" s="580"/>
      <c r="CE47" s="581">
        <f>IF($H46=0,0,IF(ROUNDUP(CE46/$H46,0)&gt;30,30,ROUNDUP(CE46/$H46,0)))</f>
        <v>3</v>
      </c>
      <c r="CF47" s="581"/>
      <c r="CG47" s="581"/>
      <c r="CH47" s="581"/>
      <c r="CI47" s="580"/>
      <c r="CJ47" s="580"/>
      <c r="CK47" s="580"/>
      <c r="CL47" s="580"/>
      <c r="CM47" s="581"/>
      <c r="CN47" s="581"/>
      <c r="CO47" s="581"/>
      <c r="CP47" s="581"/>
      <c r="CQ47" s="581">
        <f>IF($H46=0,0,IF(ROUNDUP(CQ46/$H46,0)&gt;30,30,ROUNDUP(CQ46/$H46,0)))</f>
        <v>6</v>
      </c>
      <c r="CR47" s="581"/>
      <c r="CS47" s="580"/>
      <c r="CT47" s="581">
        <f>IF($H46=0,0,IF(ROUNDUP(CT46/$H46,0)&gt;30,30,ROUNDUP(CT46/$H46,0)))</f>
        <v>2</v>
      </c>
      <c r="CU47" s="580"/>
      <c r="CV47" s="580"/>
      <c r="CW47" s="581">
        <f>IF($H46=0,0,IF(ROUNDUP(CW46/$H46,0)&gt;30,30,ROUNDUP(CW46/$H46,0)))</f>
        <v>3</v>
      </c>
      <c r="CX47" s="580"/>
      <c r="CY47" s="580"/>
      <c r="CZ47" s="580"/>
      <c r="DA47" s="581">
        <f>IF($H46=0,0,IF(ROUNDUP(DA46/$H46,0)&gt;30,30,ROUNDUP(DA46/$H46,0)))</f>
        <v>3</v>
      </c>
      <c r="DB47" s="580"/>
      <c r="DC47" s="580"/>
      <c r="DD47" s="581">
        <f>IF($H46=0,0,IF(ROUNDUP(DD46/$H46,0)&gt;30,30,ROUNDUP(DD46/$H46,0)))</f>
        <v>6</v>
      </c>
      <c r="DE47" s="580"/>
      <c r="DF47" s="580"/>
      <c r="DG47" s="580"/>
      <c r="DH47" s="580"/>
    </row>
    <row r="48" spans="1:112" ht="13.5" customHeight="1" x14ac:dyDescent="0.2">
      <c r="A48" s="734">
        <v>6</v>
      </c>
      <c r="B48" s="736" t="s">
        <v>65</v>
      </c>
      <c r="C48" s="738">
        <f>IF(D48=0,0,RANK(D48,D$38:D$89))</f>
        <v>15</v>
      </c>
      <c r="D48" s="740">
        <f>SUM(I49:YA49)</f>
        <v>12</v>
      </c>
      <c r="E48" s="742">
        <f>RANK(F48,F$38:F$89)</f>
        <v>12</v>
      </c>
      <c r="F48" s="752">
        <f>COUNT(I48:YP48)</f>
        <v>6</v>
      </c>
      <c r="G48" s="754">
        <f>SUM(I48:XW48)</f>
        <v>0.12908564814814816</v>
      </c>
      <c r="H48" s="759">
        <f>MINA(I48,J48,K48,L48,M48,N48,O48,P48,Q48,R48,S48,T48,U48,V48,W48)</f>
        <v>1.6018518518518519E-2</v>
      </c>
      <c r="I48" s="626">
        <v>1.6041666666666666E-2</v>
      </c>
      <c r="J48" s="574"/>
      <c r="K48" s="574">
        <v>1.6018518518518519E-2</v>
      </c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>
        <v>6.1574074074074074E-3</v>
      </c>
      <c r="Z48" s="574">
        <v>1.9918981481481482E-2</v>
      </c>
      <c r="AA48" s="574"/>
      <c r="AB48" s="574"/>
      <c r="AC48" s="574"/>
      <c r="AD48" s="574"/>
      <c r="AE48" s="574"/>
      <c r="AF48" s="574"/>
      <c r="AG48" s="574"/>
      <c r="AH48" s="574"/>
      <c r="AI48" s="574"/>
      <c r="AJ48" s="574">
        <v>3.5347222222222217E-2</v>
      </c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  <c r="AV48" s="574">
        <v>3.560185185185185E-2</v>
      </c>
      <c r="AW48" s="574"/>
      <c r="AX48" s="574"/>
      <c r="AY48" s="574"/>
      <c r="AZ48" s="574"/>
      <c r="BA48" s="574"/>
      <c r="BB48" s="574"/>
      <c r="BC48" s="574"/>
      <c r="BD48" s="574"/>
      <c r="BE48" s="574"/>
      <c r="BF48" s="574"/>
      <c r="BG48" s="574"/>
      <c r="BH48" s="574"/>
      <c r="BI48" s="574"/>
      <c r="BJ48" s="574"/>
      <c r="BK48" s="574"/>
      <c r="BL48" s="574"/>
      <c r="BM48" s="574"/>
      <c r="BN48" s="574"/>
      <c r="BO48" s="574"/>
      <c r="BP48" s="574"/>
      <c r="BQ48" s="574"/>
      <c r="BR48" s="574"/>
      <c r="BS48" s="574"/>
      <c r="BT48" s="574"/>
      <c r="BU48" s="574"/>
      <c r="BV48" s="574"/>
      <c r="BW48" s="574"/>
      <c r="BX48" s="574"/>
      <c r="BY48" s="574"/>
      <c r="BZ48" s="574"/>
      <c r="CA48" s="574"/>
      <c r="CB48" s="574"/>
      <c r="CC48" s="574"/>
      <c r="CD48" s="574"/>
      <c r="CE48" s="574"/>
      <c r="CF48" s="574"/>
      <c r="CG48" s="574"/>
      <c r="CH48" s="574"/>
      <c r="CI48" s="574"/>
      <c r="CJ48" s="574"/>
      <c r="CK48" s="574"/>
      <c r="CL48" s="574"/>
      <c r="CM48" s="574"/>
      <c r="CN48" s="574"/>
      <c r="CO48" s="574"/>
      <c r="CP48" s="574"/>
      <c r="CQ48" s="574"/>
      <c r="CR48" s="574"/>
      <c r="CS48" s="574"/>
      <c r="CT48" s="574"/>
      <c r="CU48" s="574"/>
      <c r="CV48" s="574"/>
      <c r="CW48" s="574"/>
      <c r="CX48" s="574"/>
      <c r="CY48" s="574"/>
      <c r="CZ48" s="574"/>
      <c r="DA48" s="574"/>
      <c r="DB48" s="574"/>
      <c r="DC48" s="574"/>
      <c r="DD48" s="574"/>
      <c r="DE48" s="574"/>
      <c r="DF48" s="574"/>
      <c r="DG48" s="574"/>
      <c r="DH48" s="574"/>
    </row>
    <row r="49" spans="1:112" ht="13.5" customHeight="1" thickBot="1" x14ac:dyDescent="0.25">
      <c r="A49" s="735"/>
      <c r="B49" s="737"/>
      <c r="C49" s="739"/>
      <c r="D49" s="741"/>
      <c r="E49" s="743"/>
      <c r="F49" s="753"/>
      <c r="G49" s="755"/>
      <c r="H49" s="760"/>
      <c r="I49" s="581">
        <f>IF($H48=0,0,IF(ROUNDUP(I48/$H48,0)&gt;30,30,ROUNDUP(I48/$H48,0)))</f>
        <v>2</v>
      </c>
      <c r="J49" s="575"/>
      <c r="K49" s="581">
        <f>IF($H48=0,0,IF(ROUNDUP(K48/$H48,0)&gt;30,30,ROUNDUP(K48/$H48,0)))</f>
        <v>1</v>
      </c>
      <c r="L49" s="576"/>
      <c r="M49" s="575"/>
      <c r="N49" s="575"/>
      <c r="O49" s="575"/>
      <c r="P49" s="576"/>
      <c r="Q49" s="576"/>
      <c r="R49" s="575"/>
      <c r="S49" s="575"/>
      <c r="T49" s="576"/>
      <c r="U49" s="575"/>
      <c r="V49" s="575"/>
      <c r="W49" s="575"/>
      <c r="X49" s="575"/>
      <c r="Y49" s="581">
        <f>IF($H48=0,0,IF(ROUNDUP(Y48/$H48,0)&gt;30,30,ROUNDUP(Y48/$H48,0)))</f>
        <v>1</v>
      </c>
      <c r="Z49" s="581">
        <f>IF($H48=0,0,IF(ROUNDUP(Z48/$H48,0)&gt;30,30,ROUNDUP(Z48/$H48,0)))</f>
        <v>2</v>
      </c>
      <c r="AA49" s="575"/>
      <c r="AB49" s="575"/>
      <c r="AC49" s="575"/>
      <c r="AD49" s="576"/>
      <c r="AE49" s="576"/>
      <c r="AF49" s="576"/>
      <c r="AG49" s="576"/>
      <c r="AH49" s="576"/>
      <c r="AI49" s="576"/>
      <c r="AJ49" s="581">
        <f>IF($H48=0,0,IF(ROUNDUP(AJ48/$H48,0)&gt;30,30,ROUNDUP(AJ48/$H48,0)))</f>
        <v>3</v>
      </c>
      <c r="AK49" s="575"/>
      <c r="AL49" s="576"/>
      <c r="AM49" s="575"/>
      <c r="AN49" s="575"/>
      <c r="AO49" s="575"/>
      <c r="AP49" s="575"/>
      <c r="AQ49" s="575"/>
      <c r="AR49" s="575"/>
      <c r="AS49" s="575"/>
      <c r="AT49" s="575"/>
      <c r="AU49" s="575"/>
      <c r="AV49" s="581">
        <f>IF($H48=0,0,IF(ROUNDUP(AV48/$H48,0)&gt;30,30,ROUNDUP(AV48/$H48,0)))</f>
        <v>3</v>
      </c>
      <c r="AW49" s="581"/>
      <c r="AX49" s="581"/>
      <c r="AY49" s="581"/>
      <c r="AZ49" s="575"/>
      <c r="BA49" s="575"/>
      <c r="BB49" s="575"/>
      <c r="BC49" s="575"/>
      <c r="BD49" s="575"/>
      <c r="BE49" s="575"/>
      <c r="BF49" s="575"/>
      <c r="BG49" s="575"/>
      <c r="BH49" s="575"/>
      <c r="BI49" s="575"/>
      <c r="BJ49" s="575"/>
      <c r="BK49" s="575"/>
      <c r="BL49" s="575"/>
      <c r="BM49" s="575"/>
      <c r="BN49" s="575"/>
      <c r="BO49" s="575"/>
      <c r="BP49" s="575"/>
      <c r="BQ49" s="576"/>
      <c r="BR49" s="576"/>
      <c r="BS49" s="576"/>
      <c r="BT49" s="575"/>
      <c r="BU49" s="575"/>
      <c r="BV49" s="575"/>
      <c r="BW49" s="575"/>
      <c r="BX49" s="575"/>
      <c r="BY49" s="575"/>
      <c r="BZ49" s="575"/>
      <c r="CA49" s="575"/>
      <c r="CB49" s="575"/>
      <c r="CC49" s="575"/>
      <c r="CD49" s="575"/>
      <c r="CE49" s="575"/>
      <c r="CF49" s="575"/>
      <c r="CG49" s="575"/>
      <c r="CH49" s="575"/>
      <c r="CI49" s="575"/>
      <c r="CJ49" s="575"/>
      <c r="CK49" s="575"/>
      <c r="CL49" s="575"/>
      <c r="CM49" s="575"/>
      <c r="CN49" s="575"/>
      <c r="CO49" s="575"/>
      <c r="CP49" s="575"/>
      <c r="CQ49" s="576"/>
      <c r="CR49" s="576"/>
      <c r="CS49" s="576"/>
      <c r="CT49" s="576"/>
      <c r="CU49" s="576"/>
      <c r="CV49" s="576"/>
      <c r="CW49" s="576"/>
      <c r="CX49" s="576"/>
      <c r="CY49" s="576"/>
      <c r="CZ49" s="576"/>
      <c r="DA49" s="576"/>
      <c r="DB49" s="576"/>
      <c r="DC49" s="576"/>
      <c r="DD49" s="576"/>
      <c r="DE49" s="576"/>
      <c r="DF49" s="576"/>
      <c r="DG49" s="576"/>
      <c r="DH49" s="576"/>
    </row>
    <row r="50" spans="1:112" ht="13.5" customHeight="1" x14ac:dyDescent="0.2">
      <c r="A50" s="734">
        <v>7</v>
      </c>
      <c r="B50" s="736" t="s">
        <v>1</v>
      </c>
      <c r="C50" s="738">
        <f>IF(D50=0,0,RANK(D50,D$38:D$89))</f>
        <v>4</v>
      </c>
      <c r="D50" s="740">
        <f>SUM(I51:YA51)</f>
        <v>122</v>
      </c>
      <c r="E50" s="742">
        <f>RANK(F50,F$38:F$89)</f>
        <v>3</v>
      </c>
      <c r="F50" s="752">
        <f>COUNT(I50:YP50)</f>
        <v>29</v>
      </c>
      <c r="G50" s="754">
        <f>SUM(I50:XW50)</f>
        <v>1.8168402777777777</v>
      </c>
      <c r="H50" s="759">
        <f>MINA(I50,J50,K50,L50,M50,N50,O50,P50,Q50,R50,S50,T50,U50,V50,W50)</f>
        <v>1.292824074074074E-2</v>
      </c>
      <c r="I50" s="610">
        <v>1.3263888888888889E-2</v>
      </c>
      <c r="J50" s="578">
        <v>1.3101851851851852E-2</v>
      </c>
      <c r="K50" s="578">
        <v>1.357638888888889E-2</v>
      </c>
      <c r="L50" s="578">
        <v>1.3368055555555557E-2</v>
      </c>
      <c r="M50" s="578">
        <v>1.292824074074074E-2</v>
      </c>
      <c r="N50" s="578">
        <v>1.298611111111111E-2</v>
      </c>
      <c r="O50" s="578">
        <v>1.3078703703703703E-2</v>
      </c>
      <c r="P50" s="578">
        <v>1.3217592592592593E-2</v>
      </c>
      <c r="Q50" s="578"/>
      <c r="R50" s="578">
        <v>1.3541666666666667E-2</v>
      </c>
      <c r="S50" s="578">
        <v>1.3113425925925926E-2</v>
      </c>
      <c r="T50" s="578"/>
      <c r="U50" s="578"/>
      <c r="V50" s="578">
        <v>1.357638888888889E-2</v>
      </c>
      <c r="W50" s="578">
        <v>1.3611111111111114E-2</v>
      </c>
      <c r="X50" s="578">
        <v>8.8668981481481488E-2</v>
      </c>
      <c r="Y50" s="578"/>
      <c r="Z50" s="578">
        <v>1.7002314814814814E-2</v>
      </c>
      <c r="AA50" s="578">
        <v>2.9456018518518517E-2</v>
      </c>
      <c r="AB50" s="578"/>
      <c r="AC50" s="578"/>
      <c r="AD50" s="578">
        <v>7.9907407407407413E-2</v>
      </c>
      <c r="AE50" s="578"/>
      <c r="AF50" s="578"/>
      <c r="AG50" s="578">
        <v>0.87832175925925926</v>
      </c>
      <c r="AH50" s="578"/>
      <c r="AI50" s="578"/>
      <c r="AJ50" s="578">
        <v>3.0358796296296297E-2</v>
      </c>
      <c r="AK50" s="578"/>
      <c r="AL50" s="578"/>
      <c r="AM50" s="578">
        <v>4.7592592592592596E-2</v>
      </c>
      <c r="AN50" s="578"/>
      <c r="AO50" s="578"/>
      <c r="AP50" s="578"/>
      <c r="AQ50" s="578">
        <v>0.14034722222222221</v>
      </c>
      <c r="AR50" s="578"/>
      <c r="AS50" s="578"/>
      <c r="AT50" s="578">
        <v>6.8148148148148138E-2</v>
      </c>
      <c r="AU50" s="578"/>
      <c r="AV50" s="578"/>
      <c r="AW50" s="578"/>
      <c r="AX50" s="578"/>
      <c r="AY50" s="574"/>
      <c r="AZ50" s="578"/>
      <c r="BA50" s="578"/>
      <c r="BB50" s="578"/>
      <c r="BC50" s="578"/>
      <c r="BD50" s="578">
        <v>6.7407407407407416E-2</v>
      </c>
      <c r="BE50" s="578">
        <v>1.5648148148148151E-2</v>
      </c>
      <c r="BF50" s="578"/>
      <c r="BG50" s="578"/>
      <c r="BH50" s="578"/>
      <c r="BI50" s="578">
        <v>2.0393518518518519E-2</v>
      </c>
      <c r="BJ50" s="578"/>
      <c r="BK50" s="578"/>
      <c r="BL50" s="578"/>
      <c r="BM50" s="578"/>
      <c r="BN50" s="578"/>
      <c r="BO50" s="578"/>
      <c r="BP50" s="578"/>
      <c r="BQ50" s="592"/>
      <c r="BR50" s="592">
        <v>2.4687499999999998E-2</v>
      </c>
      <c r="BS50" s="578"/>
      <c r="BT50" s="578">
        <v>6.598379629629629E-2</v>
      </c>
      <c r="BU50" s="578"/>
      <c r="BV50" s="578"/>
      <c r="BW50" s="578"/>
      <c r="BX50" s="578"/>
      <c r="BY50" s="578"/>
      <c r="BZ50" s="578"/>
      <c r="CA50" s="578"/>
      <c r="CB50" s="578"/>
      <c r="CC50" s="578"/>
      <c r="CD50" s="578"/>
      <c r="CE50" s="578"/>
      <c r="CF50" s="578"/>
      <c r="CG50" s="578"/>
      <c r="CH50" s="578"/>
      <c r="CI50" s="578"/>
      <c r="CJ50" s="578"/>
      <c r="CK50" s="578">
        <v>1.8240740740740741E-2</v>
      </c>
      <c r="CL50" s="578"/>
      <c r="CM50" s="578"/>
      <c r="CN50" s="578">
        <v>3.802083333333333E-2</v>
      </c>
      <c r="CO50" s="578"/>
      <c r="CP50" s="578"/>
      <c r="CQ50" s="578"/>
      <c r="CR50" s="578"/>
      <c r="CS50" s="578"/>
      <c r="CT50" s="578">
        <v>2.7291666666666662E-2</v>
      </c>
      <c r="CU50" s="578"/>
      <c r="CV50" s="578"/>
      <c r="CW50" s="578"/>
      <c r="CX50" s="578"/>
      <c r="CY50" s="578"/>
      <c r="CZ50" s="578"/>
      <c r="DA50" s="578"/>
      <c r="DB50" s="578"/>
      <c r="DC50" s="578"/>
      <c r="DD50" s="578"/>
      <c r="DE50" s="578"/>
      <c r="DF50" s="578"/>
      <c r="DG50" s="578"/>
      <c r="DH50" s="578"/>
    </row>
    <row r="51" spans="1:112" ht="13.5" customHeight="1" thickBot="1" x14ac:dyDescent="0.25">
      <c r="A51" s="735"/>
      <c r="B51" s="737"/>
      <c r="C51" s="739"/>
      <c r="D51" s="741"/>
      <c r="E51" s="743"/>
      <c r="F51" s="753"/>
      <c r="G51" s="755"/>
      <c r="H51" s="760"/>
      <c r="I51" s="581">
        <f t="shared" ref="I51:O51" si="8">IF($H50=0,0,IF(ROUNDUP(I50/$H50,0)&gt;30,30,ROUNDUP(I50/$H50,0)))</f>
        <v>2</v>
      </c>
      <c r="J51" s="581">
        <f t="shared" si="8"/>
        <v>2</v>
      </c>
      <c r="K51" s="581">
        <f t="shared" si="8"/>
        <v>2</v>
      </c>
      <c r="L51" s="581">
        <f t="shared" si="8"/>
        <v>2</v>
      </c>
      <c r="M51" s="581">
        <f t="shared" si="8"/>
        <v>1</v>
      </c>
      <c r="N51" s="581">
        <f t="shared" si="8"/>
        <v>2</v>
      </c>
      <c r="O51" s="581">
        <f t="shared" si="8"/>
        <v>2</v>
      </c>
      <c r="P51" s="581">
        <f>IF($H50=0,0,IF(ROUNDUP(P50/$H50,0)&gt;30,30,ROUNDUP(P50/$H50,0)))</f>
        <v>2</v>
      </c>
      <c r="Q51" s="600"/>
      <c r="R51" s="581">
        <f>IF($H50=0,0,IF(ROUNDUP(R50/$H50,0)&gt;30,30,ROUNDUP(R50/$H50,0)))</f>
        <v>2</v>
      </c>
      <c r="S51" s="581">
        <f>IF($H50=0,0,IF(ROUNDUP(S50/$H50,0)&gt;30,30,ROUNDUP(S50/$H50,0)))</f>
        <v>2</v>
      </c>
      <c r="T51" s="581"/>
      <c r="U51" s="600"/>
      <c r="V51" s="581">
        <f>IF($H50=0,0,IF(ROUNDUP(V50/$H50,0)&gt;30,30,ROUNDUP(V50/$H50,0)))</f>
        <v>2</v>
      </c>
      <c r="W51" s="581">
        <f>IF($H50=0,0,IF(ROUNDUP(W50/$H50,0)&gt;30,30,ROUNDUP(W50/$H50,0)))</f>
        <v>2</v>
      </c>
      <c r="X51" s="581">
        <f>IF($H50=0,0,IF(ROUNDUP(X50/$H50,0)&gt;30,30,ROUNDUP(X50/$H50,0)))</f>
        <v>7</v>
      </c>
      <c r="Y51" s="580"/>
      <c r="Z51" s="581">
        <f>IF($H50=0,0,IF(ROUNDUP(Z50/$H50,0)&gt;30,30,ROUNDUP(Z50/$H50,0)))</f>
        <v>2</v>
      </c>
      <c r="AA51" s="581">
        <f>IF($H50=0,0,IF(ROUNDUP(AA50/$H50,0)&gt;30,30,ROUNDUP(AA50/$H50,0)))</f>
        <v>3</v>
      </c>
      <c r="AB51" s="581"/>
      <c r="AC51" s="581"/>
      <c r="AD51" s="581">
        <f>IF($H50=0,0,IF(ROUNDUP(AD50/$H50,0)&gt;30,30,ROUNDUP(AD50/$H50,0)))</f>
        <v>7</v>
      </c>
      <c r="AE51" s="580"/>
      <c r="AF51" s="580"/>
      <c r="AG51" s="581">
        <f>IF($H50=0,0,IF(ROUNDUP(AG50/$H50,0)&gt;30,30,ROUNDUP(AG50/$H50,0)))</f>
        <v>30</v>
      </c>
      <c r="AH51" s="580"/>
      <c r="AI51" s="580"/>
      <c r="AJ51" s="581">
        <f>IF($H50=0,0,IF(ROUNDUP(AJ50/$H50,0)&gt;30,30,ROUNDUP(AJ50/$H50,0)))</f>
        <v>3</v>
      </c>
      <c r="AK51" s="581"/>
      <c r="AL51" s="581"/>
      <c r="AM51" s="581">
        <f>IF($H50=0,0,IF(ROUNDUP(AM50/$H50,0)&gt;30,30,ROUNDUP(AM50/$H50,0)))</f>
        <v>4</v>
      </c>
      <c r="AN51" s="581"/>
      <c r="AO51" s="581"/>
      <c r="AP51" s="581"/>
      <c r="AQ51" s="581">
        <f>IF($H50=0,0,IF(ROUNDUP(AQ50/$H50,0)&gt;30,30,ROUNDUP(AQ50/$H50,0)))</f>
        <v>11</v>
      </c>
      <c r="AR51" s="581"/>
      <c r="AS51" s="581"/>
      <c r="AT51" s="581">
        <f>IF($H50=0,0,IF(ROUNDUP(AT50/$H50,0)&gt;30,30,ROUNDUP(AT50/$H50,0)))</f>
        <v>6</v>
      </c>
      <c r="AU51" s="581"/>
      <c r="AV51" s="580"/>
      <c r="AW51" s="580"/>
      <c r="AX51" s="580"/>
      <c r="AY51" s="581"/>
      <c r="AZ51" s="580"/>
      <c r="BA51" s="580"/>
      <c r="BB51" s="580"/>
      <c r="BC51" s="580"/>
      <c r="BD51" s="581">
        <f>IF($H50=0,0,IF(ROUNDUP(BD50/$H50,0)&gt;30,30,ROUNDUP(BD50/$H50,0)))</f>
        <v>6</v>
      </c>
      <c r="BE51" s="581">
        <f>IF($H50=0,0,IF(ROUNDUP(BE50/$H50,0)&gt;30,30,ROUNDUP(BE50/$H50,0)))</f>
        <v>2</v>
      </c>
      <c r="BF51" s="580"/>
      <c r="BG51" s="580"/>
      <c r="BH51" s="580"/>
      <c r="BI51" s="581">
        <f>IF($H50=0,0,IF(ROUNDUP(BI50/$H50,0)&gt;30,30,ROUNDUP(BI50/$H50,0)))</f>
        <v>2</v>
      </c>
      <c r="BJ51" s="581"/>
      <c r="BK51" s="581"/>
      <c r="BL51" s="581"/>
      <c r="BM51" s="581"/>
      <c r="BN51" s="580"/>
      <c r="BO51" s="580"/>
      <c r="BP51" s="580"/>
      <c r="BQ51" s="581"/>
      <c r="BR51" s="581">
        <f>IF($H50=0,0,IF(ROUNDUP(BR50/$H50,0)&gt;30,30,ROUNDUP(BR50/$H50,0)))</f>
        <v>2</v>
      </c>
      <c r="BS51" s="580"/>
      <c r="BT51" s="581">
        <f>IF($H50=0,0,IF(ROUNDUP(BT50/$H50,0)&gt;30,30,ROUNDUP(BT50/$H50,0)))</f>
        <v>6</v>
      </c>
      <c r="BU51" s="581"/>
      <c r="BV51" s="581"/>
      <c r="BW51" s="580"/>
      <c r="BX51" s="580"/>
      <c r="BY51" s="580"/>
      <c r="BZ51" s="580"/>
      <c r="CA51" s="580"/>
      <c r="CB51" s="580"/>
      <c r="CC51" s="580"/>
      <c r="CD51" s="580"/>
      <c r="CE51" s="581"/>
      <c r="CF51" s="581"/>
      <c r="CG51" s="581"/>
      <c r="CH51" s="581"/>
      <c r="CI51" s="580"/>
      <c r="CJ51" s="580"/>
      <c r="CK51" s="581">
        <f>IF($H50=0,0,IF(ROUNDUP(CK50/$H50,0)&gt;30,30,ROUNDUP(CK50/$H50,0)))</f>
        <v>2</v>
      </c>
      <c r="CL51" s="580"/>
      <c r="CM51" s="580"/>
      <c r="CN51" s="581">
        <f>IF($H50=0,0,IF(ROUNDUP(CN50/$H50,0)&gt;30,30,ROUNDUP(CN50/$H50,0)))</f>
        <v>3</v>
      </c>
      <c r="CO51" s="581"/>
      <c r="CP51" s="580"/>
      <c r="CQ51" s="581"/>
      <c r="CR51" s="581"/>
      <c r="CS51" s="581"/>
      <c r="CT51" s="581">
        <f>IF($H50=0,0,IF(ROUNDUP(CT50/$H50,0)&gt;30,30,ROUNDUP(CT50/$H50,0)))</f>
        <v>3</v>
      </c>
      <c r="CU51" s="581"/>
      <c r="CV51" s="581"/>
      <c r="CW51" s="581"/>
      <c r="CX51" s="581"/>
      <c r="CY51" s="581"/>
      <c r="CZ51" s="581"/>
      <c r="DA51" s="581"/>
      <c r="DB51" s="600"/>
      <c r="DC51" s="581"/>
      <c r="DD51" s="581"/>
      <c r="DE51" s="600"/>
      <c r="DF51" s="600"/>
      <c r="DG51" s="600"/>
      <c r="DH51" s="581"/>
    </row>
    <row r="52" spans="1:112" ht="13.5" customHeight="1" x14ac:dyDescent="0.2">
      <c r="A52" s="734">
        <v>8</v>
      </c>
      <c r="B52" s="736" t="s">
        <v>975</v>
      </c>
      <c r="C52" s="738">
        <f>IF(D52=0,0,RANK(D52,D$38:D$89))</f>
        <v>5</v>
      </c>
      <c r="D52" s="740">
        <f>SUM(I53:YA53)</f>
        <v>121</v>
      </c>
      <c r="E52" s="742">
        <f>RANK(F52,F$38:F$89)</f>
        <v>6</v>
      </c>
      <c r="F52" s="752">
        <f>COUNT(I52:YP52)</f>
        <v>24</v>
      </c>
      <c r="G52" s="754">
        <f>SUM(I52:XW52)</f>
        <v>1.955138888888889</v>
      </c>
      <c r="H52" s="759">
        <f>MINA(I52,J52,K52,L52,M52,N52,O52,P52,Q52,R52,S52,T52,U52,V52,W52)</f>
        <v>1.462962962962963E-2</v>
      </c>
      <c r="I52" s="610">
        <v>1.6736111111111111E-2</v>
      </c>
      <c r="J52" s="610">
        <v>1.5023148148148148E-2</v>
      </c>
      <c r="K52" s="610"/>
      <c r="L52" s="610"/>
      <c r="M52" s="610">
        <v>1.4976851851851852E-2</v>
      </c>
      <c r="N52" s="610">
        <v>1.462962962962963E-2</v>
      </c>
      <c r="O52" s="610"/>
      <c r="P52" s="610"/>
      <c r="Q52" s="610">
        <v>1.5370370370370369E-2</v>
      </c>
      <c r="R52" s="610"/>
      <c r="S52" s="610">
        <v>2.3090277777777779E-2</v>
      </c>
      <c r="T52" s="610"/>
      <c r="U52" s="610"/>
      <c r="V52" s="610"/>
      <c r="W52" s="610"/>
      <c r="X52" s="641"/>
      <c r="Y52" s="578"/>
      <c r="Z52" s="578">
        <v>2.1354166666666664E-2</v>
      </c>
      <c r="AA52" s="578"/>
      <c r="AB52" s="578"/>
      <c r="AC52" s="578"/>
      <c r="AD52" s="578"/>
      <c r="AE52" s="578"/>
      <c r="AF52" s="578"/>
      <c r="AG52" s="578">
        <v>0.96680555555555558</v>
      </c>
      <c r="AH52" s="578"/>
      <c r="AI52" s="578"/>
      <c r="AJ52" s="641"/>
      <c r="AK52" s="574">
        <v>3.6296296296296292E-2</v>
      </c>
      <c r="AL52" s="574">
        <v>3.6412037037037034E-2</v>
      </c>
      <c r="AM52" s="641"/>
      <c r="AN52" s="641"/>
      <c r="AO52" s="641"/>
      <c r="AP52" s="641"/>
      <c r="AQ52" s="578"/>
      <c r="AR52" s="578"/>
      <c r="AS52" s="578"/>
      <c r="AT52" s="578">
        <v>7.2164351851851841E-2</v>
      </c>
      <c r="AU52" s="578"/>
      <c r="AV52" s="578">
        <v>3.2719907407407406E-2</v>
      </c>
      <c r="AW52" s="578"/>
      <c r="AX52" s="578"/>
      <c r="AY52" s="574"/>
      <c r="AZ52" s="578"/>
      <c r="BA52" s="578"/>
      <c r="BB52" s="578"/>
      <c r="BC52" s="578"/>
      <c r="BD52" s="578"/>
      <c r="BE52" s="578">
        <v>1.7824074074074076E-2</v>
      </c>
      <c r="BF52" s="578"/>
      <c r="BG52" s="578">
        <v>1.8275462962962962E-2</v>
      </c>
      <c r="BH52" s="578">
        <v>7.181712962962962E-2</v>
      </c>
      <c r="BI52" s="578"/>
      <c r="BJ52" s="578"/>
      <c r="BK52" s="578"/>
      <c r="BL52" s="578"/>
      <c r="BM52" s="578"/>
      <c r="BN52" s="578"/>
      <c r="BO52" s="578"/>
      <c r="BP52" s="578"/>
      <c r="BQ52" s="578"/>
      <c r="BR52" s="578">
        <v>3.0497685185185183E-2</v>
      </c>
      <c r="BS52" s="578">
        <v>3.5983796296296298E-2</v>
      </c>
      <c r="BT52" s="578">
        <v>9.5208333333333339E-2</v>
      </c>
      <c r="BU52" s="578"/>
      <c r="BV52" s="641"/>
      <c r="BW52" s="578"/>
      <c r="BX52" s="578"/>
      <c r="BY52" s="578"/>
      <c r="BZ52" s="578"/>
      <c r="CA52" s="578"/>
      <c r="CB52" s="578"/>
      <c r="CC52" s="578"/>
      <c r="CD52" s="578"/>
      <c r="CE52" s="641"/>
      <c r="CF52" s="641"/>
      <c r="CG52" s="641"/>
      <c r="CH52" s="641"/>
      <c r="CI52" s="578"/>
      <c r="CJ52" s="578"/>
      <c r="CK52" s="578">
        <v>2.011574074074074E-2</v>
      </c>
      <c r="CL52" s="578"/>
      <c r="CM52" s="578"/>
      <c r="CN52" s="578"/>
      <c r="CO52" s="578">
        <v>1.4537037037037038E-2</v>
      </c>
      <c r="CP52" s="578"/>
      <c r="CQ52" s="641" t="s">
        <v>1056</v>
      </c>
      <c r="CR52" s="641"/>
      <c r="CS52" s="641"/>
      <c r="CT52" s="574">
        <v>3.078703703703704E-2</v>
      </c>
      <c r="CU52" s="574">
        <v>0.16666666666666666</v>
      </c>
      <c r="CV52" s="641"/>
      <c r="CW52" s="641"/>
      <c r="CX52" s="641"/>
      <c r="CY52" s="574">
        <v>3.8194444444444443E-3</v>
      </c>
      <c r="CZ52" s="574"/>
      <c r="DA52" s="641"/>
      <c r="DB52" s="642"/>
      <c r="DC52" s="641"/>
      <c r="DD52" s="641"/>
      <c r="DE52" s="642"/>
      <c r="DF52" s="578">
        <v>0.18402777777777779</v>
      </c>
      <c r="DG52" s="578"/>
      <c r="DH52" s="641"/>
    </row>
    <row r="53" spans="1:112" ht="13.5" customHeight="1" thickBot="1" x14ac:dyDescent="0.25">
      <c r="A53" s="735"/>
      <c r="B53" s="737"/>
      <c r="C53" s="739"/>
      <c r="D53" s="741"/>
      <c r="E53" s="743"/>
      <c r="F53" s="753"/>
      <c r="G53" s="755"/>
      <c r="H53" s="760"/>
      <c r="I53" s="581">
        <f>IF($H52=0,0,IF(ROUNDUP(I52/$H52,0)&gt;30,30,ROUNDUP(I52/$H52,0)))</f>
        <v>2</v>
      </c>
      <c r="J53" s="581">
        <f>IF($H52=0,0,IF(ROUNDUP(J52/$H52,0)&gt;30,30,ROUNDUP(J52/$H52,0)))</f>
        <v>2</v>
      </c>
      <c r="K53" s="579"/>
      <c r="L53" s="581"/>
      <c r="M53" s="581">
        <f>IF($H52=0,0,IF(ROUNDUP(M52/$H52,0)&gt;30,30,ROUNDUP(M52/$H52,0)))</f>
        <v>2</v>
      </c>
      <c r="N53" s="581">
        <f>IF($H52=0,0,IF(ROUNDUP(N52/$H52,0)&gt;30,30,ROUNDUP(N52/$H52,0)))</f>
        <v>1</v>
      </c>
      <c r="O53" s="580"/>
      <c r="P53" s="581"/>
      <c r="Q53" s="581">
        <f>IF($H52=0,0,IF(ROUNDUP(Q52/$H52,0)&gt;30,30,ROUNDUP(Q52/$H52,0)))</f>
        <v>2</v>
      </c>
      <c r="R53" s="580"/>
      <c r="S53" s="581">
        <f>IF($H52=0,0,IF(ROUNDUP(S52/$H52,0)&gt;30,30,ROUNDUP(S52/$H52,0)))</f>
        <v>2</v>
      </c>
      <c r="T53" s="581"/>
      <c r="U53" s="600"/>
      <c r="V53" s="581"/>
      <c r="W53" s="600"/>
      <c r="X53" s="581"/>
      <c r="Y53" s="580"/>
      <c r="Z53" s="581">
        <f>IF($H52=0,0,IF(ROUNDUP(Z52/$H52,0)&gt;30,30,ROUNDUP(Z52/$H52,0)))</f>
        <v>2</v>
      </c>
      <c r="AA53" s="580"/>
      <c r="AB53" s="580"/>
      <c r="AC53" s="580"/>
      <c r="AD53" s="580"/>
      <c r="AE53" s="580"/>
      <c r="AF53" s="580"/>
      <c r="AG53" s="581">
        <f>IF($H52=0,0,IF(ROUNDUP(AG52/$H52,0)&gt;30,30,ROUNDUP(AG52/$H52,0)))</f>
        <v>30</v>
      </c>
      <c r="AH53" s="580"/>
      <c r="AI53" s="580"/>
      <c r="AJ53" s="581"/>
      <c r="AK53" s="581">
        <f>IF($H52=0,0,IF(ROUNDUP(AK52/$H52,0)&gt;30,30,ROUNDUP(AK52/$H52,0)))</f>
        <v>3</v>
      </c>
      <c r="AL53" s="581">
        <f>IF($H52=0,0,IF(ROUNDUP(AL52/$H52,0)&gt;30,30,ROUNDUP(AL52/$H52,0)))</f>
        <v>3</v>
      </c>
      <c r="AM53" s="581"/>
      <c r="AN53" s="581"/>
      <c r="AO53" s="581"/>
      <c r="AP53" s="581"/>
      <c r="AQ53" s="580"/>
      <c r="AR53" s="580"/>
      <c r="AS53" s="580"/>
      <c r="AT53" s="581">
        <f>IF($H52=0,0,IF(ROUNDUP(AT52/$H52,0)&gt;30,30,ROUNDUP(AT52/$H52,0)))</f>
        <v>5</v>
      </c>
      <c r="AU53" s="581"/>
      <c r="AV53" s="581">
        <f>IF($H52=0,0,IF(ROUNDUP(AV52/$H52,0)&gt;30,30,ROUNDUP(AV52/$H52,0)))</f>
        <v>3</v>
      </c>
      <c r="AW53" s="581"/>
      <c r="AX53" s="581"/>
      <c r="AY53" s="581"/>
      <c r="AZ53" s="580"/>
      <c r="BA53" s="580"/>
      <c r="BB53" s="580"/>
      <c r="BC53" s="580"/>
      <c r="BD53" s="580"/>
      <c r="BE53" s="581">
        <f>IF($H52=0,0,IF(ROUNDUP(BE52/$H52,0)&gt;30,30,ROUNDUP(BE52/$H52,0)))</f>
        <v>2</v>
      </c>
      <c r="BF53" s="580"/>
      <c r="BG53" s="581">
        <f>IF($H52=0,0,IF(ROUNDUP(BG52/$H52,0)&gt;30,30,ROUNDUP(BG52/$H52,0)))</f>
        <v>2</v>
      </c>
      <c r="BH53" s="581">
        <f>IF($H52=0,0,IF(ROUNDUP(BH52/$H52,0)&gt;30,30,ROUNDUP(BH52/$H52,0)))</f>
        <v>5</v>
      </c>
      <c r="BI53" s="580"/>
      <c r="BJ53" s="580"/>
      <c r="BK53" s="580"/>
      <c r="BL53" s="580"/>
      <c r="BM53" s="580"/>
      <c r="BN53" s="580"/>
      <c r="BO53" s="580"/>
      <c r="BP53" s="580"/>
      <c r="BQ53" s="580"/>
      <c r="BR53" s="581">
        <f>IF($H52=0,0,IF(ROUNDUP(BR52/$H52,0)&gt;30,30,ROUNDUP(BR52/$H52,0)))</f>
        <v>3</v>
      </c>
      <c r="BS53" s="581">
        <f>IF($H52=0,0,IF(ROUNDUP(BS52/$H52,0)&gt;30,30,ROUNDUP(BS52/$H52,0)))</f>
        <v>3</v>
      </c>
      <c r="BT53" s="581">
        <f>IF($H52=0,0,IF(ROUNDUP(BT52/$H52,0)&gt;30,30,ROUNDUP(BT52/$H52,0)))</f>
        <v>7</v>
      </c>
      <c r="BU53" s="581"/>
      <c r="BV53" s="581"/>
      <c r="BW53" s="580"/>
      <c r="BX53" s="580"/>
      <c r="BY53" s="580"/>
      <c r="BZ53" s="580"/>
      <c r="CA53" s="580"/>
      <c r="CB53" s="580"/>
      <c r="CC53" s="580"/>
      <c r="CD53" s="580"/>
      <c r="CE53" s="581"/>
      <c r="CF53" s="581"/>
      <c r="CG53" s="581"/>
      <c r="CH53" s="581"/>
      <c r="CI53" s="580"/>
      <c r="CJ53" s="580"/>
      <c r="CK53" s="581">
        <f>IF($H52=0,0,IF(ROUNDUP(CK52/$H52,0)&gt;30,30,ROUNDUP(CK52/$H52,0)))</f>
        <v>2</v>
      </c>
      <c r="CL53" s="580"/>
      <c r="CM53" s="580"/>
      <c r="CN53" s="580"/>
      <c r="CO53" s="581">
        <f>IF($H52=0,0,IF(ROUNDUP(CO52/$H52,0)&gt;30,30,ROUNDUP(CO52/$H52,0)))</f>
        <v>1</v>
      </c>
      <c r="CP53" s="580"/>
      <c r="CQ53" s="581">
        <f>IF($H52=0,0,IF(ROUNDUP(CQ52/$H52,0)&gt;30,30,ROUNDUP(CQ52/$H52,0)))</f>
        <v>10</v>
      </c>
      <c r="CR53" s="581"/>
      <c r="CS53" s="581"/>
      <c r="CT53" s="581">
        <f>IF($H52=0,0,IF(ROUNDUP(CT52/$H52,0)&gt;30,30,ROUNDUP(CT52/$H52,0)))</f>
        <v>3</v>
      </c>
      <c r="CU53" s="581">
        <f>IF($H52=0,0,IF(ROUNDUP(CU52/$H52,0)&gt;30,30,ROUNDUP(CU52/$H52,0)))</f>
        <v>12</v>
      </c>
      <c r="CV53" s="581"/>
      <c r="CW53" s="581"/>
      <c r="CX53" s="581"/>
      <c r="CY53" s="581">
        <f>IF($H52=0,0,IF(ROUNDUP(CY52/$H52,0)&gt;30,30,ROUNDUP(CY52/$H52,0)))</f>
        <v>1</v>
      </c>
      <c r="CZ53" s="581"/>
      <c r="DA53" s="581"/>
      <c r="DB53" s="600"/>
      <c r="DC53" s="581"/>
      <c r="DD53" s="581"/>
      <c r="DE53" s="600"/>
      <c r="DF53" s="581">
        <f>IF($H52=0,0,IF(ROUNDUP(DF52/$H52,0)&gt;30,30,ROUNDUP(DF52/$H52,0)))</f>
        <v>13</v>
      </c>
      <c r="DG53" s="581"/>
      <c r="DH53" s="581"/>
    </row>
    <row r="54" spans="1:112" ht="13.5" customHeight="1" x14ac:dyDescent="0.2">
      <c r="A54" s="734">
        <v>9</v>
      </c>
      <c r="B54" s="736" t="s">
        <v>101</v>
      </c>
      <c r="C54" s="738">
        <f>IF(D54=0,0,RANK(D54,D$38:D$89))</f>
        <v>14</v>
      </c>
      <c r="D54" s="740">
        <f>SUM(I55:YA55)</f>
        <v>18</v>
      </c>
      <c r="E54" s="742">
        <f>RANK(F54,F$38:F$89)</f>
        <v>14</v>
      </c>
      <c r="F54" s="752">
        <f>COUNT(I54:YP54)</f>
        <v>5</v>
      </c>
      <c r="G54" s="754">
        <f>SUM(I54:XW54)</f>
        <v>0.18188657407407408</v>
      </c>
      <c r="H54" s="759">
        <f>MINA(I54,J54,K54,L54,M54,N54,O54,P54,Q54,R54,S54,T54,U54,V54,W54)</f>
        <v>1.7372685185185185E-2</v>
      </c>
      <c r="I54" s="626"/>
      <c r="J54" s="574"/>
      <c r="K54" s="574"/>
      <c r="L54" s="574"/>
      <c r="M54" s="574"/>
      <c r="N54" s="574"/>
      <c r="O54" s="574">
        <v>1.7372685185185185E-2</v>
      </c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574">
        <v>2.0879629629629626E-2</v>
      </c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>
        <v>9.0555555555555556E-2</v>
      </c>
      <c r="AU54" s="574"/>
      <c r="AV54" s="574"/>
      <c r="AW54" s="574"/>
      <c r="AX54" s="574"/>
      <c r="AY54" s="574"/>
      <c r="AZ54" s="574"/>
      <c r="BA54" s="574"/>
      <c r="BB54" s="574"/>
      <c r="BC54" s="574"/>
      <c r="BD54" s="574"/>
      <c r="BE54" s="574">
        <v>2.0324074074074074E-2</v>
      </c>
      <c r="BF54" s="574"/>
      <c r="BG54" s="574"/>
      <c r="BH54" s="574"/>
      <c r="BI54" s="574"/>
      <c r="BJ54" s="574"/>
      <c r="BK54" s="574"/>
      <c r="BL54" s="574"/>
      <c r="BM54" s="574"/>
      <c r="BN54" s="574"/>
      <c r="BO54" s="574"/>
      <c r="BP54" s="574"/>
      <c r="BQ54" s="574"/>
      <c r="BR54" s="574">
        <v>3.2754629629629627E-2</v>
      </c>
      <c r="BS54" s="574"/>
      <c r="BT54" s="574"/>
      <c r="BU54" s="574"/>
      <c r="BV54" s="574"/>
      <c r="BW54" s="574"/>
      <c r="BX54" s="574"/>
      <c r="BY54" s="574"/>
      <c r="BZ54" s="574"/>
      <c r="CA54" s="574"/>
      <c r="CB54" s="574"/>
      <c r="CC54" s="574"/>
      <c r="CD54" s="574"/>
      <c r="CE54" s="574"/>
      <c r="CF54" s="574"/>
      <c r="CG54" s="574"/>
      <c r="CH54" s="574"/>
      <c r="CI54" s="574"/>
      <c r="CJ54" s="574"/>
      <c r="CK54" s="574"/>
      <c r="CL54" s="574"/>
      <c r="CM54" s="574"/>
      <c r="CN54" s="574"/>
      <c r="CO54" s="574"/>
      <c r="CP54" s="574"/>
      <c r="CQ54" s="574" t="s">
        <v>1047</v>
      </c>
      <c r="CR54" s="574"/>
      <c r="CS54" s="574"/>
      <c r="CT54" s="574"/>
      <c r="CU54" s="574"/>
      <c r="CV54" s="574"/>
      <c r="CW54" s="574"/>
      <c r="CX54" s="574"/>
      <c r="CY54" s="574"/>
      <c r="CZ54" s="574"/>
      <c r="DA54" s="574"/>
      <c r="DB54" s="574"/>
      <c r="DC54" s="574"/>
      <c r="DD54" s="574"/>
      <c r="DE54" s="574"/>
      <c r="DF54" s="574"/>
      <c r="DG54" s="574"/>
      <c r="DH54" s="574"/>
    </row>
    <row r="55" spans="1:112" ht="13.5" customHeight="1" thickBot="1" x14ac:dyDescent="0.25">
      <c r="A55" s="735"/>
      <c r="B55" s="737"/>
      <c r="C55" s="739"/>
      <c r="D55" s="741"/>
      <c r="E55" s="743"/>
      <c r="F55" s="753"/>
      <c r="G55" s="755"/>
      <c r="H55" s="760"/>
      <c r="I55" s="577"/>
      <c r="J55" s="575"/>
      <c r="K55" s="575"/>
      <c r="L55" s="576"/>
      <c r="M55" s="575"/>
      <c r="N55" s="575"/>
      <c r="O55" s="581">
        <f t="shared" ref="O55" si="9">IF($H54=0,0,IF(ROUNDUP(O54/$H54,0)&gt;30,30,ROUNDUP(O54/$H54,0)))</f>
        <v>1</v>
      </c>
      <c r="P55" s="576"/>
      <c r="Q55" s="576"/>
      <c r="R55" s="575"/>
      <c r="S55" s="575"/>
      <c r="T55" s="576"/>
      <c r="U55" s="575"/>
      <c r="V55" s="575"/>
      <c r="W55" s="575"/>
      <c r="X55" s="575"/>
      <c r="Y55" s="575"/>
      <c r="Z55" s="581">
        <f>IF($H54=0,0,IF(ROUNDUP(Z54/$H54,0)&gt;30,30,ROUNDUP(Z54/$H54,0)))</f>
        <v>2</v>
      </c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  <c r="AO55" s="575"/>
      <c r="AP55" s="575"/>
      <c r="AQ55" s="575"/>
      <c r="AR55" s="575"/>
      <c r="AS55" s="575"/>
      <c r="AT55" s="581">
        <f>IF($H54=0,0,IF(ROUNDUP(AT54/$H54,0)&gt;30,30,ROUNDUP(AT54/$H54,0)))</f>
        <v>6</v>
      </c>
      <c r="AU55" s="581"/>
      <c r="AV55" s="575"/>
      <c r="AW55" s="575"/>
      <c r="AX55" s="575"/>
      <c r="AY55" s="581"/>
      <c r="AZ55" s="575"/>
      <c r="BA55" s="575"/>
      <c r="BB55" s="575"/>
      <c r="BC55" s="575"/>
      <c r="BD55" s="575"/>
      <c r="BE55" s="581">
        <f>IF($H54=0,0,IF(ROUNDUP(BE54/$H54,0)&gt;30,30,ROUNDUP(BE54/$H54,0)))</f>
        <v>2</v>
      </c>
      <c r="BF55" s="575"/>
      <c r="BG55" s="575"/>
      <c r="BH55" s="575"/>
      <c r="BI55" s="575"/>
      <c r="BJ55" s="575"/>
      <c r="BK55" s="575"/>
      <c r="BL55" s="575"/>
      <c r="BM55" s="575"/>
      <c r="BN55" s="575"/>
      <c r="BO55" s="575"/>
      <c r="BP55" s="575"/>
      <c r="BQ55" s="581"/>
      <c r="BR55" s="581">
        <f>IF($H54=0,0,IF(ROUNDUP(BR54/$H54,0)&gt;30,30,ROUNDUP(BR54/$H54,0)))</f>
        <v>2</v>
      </c>
      <c r="BS55" s="575"/>
      <c r="BT55" s="575"/>
      <c r="BU55" s="575"/>
      <c r="BV55" s="575"/>
      <c r="BW55" s="575"/>
      <c r="BX55" s="575"/>
      <c r="BY55" s="575"/>
      <c r="BZ55" s="575"/>
      <c r="CA55" s="575"/>
      <c r="CB55" s="575"/>
      <c r="CC55" s="575"/>
      <c r="CD55" s="575"/>
      <c r="CE55" s="576"/>
      <c r="CF55" s="576"/>
      <c r="CG55" s="576"/>
      <c r="CH55" s="576"/>
      <c r="CI55" s="575"/>
      <c r="CJ55" s="575"/>
      <c r="CK55" s="575"/>
      <c r="CL55" s="575"/>
      <c r="CM55" s="575"/>
      <c r="CN55" s="575"/>
      <c r="CO55" s="575"/>
      <c r="CP55" s="575"/>
      <c r="CQ55" s="581">
        <f>IF($H54=0,0,IF(ROUNDUP(CQ54/$H54,0)&gt;30,30,ROUNDUP(CQ54/$H54,0)))</f>
        <v>5</v>
      </c>
      <c r="CR55" s="581"/>
      <c r="CS55" s="575"/>
      <c r="CT55" s="575"/>
      <c r="CU55" s="575"/>
      <c r="CV55" s="575"/>
      <c r="CW55" s="575"/>
      <c r="CX55" s="575"/>
      <c r="CY55" s="575"/>
      <c r="CZ55" s="575"/>
      <c r="DA55" s="575"/>
      <c r="DB55" s="575"/>
      <c r="DC55" s="575"/>
      <c r="DD55" s="575"/>
      <c r="DE55" s="575"/>
      <c r="DF55" s="575"/>
      <c r="DG55" s="575"/>
      <c r="DH55" s="575"/>
    </row>
    <row r="56" spans="1:112" ht="13.5" customHeight="1" x14ac:dyDescent="0.2">
      <c r="A56" s="734">
        <v>10</v>
      </c>
      <c r="B56" s="746" t="s">
        <v>973</v>
      </c>
      <c r="C56" s="738">
        <f>IF(D56=0,0,RANK(D56,D$38:D$89))</f>
        <v>6</v>
      </c>
      <c r="D56" s="740">
        <f>SUM(I57:YA57)</f>
        <v>110</v>
      </c>
      <c r="E56" s="742">
        <f>RANK(F56,F$38:F$89)</f>
        <v>1</v>
      </c>
      <c r="F56" s="752">
        <f>COUNT(I56:YP56)</f>
        <v>33</v>
      </c>
      <c r="G56" s="754">
        <f>SUM(I56:XW56)</f>
        <v>1.0521296296296296</v>
      </c>
      <c r="H56" s="759">
        <f>MINA(I56,J56,K56,L56,M56,N56,O56,P56,Q56,R56,S56,T56,U56,V56,W56)</f>
        <v>1.306712962962963E-2</v>
      </c>
      <c r="I56" s="574">
        <v>1.3819444444444445E-2</v>
      </c>
      <c r="J56" s="574">
        <v>1.3344907407407408E-2</v>
      </c>
      <c r="K56" s="574">
        <v>1.3206018518518518E-2</v>
      </c>
      <c r="L56" s="574"/>
      <c r="M56" s="574">
        <v>1.5891203703703703E-2</v>
      </c>
      <c r="N56" s="574">
        <v>1.329861111111111E-2</v>
      </c>
      <c r="O56" s="574">
        <v>1.3182870370370371E-2</v>
      </c>
      <c r="P56" s="574">
        <v>1.324074074074074E-2</v>
      </c>
      <c r="Q56" s="574">
        <v>1.3287037037037036E-2</v>
      </c>
      <c r="R56" s="574">
        <v>1.3368055555555557E-2</v>
      </c>
      <c r="S56" s="574">
        <v>1.3333333333333334E-2</v>
      </c>
      <c r="T56" s="578">
        <v>1.3136574074074077E-2</v>
      </c>
      <c r="U56" s="574">
        <v>1.306712962962963E-2</v>
      </c>
      <c r="V56" s="574">
        <v>1.357638888888889E-2</v>
      </c>
      <c r="W56" s="574"/>
      <c r="X56" s="574">
        <v>0.11851851851851852</v>
      </c>
      <c r="Y56" s="574"/>
      <c r="Z56" s="574"/>
      <c r="AA56" s="574">
        <v>3.2662037037037038E-2</v>
      </c>
      <c r="AB56" s="574"/>
      <c r="AC56" s="574"/>
      <c r="AD56" s="574"/>
      <c r="AE56" s="574"/>
      <c r="AF56" s="574"/>
      <c r="AG56" s="574"/>
      <c r="AH56" s="574"/>
      <c r="AI56" s="574"/>
      <c r="AJ56" s="574"/>
      <c r="AK56" s="574">
        <v>3.2407407407407406E-2</v>
      </c>
      <c r="AL56" s="574">
        <v>3.1226851851851853E-2</v>
      </c>
      <c r="AM56" s="574"/>
      <c r="AN56" s="574"/>
      <c r="AO56" s="574"/>
      <c r="AP56" s="574"/>
      <c r="AQ56" s="574"/>
      <c r="AR56" s="574"/>
      <c r="AS56" s="574"/>
      <c r="AT56" s="574">
        <v>7.210648148148148E-2</v>
      </c>
      <c r="AU56" s="574"/>
      <c r="AV56" s="574">
        <v>2.9421296296296296E-2</v>
      </c>
      <c r="AW56" s="574"/>
      <c r="AX56" s="574"/>
      <c r="AY56" s="574"/>
      <c r="AZ56" s="574"/>
      <c r="BA56" s="574"/>
      <c r="BB56" s="574"/>
      <c r="BC56" s="574"/>
      <c r="BD56" s="574">
        <v>7.2048611111111105E-2</v>
      </c>
      <c r="BE56" s="574">
        <v>1.7881944444444443E-2</v>
      </c>
      <c r="BF56" s="574"/>
      <c r="BG56" s="574"/>
      <c r="BH56" s="574">
        <v>3.4432870370370371E-2</v>
      </c>
      <c r="BI56" s="574"/>
      <c r="BJ56" s="574"/>
      <c r="BK56" s="574"/>
      <c r="BL56" s="574"/>
      <c r="BM56" s="574"/>
      <c r="BN56" s="574"/>
      <c r="BO56" s="574">
        <v>3.0231481481481481E-2</v>
      </c>
      <c r="BP56" s="574"/>
      <c r="BQ56" s="574"/>
      <c r="BR56" s="574">
        <v>2.508101851851852E-2</v>
      </c>
      <c r="BS56" s="574">
        <v>3.0613425925925929E-2</v>
      </c>
      <c r="BT56" s="574"/>
      <c r="BU56" s="574"/>
      <c r="BV56" s="574"/>
      <c r="BW56" s="574"/>
      <c r="BX56" s="574"/>
      <c r="BY56" s="574"/>
      <c r="BZ56" s="574"/>
      <c r="CA56" s="574"/>
      <c r="CB56" s="574"/>
      <c r="CC56" s="574">
        <v>3.0717592592592591E-2</v>
      </c>
      <c r="CD56" s="574"/>
      <c r="CE56" s="578">
        <v>2.988425925925926E-2</v>
      </c>
      <c r="CF56" s="578"/>
      <c r="CG56" s="578"/>
      <c r="CH56" s="578">
        <v>2.9178240740740741E-2</v>
      </c>
      <c r="CI56" s="574"/>
      <c r="CJ56" s="574"/>
      <c r="CK56" s="574"/>
      <c r="CL56" s="574"/>
      <c r="CM56" s="574"/>
      <c r="CN56" s="574"/>
      <c r="CO56" s="574"/>
      <c r="CP56" s="574">
        <v>2.9837962962962965E-2</v>
      </c>
      <c r="CQ56" s="574" t="s">
        <v>1042</v>
      </c>
      <c r="CR56" s="574"/>
      <c r="CS56" s="574"/>
      <c r="CT56" s="574">
        <v>2.6504629629629628E-2</v>
      </c>
      <c r="CU56" s="574">
        <v>0.16666666666666666</v>
      </c>
      <c r="CV56" s="574"/>
      <c r="CW56" s="574"/>
      <c r="CX56" s="574"/>
      <c r="CY56" s="574">
        <v>3.6342592592592594E-3</v>
      </c>
      <c r="CZ56" s="574"/>
      <c r="DA56" s="574">
        <v>3.3321759259259259E-2</v>
      </c>
      <c r="DB56" s="574"/>
      <c r="DC56" s="574"/>
      <c r="DD56" s="574"/>
      <c r="DE56" s="574"/>
      <c r="DF56" s="574"/>
      <c r="DG56" s="574"/>
      <c r="DH56" s="574"/>
    </row>
    <row r="57" spans="1:112" ht="13.5" customHeight="1" thickBot="1" x14ac:dyDescent="0.25">
      <c r="A57" s="735"/>
      <c r="B57" s="737"/>
      <c r="C57" s="739"/>
      <c r="D57" s="741"/>
      <c r="E57" s="743"/>
      <c r="F57" s="753"/>
      <c r="G57" s="755"/>
      <c r="H57" s="760"/>
      <c r="I57" s="581">
        <f>IF($H56=0,0,IF(ROUNDUP(I56/$H56,0)&gt;30,30,ROUNDUP(I56/$H56,0)))</f>
        <v>2</v>
      </c>
      <c r="J57" s="581">
        <f>IF($H56=0,0,IF(ROUNDUP(J56/$H56,0)&gt;30,30,ROUNDUP(J56/$H56,0)))</f>
        <v>2</v>
      </c>
      <c r="K57" s="581">
        <f>IF($H56=0,0,IF(ROUNDUP(K56/$H56,0)&gt;30,30,ROUNDUP(K56/$H56,0)))</f>
        <v>2</v>
      </c>
      <c r="L57" s="576"/>
      <c r="M57" s="581">
        <f>IF($H56=0,0,IF(ROUNDUP(M56/$H56,0)&gt;30,30,ROUNDUP(M56/$H56,0)))</f>
        <v>2</v>
      </c>
      <c r="N57" s="581">
        <f>IF($H56=0,0,IF(ROUNDUP(N56/$H56,0)&gt;30,30,ROUNDUP(N56/$H56,0)))</f>
        <v>2</v>
      </c>
      <c r="O57" s="581">
        <f t="shared" ref="O57" si="10">IF($H56=0,0,IF(ROUNDUP(O56/$H56,0)&gt;30,30,ROUNDUP(O56/$H56,0)))</f>
        <v>2</v>
      </c>
      <c r="P57" s="581">
        <f>IF($H56=0,0,IF(ROUNDUP(P56/$H56,0)&gt;30,30,ROUNDUP(P56/$H56,0)))</f>
        <v>2</v>
      </c>
      <c r="Q57" s="581">
        <f>IF($H56=0,0,IF(ROUNDUP(Q56/$H56,0)&gt;30,30,ROUNDUP(Q56/$H56,0)))</f>
        <v>2</v>
      </c>
      <c r="R57" s="581">
        <f>IF($H56=0,0,IF(ROUNDUP(R56/$H56,0)&gt;30,30,ROUNDUP(R56/$H56,0)))</f>
        <v>2</v>
      </c>
      <c r="S57" s="581">
        <f t="shared" ref="S57:U57" si="11">IF($H56=0,0,IF(ROUNDUP(S56/$H56,0)&gt;30,30,ROUNDUP(S56/$H56,0)))</f>
        <v>2</v>
      </c>
      <c r="T57" s="581">
        <f t="shared" si="11"/>
        <v>2</v>
      </c>
      <c r="U57" s="581">
        <f t="shared" si="11"/>
        <v>1</v>
      </c>
      <c r="V57" s="581">
        <f>IF($H56=0,0,IF(ROUNDUP(V56/$H56,0)&gt;30,30,ROUNDUP(V56/$H56,0)))</f>
        <v>2</v>
      </c>
      <c r="W57" s="575"/>
      <c r="X57" s="581">
        <f>IF($H56=0,0,IF(ROUNDUP(X56/$H56,0)&gt;30,30,ROUNDUP(X56/$H56,0)))</f>
        <v>10</v>
      </c>
      <c r="Y57" s="575"/>
      <c r="Z57" s="575"/>
      <c r="AA57" s="581">
        <f>IF($H56=0,0,IF(ROUNDUP(AA56/$H56,0)&gt;30,30,ROUNDUP(AA56/$H56,0)))</f>
        <v>3</v>
      </c>
      <c r="AB57" s="581"/>
      <c r="AC57" s="581"/>
      <c r="AD57" s="575"/>
      <c r="AE57" s="575"/>
      <c r="AF57" s="575"/>
      <c r="AG57" s="575"/>
      <c r="AH57" s="575"/>
      <c r="AI57" s="575"/>
      <c r="AJ57" s="575"/>
      <c r="AK57" s="581">
        <f>IF($H56=0,0,IF(ROUNDUP(AK56/$H56,0)&gt;30,30,ROUNDUP(AK56/$H56,0)))</f>
        <v>3</v>
      </c>
      <c r="AL57" s="581">
        <f>IF($H56=0,0,IF(ROUNDUP(AL56/$H56,0)&gt;30,30,ROUNDUP(AL56/$H56,0)))</f>
        <v>3</v>
      </c>
      <c r="AM57" s="575"/>
      <c r="AN57" s="575"/>
      <c r="AO57" s="575"/>
      <c r="AP57" s="575"/>
      <c r="AQ57" s="575"/>
      <c r="AR57" s="575"/>
      <c r="AS57" s="575"/>
      <c r="AT57" s="581">
        <f>IF($H56=0,0,IF(ROUNDUP(AT56/$H56,0)&gt;30,30,ROUNDUP(AT56/$H56,0)))</f>
        <v>6</v>
      </c>
      <c r="AU57" s="581"/>
      <c r="AV57" s="581">
        <f>IF($H56=0,0,IF(ROUNDUP(AV56/$H56,0)&gt;30,30,ROUNDUP(AV56/$H56,0)))</f>
        <v>3</v>
      </c>
      <c r="AW57" s="581"/>
      <c r="AX57" s="581"/>
      <c r="AY57" s="581"/>
      <c r="AZ57" s="575"/>
      <c r="BA57" s="575"/>
      <c r="BB57" s="575"/>
      <c r="BC57" s="575"/>
      <c r="BD57" s="581">
        <f>IF($H56=0,0,IF(ROUNDUP(BD56/$H56,0)&gt;30,30,ROUNDUP(BD56/$H56,0)))</f>
        <v>6</v>
      </c>
      <c r="BE57" s="581">
        <f>IF($H56=0,0,IF(ROUNDUP(BE56/$H56,0)&gt;30,30,ROUNDUP(BE56/$H56,0)))</f>
        <v>2</v>
      </c>
      <c r="BF57" s="575"/>
      <c r="BG57" s="575"/>
      <c r="BH57" s="581">
        <f>IF($H56=0,0,IF(ROUNDUP(BH56/$H56,0)&gt;30,30,ROUNDUP(BH56/$H56,0)))</f>
        <v>3</v>
      </c>
      <c r="BI57" s="575"/>
      <c r="BJ57" s="575"/>
      <c r="BK57" s="575"/>
      <c r="BL57" s="575"/>
      <c r="BM57" s="575"/>
      <c r="BN57" s="575"/>
      <c r="BO57" s="581">
        <f>IF($H56=0,0,IF(ROUNDUP(BO56/$H56,0)&gt;30,30,ROUNDUP(BO56/$H56,0)))</f>
        <v>3</v>
      </c>
      <c r="BP57" s="575"/>
      <c r="BQ57" s="581"/>
      <c r="BR57" s="581">
        <f>IF($H56=0,0,IF(ROUNDUP(BR56/$H56,0)&gt;30,30,ROUNDUP(BR56/$H56,0)))</f>
        <v>2</v>
      </c>
      <c r="BS57" s="581">
        <f>IF($H56=0,0,IF(ROUNDUP(BS56/$H56,0)&gt;30,30,ROUNDUP(BS56/$H56,0)))</f>
        <v>3</v>
      </c>
      <c r="BT57" s="575"/>
      <c r="BU57" s="575"/>
      <c r="BV57" s="575"/>
      <c r="BW57" s="575"/>
      <c r="BX57" s="575"/>
      <c r="BY57" s="575"/>
      <c r="BZ57" s="575"/>
      <c r="CA57" s="575"/>
      <c r="CB57" s="575"/>
      <c r="CC57" s="581">
        <f>IF($H56=0,0,IF(ROUNDUP(CC56/$H56,0)&gt;30,30,ROUNDUP(CC56/$H56,0)))</f>
        <v>3</v>
      </c>
      <c r="CD57" s="581"/>
      <c r="CE57" s="581">
        <f>IF($H56=0,0,IF(ROUNDUP(CE56/$H56,0)&gt;30,30,ROUNDUP(CE56/$H56,0)))</f>
        <v>3</v>
      </c>
      <c r="CF57" s="581"/>
      <c r="CG57" s="581"/>
      <c r="CH57" s="581">
        <f>IF($H56=0,0,IF(ROUNDUP(CH56/$H56,0)&gt;30,30,ROUNDUP(CH56/$H56,0)))</f>
        <v>3</v>
      </c>
      <c r="CI57" s="575"/>
      <c r="CJ57" s="575"/>
      <c r="CK57" s="575"/>
      <c r="CL57" s="575"/>
      <c r="CM57" s="575"/>
      <c r="CN57" s="575"/>
      <c r="CO57" s="575"/>
      <c r="CP57" s="581">
        <f>IF($H56=0,0,IF(ROUNDUP(CP56/$H56,0)&gt;30,30,ROUNDUP(CP56/$H56,0)))</f>
        <v>3</v>
      </c>
      <c r="CQ57" s="581">
        <f>IF($H56=0,0,IF(ROUNDUP(CQ56/$H56,0)&gt;30,30,ROUNDUP(CQ56/$H56,0)))</f>
        <v>6</v>
      </c>
      <c r="CR57" s="581"/>
      <c r="CS57" s="575"/>
      <c r="CT57" s="581">
        <f>IF($H56=0,0,IF(ROUNDUP(CT56/$H56,0)&gt;30,30,ROUNDUP(CT56/$H56,0)))</f>
        <v>3</v>
      </c>
      <c r="CU57" s="581">
        <f>IF($H56=0,0,IF(ROUNDUP(CU56/$H56,0)&gt;30,30,ROUNDUP(CU56/$H56,0)))</f>
        <v>13</v>
      </c>
      <c r="CV57" s="575"/>
      <c r="CW57" s="575"/>
      <c r="CX57" s="575"/>
      <c r="CY57" s="581">
        <f>IF($H56=0,0,IF(ROUNDUP(CY56/$H56,0)&gt;30,30,ROUNDUP(CY56/$H56,0)))</f>
        <v>1</v>
      </c>
      <c r="CZ57" s="581"/>
      <c r="DA57" s="581">
        <f>IF($H56=0,0,IF(ROUNDUP(DA56/$H56,0)&gt;30,30,ROUNDUP(DA56/$H56,0)))</f>
        <v>3</v>
      </c>
      <c r="DB57" s="575"/>
      <c r="DC57" s="575"/>
      <c r="DD57" s="575"/>
      <c r="DE57" s="575"/>
      <c r="DF57" s="575"/>
      <c r="DG57" s="575"/>
      <c r="DH57" s="575"/>
    </row>
    <row r="58" spans="1:112" ht="13.5" customHeight="1" x14ac:dyDescent="0.2">
      <c r="A58" s="734">
        <v>11</v>
      </c>
      <c r="B58" s="736" t="s">
        <v>866</v>
      </c>
      <c r="C58" s="738">
        <f>IF(D58=0,0,RANK(D58,D$38:D$89))</f>
        <v>12</v>
      </c>
      <c r="D58" s="740">
        <f>SUM(I59:YA59)</f>
        <v>38</v>
      </c>
      <c r="E58" s="742">
        <f>RANK(F58,F$38:F$89)</f>
        <v>15</v>
      </c>
      <c r="F58" s="752">
        <f>COUNT(I58:YP58)</f>
        <v>3</v>
      </c>
      <c r="G58" s="754">
        <f>SUM(I58:XW58)</f>
        <v>0.77942129629629631</v>
      </c>
      <c r="H58" s="759">
        <f>MINA(I58,J58,K58,L58,M58,N58,O58,P58,Q58,R58,S58,T58,U58,V58,W58)</f>
        <v>1.306712962962963E-2</v>
      </c>
      <c r="I58" s="610">
        <v>1.306712962962963E-2</v>
      </c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78">
        <v>0.7603240740740741</v>
      </c>
      <c r="AH58" s="578"/>
      <c r="AI58" s="578"/>
      <c r="AJ58" s="578"/>
      <c r="AK58" s="578"/>
      <c r="AL58" s="578"/>
      <c r="AM58" s="578"/>
      <c r="AN58" s="578"/>
      <c r="AO58" s="578">
        <v>6.030092592592593E-3</v>
      </c>
      <c r="AP58" s="578"/>
      <c r="AQ58" s="578"/>
      <c r="AR58" s="578"/>
      <c r="AS58" s="578"/>
      <c r="AT58" s="578"/>
      <c r="AU58" s="578"/>
      <c r="AV58" s="578"/>
      <c r="AW58" s="578"/>
      <c r="AX58" s="578"/>
      <c r="AY58" s="574"/>
      <c r="AZ58" s="578"/>
      <c r="BA58" s="578"/>
      <c r="BB58" s="578"/>
      <c r="BC58" s="578"/>
      <c r="BD58" s="578"/>
      <c r="BE58" s="578"/>
      <c r="BF58" s="578"/>
      <c r="BG58" s="578"/>
      <c r="BH58" s="578"/>
      <c r="BI58" s="578"/>
      <c r="BJ58" s="578"/>
      <c r="BK58" s="578"/>
      <c r="BL58" s="578"/>
      <c r="BM58" s="578"/>
      <c r="BN58" s="578"/>
      <c r="BO58" s="578"/>
      <c r="BP58" s="578"/>
      <c r="BQ58" s="578"/>
      <c r="BR58" s="578"/>
      <c r="BS58" s="578"/>
      <c r="BT58" s="578"/>
      <c r="BU58" s="578"/>
      <c r="BV58" s="578"/>
      <c r="BW58" s="578"/>
      <c r="BX58" s="578"/>
      <c r="BY58" s="578"/>
      <c r="BZ58" s="578"/>
      <c r="CA58" s="578"/>
      <c r="CB58" s="578"/>
      <c r="CC58" s="578"/>
      <c r="CD58" s="578"/>
      <c r="CE58" s="578"/>
      <c r="CF58" s="578"/>
      <c r="CG58" s="578"/>
      <c r="CH58" s="594"/>
      <c r="CI58" s="578"/>
      <c r="CJ58" s="578"/>
      <c r="CK58" s="578"/>
      <c r="CL58" s="578"/>
      <c r="CM58" s="578"/>
      <c r="CN58" s="578"/>
      <c r="CO58" s="578"/>
      <c r="CP58" s="578"/>
      <c r="CQ58" s="578" t="s">
        <v>1040</v>
      </c>
      <c r="CR58" s="578"/>
      <c r="CS58" s="578"/>
      <c r="CT58" s="578"/>
      <c r="CU58" s="578"/>
      <c r="CV58" s="578"/>
      <c r="CW58" s="578"/>
      <c r="CX58" s="578"/>
      <c r="CY58" s="578"/>
      <c r="CZ58" s="578"/>
      <c r="DA58" s="578"/>
      <c r="DB58" s="578"/>
      <c r="DC58" s="578"/>
      <c r="DD58" s="578"/>
      <c r="DE58" s="578"/>
      <c r="DF58" s="578"/>
      <c r="DG58" s="578"/>
      <c r="DH58" s="578"/>
    </row>
    <row r="59" spans="1:112" ht="13.5" customHeight="1" thickBot="1" x14ac:dyDescent="0.25">
      <c r="A59" s="735"/>
      <c r="B59" s="737"/>
      <c r="C59" s="739"/>
      <c r="D59" s="741"/>
      <c r="E59" s="743"/>
      <c r="F59" s="753"/>
      <c r="G59" s="755"/>
      <c r="H59" s="760"/>
      <c r="I59" s="581">
        <f>IF($H58=0,0,IF(ROUNDUP(I58/$H58,0)&gt;30,30,ROUNDUP(I58/$H58,0)))</f>
        <v>1</v>
      </c>
      <c r="J59" s="596"/>
      <c r="K59" s="596"/>
      <c r="L59" s="595"/>
      <c r="M59" s="596"/>
      <c r="N59" s="596"/>
      <c r="O59" s="596"/>
      <c r="P59" s="595"/>
      <c r="Q59" s="595"/>
      <c r="R59" s="581"/>
      <c r="S59" s="600"/>
      <c r="T59" s="581"/>
      <c r="U59" s="596"/>
      <c r="V59" s="581"/>
      <c r="W59" s="596"/>
      <c r="X59" s="596"/>
      <c r="Y59" s="596"/>
      <c r="Z59" s="596"/>
      <c r="AA59" s="596"/>
      <c r="AB59" s="596"/>
      <c r="AC59" s="596"/>
      <c r="AD59" s="596"/>
      <c r="AE59" s="596"/>
      <c r="AF59" s="596"/>
      <c r="AG59" s="581">
        <f>IF($H58=0,0,IF(ROUNDUP(AG58/$H58,0)&gt;30,30,ROUNDUP(AG58/$H58,0)))</f>
        <v>30</v>
      </c>
      <c r="AH59" s="596"/>
      <c r="AI59" s="596"/>
      <c r="AJ59" s="596"/>
      <c r="AK59" s="596"/>
      <c r="AL59" s="596"/>
      <c r="AM59" s="596"/>
      <c r="AN59" s="596"/>
      <c r="AO59" s="581">
        <f>IF($H58=0,0,IF(ROUNDUP(AO58/$H58,0)&gt;30,30,ROUNDUP(AO58/$H58,0)))</f>
        <v>1</v>
      </c>
      <c r="AP59" s="595"/>
      <c r="AQ59" s="596"/>
      <c r="AR59" s="596"/>
      <c r="AS59" s="596"/>
      <c r="AT59" s="596"/>
      <c r="AU59" s="596"/>
      <c r="AV59" s="596"/>
      <c r="AW59" s="596"/>
      <c r="AX59" s="596"/>
      <c r="AY59" s="581"/>
      <c r="AZ59" s="596"/>
      <c r="BA59" s="596"/>
      <c r="BB59" s="596"/>
      <c r="BC59" s="596"/>
      <c r="BD59" s="596"/>
      <c r="BE59" s="596"/>
      <c r="BF59" s="596"/>
      <c r="BG59" s="596"/>
      <c r="BH59" s="596"/>
      <c r="BI59" s="596"/>
      <c r="BJ59" s="596"/>
      <c r="BK59" s="596"/>
      <c r="BL59" s="596"/>
      <c r="BM59" s="596"/>
      <c r="BN59" s="596"/>
      <c r="BO59" s="596"/>
      <c r="BP59" s="596"/>
      <c r="BQ59" s="580"/>
      <c r="BR59" s="580"/>
      <c r="BS59" s="580"/>
      <c r="BT59" s="580"/>
      <c r="BU59" s="580"/>
      <c r="BV59" s="580"/>
      <c r="BW59" s="580"/>
      <c r="BX59" s="580"/>
      <c r="BY59" s="580"/>
      <c r="BZ59" s="580"/>
      <c r="CA59" s="580"/>
      <c r="CB59" s="581"/>
      <c r="CC59" s="581"/>
      <c r="CD59" s="581"/>
      <c r="CE59" s="580"/>
      <c r="CF59" s="580"/>
      <c r="CG59" s="580"/>
      <c r="CH59" s="581"/>
      <c r="CI59" s="580"/>
      <c r="CJ59" s="580"/>
      <c r="CK59" s="580"/>
      <c r="CL59" s="580"/>
      <c r="CM59" s="580"/>
      <c r="CN59" s="580"/>
      <c r="CO59" s="580"/>
      <c r="CP59" s="580"/>
      <c r="CQ59" s="581">
        <f>IF($H58=0,0,IF(ROUNDUP(CQ58/$H58,0)&gt;30,30,ROUNDUP(CQ58/$H58,0)))</f>
        <v>6</v>
      </c>
      <c r="CR59" s="581"/>
      <c r="CS59" s="580"/>
      <c r="CT59" s="580"/>
      <c r="CU59" s="580"/>
      <c r="CV59" s="580"/>
      <c r="CW59" s="600"/>
      <c r="CX59" s="580"/>
      <c r="CY59" s="580"/>
      <c r="CZ59" s="580"/>
      <c r="DA59" s="580"/>
      <c r="DB59" s="580"/>
      <c r="DC59" s="580"/>
      <c r="DD59" s="580"/>
      <c r="DE59" s="580"/>
      <c r="DF59" s="580"/>
      <c r="DG59" s="580"/>
      <c r="DH59" s="600"/>
    </row>
    <row r="60" spans="1:112" ht="13.5" customHeight="1" x14ac:dyDescent="0.2">
      <c r="A60" s="734">
        <v>12</v>
      </c>
      <c r="B60" s="736" t="s">
        <v>64</v>
      </c>
      <c r="C60" s="738">
        <f>IF(D60=0,0,RANK(D60,D$38:D$89))</f>
        <v>10</v>
      </c>
      <c r="D60" s="740">
        <f>SUM(I61:YA61)</f>
        <v>48</v>
      </c>
      <c r="E60" s="742">
        <f>RANK(F60,F$38:F$89)</f>
        <v>11</v>
      </c>
      <c r="F60" s="752">
        <f>COUNT(I60:YP60)</f>
        <v>10</v>
      </c>
      <c r="G60" s="754">
        <f>SUM(I60:XW60)</f>
        <v>0.43398148148148141</v>
      </c>
      <c r="H60" s="759">
        <f>MINA(I60,J60,K60,L60,M60,N60,O60,P60,Q60,R60,S60,T60,U60,V60,W60)</f>
        <v>1.2650462962962962E-2</v>
      </c>
      <c r="I60" s="626">
        <v>1.2847222222222223E-2</v>
      </c>
      <c r="J60" s="574">
        <v>1.292824074074074E-2</v>
      </c>
      <c r="K60" s="574">
        <v>1.2650462962962962E-2</v>
      </c>
      <c r="L60" s="574">
        <v>1.2789351851851852E-2</v>
      </c>
      <c r="M60" s="574">
        <v>1.2847222222222223E-2</v>
      </c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8">
        <v>8.8599537037037046E-2</v>
      </c>
      <c r="Y60" s="574"/>
      <c r="Z60" s="574"/>
      <c r="AA60" s="574"/>
      <c r="AB60" s="574"/>
      <c r="AC60" s="574"/>
      <c r="AD60" s="574"/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>
        <v>6.0613425925925925E-2</v>
      </c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  <c r="BA60" s="574"/>
      <c r="BB60" s="574"/>
      <c r="BC60" s="574"/>
      <c r="BD60" s="574"/>
      <c r="BE60" s="574"/>
      <c r="BF60" s="574"/>
      <c r="BG60" s="574"/>
      <c r="BH60" s="574"/>
      <c r="BI60" s="574"/>
      <c r="BJ60" s="574"/>
      <c r="BK60" s="574"/>
      <c r="BL60" s="574"/>
      <c r="BM60" s="574"/>
      <c r="BN60" s="574"/>
      <c r="BO60" s="574"/>
      <c r="BP60" s="574"/>
      <c r="BQ60" s="574"/>
      <c r="BR60" s="574"/>
      <c r="BS60" s="574">
        <v>2.8414351851851847E-2</v>
      </c>
      <c r="BT60" s="574"/>
      <c r="BU60" s="574"/>
      <c r="BV60" s="574"/>
      <c r="BW60" s="574"/>
      <c r="BX60" s="574"/>
      <c r="BY60" s="574"/>
      <c r="BZ60" s="574"/>
      <c r="CA60" s="574"/>
      <c r="CB60" s="574"/>
      <c r="CC60" s="574"/>
      <c r="CD60" s="574"/>
      <c r="CE60" s="574"/>
      <c r="CF60" s="574"/>
      <c r="CG60" s="574"/>
      <c r="CH60" s="574"/>
      <c r="CI60" s="574"/>
      <c r="CJ60" s="574"/>
      <c r="CK60" s="574"/>
      <c r="CL60" s="574"/>
      <c r="CM60" s="574"/>
      <c r="CN60" s="574"/>
      <c r="CO60" s="574"/>
      <c r="CP60" s="574"/>
      <c r="CQ60" s="574" t="s">
        <v>1039</v>
      </c>
      <c r="CR60" s="574"/>
      <c r="CS60" s="574"/>
      <c r="CT60" s="574">
        <v>2.5624999999999998E-2</v>
      </c>
      <c r="CU60" s="574">
        <v>0.16666666666666666</v>
      </c>
      <c r="CV60" s="574"/>
      <c r="CW60" s="574"/>
      <c r="CX60" s="574"/>
      <c r="CY60" s="574"/>
      <c r="CZ60" s="574"/>
      <c r="DA60" s="574"/>
      <c r="DB60" s="574"/>
      <c r="DC60" s="574"/>
      <c r="DD60" s="574"/>
      <c r="DE60" s="574"/>
      <c r="DF60" s="574"/>
      <c r="DG60" s="574"/>
      <c r="DH60" s="574"/>
    </row>
    <row r="61" spans="1:112" ht="13.5" customHeight="1" thickBot="1" x14ac:dyDescent="0.25">
      <c r="A61" s="735"/>
      <c r="B61" s="737"/>
      <c r="C61" s="739"/>
      <c r="D61" s="741"/>
      <c r="E61" s="743"/>
      <c r="F61" s="753"/>
      <c r="G61" s="755"/>
      <c r="H61" s="760"/>
      <c r="I61" s="581">
        <f>IF($H60=0,0,IF(ROUNDUP(I60/$H60,0)&gt;30,30,ROUNDUP(I60/$H60,0)))</f>
        <v>2</v>
      </c>
      <c r="J61" s="581">
        <f>IF($H60=0,0,IF(ROUNDUP(J60/$H60,0)&gt;30,30,ROUNDUP(J60/$H60,0)))</f>
        <v>2</v>
      </c>
      <c r="K61" s="581">
        <f>IF($H60=0,0,IF(ROUNDUP(K60/$H60,0)&gt;30,30,ROUNDUP(K60/$H60,0)))</f>
        <v>1</v>
      </c>
      <c r="L61" s="581">
        <f>IF($H60=0,0,IF(ROUNDUP(L60/$H60,0)&gt;30,30,ROUNDUP(L60/$H60,0)))</f>
        <v>2</v>
      </c>
      <c r="M61" s="581">
        <f>IF($H60=0,0,IF(ROUNDUP(M60/$H60,0)&gt;30,30,ROUNDUP(M60/$H60,0)))</f>
        <v>2</v>
      </c>
      <c r="N61" s="575"/>
      <c r="O61" s="575"/>
      <c r="P61" s="576"/>
      <c r="Q61" s="576"/>
      <c r="R61" s="575"/>
      <c r="S61" s="575"/>
      <c r="T61" s="576"/>
      <c r="U61" s="575"/>
      <c r="V61" s="575"/>
      <c r="W61" s="575"/>
      <c r="X61" s="581">
        <f>IF($H60=0,0,IF(ROUNDUP(X60/$H60,0)&gt;30,30,ROUNDUP(X60/$H60,0)))</f>
        <v>8</v>
      </c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  <c r="AO61" s="575"/>
      <c r="AP61" s="581">
        <f>IF($H60=0,0,IF(ROUNDUP(AP60/$H60,0)&gt;30,30,ROUNDUP(AP60/$H60,0)))</f>
        <v>5</v>
      </c>
      <c r="AQ61" s="575"/>
      <c r="AR61" s="575"/>
      <c r="AS61" s="575"/>
      <c r="AT61" s="575"/>
      <c r="AU61" s="575"/>
      <c r="AV61" s="575"/>
      <c r="AW61" s="575"/>
      <c r="AX61" s="575"/>
      <c r="AY61" s="581"/>
      <c r="AZ61" s="575"/>
      <c r="BA61" s="575"/>
      <c r="BB61" s="575"/>
      <c r="BC61" s="575"/>
      <c r="BD61" s="575"/>
      <c r="BE61" s="575"/>
      <c r="BF61" s="575"/>
      <c r="BG61" s="575"/>
      <c r="BH61" s="575"/>
      <c r="BI61" s="575"/>
      <c r="BJ61" s="575"/>
      <c r="BK61" s="575"/>
      <c r="BL61" s="575"/>
      <c r="BM61" s="575"/>
      <c r="BN61" s="575"/>
      <c r="BO61" s="575"/>
      <c r="BP61" s="575"/>
      <c r="BQ61" s="575"/>
      <c r="BR61" s="575"/>
      <c r="BS61" s="581">
        <f>IF($H60=0,0,IF(ROUNDUP(BS60/$H60,0)&gt;30,30,ROUNDUP(BS60/$H60,0)))</f>
        <v>3</v>
      </c>
      <c r="BT61" s="575"/>
      <c r="BU61" s="575"/>
      <c r="BV61" s="575"/>
      <c r="BW61" s="575"/>
      <c r="BX61" s="575"/>
      <c r="BY61" s="575"/>
      <c r="BZ61" s="575"/>
      <c r="CA61" s="575"/>
      <c r="CB61" s="575"/>
      <c r="CC61" s="575"/>
      <c r="CD61" s="575"/>
      <c r="CE61" s="576"/>
      <c r="CF61" s="576"/>
      <c r="CG61" s="576"/>
      <c r="CH61" s="576"/>
      <c r="CI61" s="575"/>
      <c r="CJ61" s="575"/>
      <c r="CK61" s="575"/>
      <c r="CL61" s="575"/>
      <c r="CM61" s="575"/>
      <c r="CN61" s="575"/>
      <c r="CO61" s="575"/>
      <c r="CP61" s="575"/>
      <c r="CQ61" s="581">
        <f>IF($H60=0,0,IF(ROUNDUP(CQ60/$H60,0)&gt;30,30,ROUNDUP(CQ60/$H60,0)))</f>
        <v>6</v>
      </c>
      <c r="CR61" s="581"/>
      <c r="CS61" s="575"/>
      <c r="CT61" s="581">
        <f>IF($H60=0,0,IF(ROUNDUP(CT60/$H60,0)&gt;30,30,ROUNDUP(CT60/$H60,0)))</f>
        <v>3</v>
      </c>
      <c r="CU61" s="581">
        <f>IF($H60=0,0,IF(ROUNDUP(CU60/$H60,0)&gt;30,30,ROUNDUP(CU60/$H60,0)))</f>
        <v>14</v>
      </c>
      <c r="CV61" s="575"/>
      <c r="CW61" s="575"/>
      <c r="CX61" s="575"/>
      <c r="CY61" s="575"/>
      <c r="CZ61" s="575"/>
      <c r="DA61" s="575"/>
      <c r="DB61" s="575"/>
      <c r="DC61" s="575"/>
      <c r="DD61" s="575"/>
      <c r="DE61" s="575"/>
      <c r="DF61" s="575"/>
      <c r="DG61" s="575"/>
      <c r="DH61" s="575"/>
    </row>
    <row r="62" spans="1:112" ht="13.5" customHeight="1" x14ac:dyDescent="0.2">
      <c r="A62" s="734">
        <v>13</v>
      </c>
      <c r="B62" s="736" t="s">
        <v>99</v>
      </c>
      <c r="C62" s="738">
        <f>IF(D62=0,0,RANK(D62,D$38:D$89))</f>
        <v>7</v>
      </c>
      <c r="D62" s="740">
        <f>SUM(I63:YA63)</f>
        <v>105</v>
      </c>
      <c r="E62" s="742">
        <f>RANK(F62,F$38:F$89)</f>
        <v>9</v>
      </c>
      <c r="F62" s="752">
        <f>COUNT(I62:YP62)</f>
        <v>16</v>
      </c>
      <c r="G62" s="754">
        <f>SUM(I62:XW62)</f>
        <v>1.613900462962963</v>
      </c>
      <c r="H62" s="759">
        <f>MINA(I62,J62,K62,L62,M62,N62,O62,P62,Q62,R62,S62,T62,U62,V62,W62)</f>
        <v>1.5497685185185186E-2</v>
      </c>
      <c r="I62" s="610">
        <v>1.7939814814814815E-2</v>
      </c>
      <c r="J62" s="578"/>
      <c r="K62" s="578"/>
      <c r="L62" s="578"/>
      <c r="M62" s="578"/>
      <c r="N62" s="578">
        <v>1.5497685185185186E-2</v>
      </c>
      <c r="O62" s="578"/>
      <c r="P62" s="578"/>
      <c r="Q62" s="578"/>
      <c r="R62" s="578"/>
      <c r="S62" s="578"/>
      <c r="T62" s="578"/>
      <c r="U62" s="578"/>
      <c r="V62" s="578"/>
      <c r="W62" s="578"/>
      <c r="X62" s="578">
        <v>0.12614583333333332</v>
      </c>
      <c r="Y62" s="578"/>
      <c r="Z62" s="578"/>
      <c r="AA62" s="578"/>
      <c r="AB62" s="578"/>
      <c r="AC62" s="578"/>
      <c r="AD62" s="578"/>
      <c r="AE62" s="578"/>
      <c r="AF62" s="578"/>
      <c r="AG62" s="578"/>
      <c r="AH62" s="578">
        <v>2.7210648148148147E-2</v>
      </c>
      <c r="AI62" s="578"/>
      <c r="AJ62" s="578">
        <v>3.2962962962962965E-2</v>
      </c>
      <c r="AK62" s="578"/>
      <c r="AL62" s="578"/>
      <c r="AM62" s="578"/>
      <c r="AN62" s="578">
        <v>9.8148148148148151E-2</v>
      </c>
      <c r="AO62" s="578">
        <v>7.719907407407408E-3</v>
      </c>
      <c r="AP62" s="578"/>
      <c r="AQ62" s="578"/>
      <c r="AR62" s="578">
        <v>3.6539351851851851E-2</v>
      </c>
      <c r="AS62" s="578">
        <v>1.6192129629629629E-2</v>
      </c>
      <c r="AT62" s="578"/>
      <c r="AU62" s="578"/>
      <c r="AV62" s="578"/>
      <c r="AW62" s="578">
        <v>2.5868055555555557E-2</v>
      </c>
      <c r="AX62" s="578">
        <v>0.12944444444444445</v>
      </c>
      <c r="AY62" s="574"/>
      <c r="AZ62" s="578"/>
      <c r="BA62" s="578"/>
      <c r="BB62" s="578">
        <v>9.2546296296296293E-2</v>
      </c>
      <c r="BC62" s="578"/>
      <c r="BD62" s="578"/>
      <c r="BE62" s="578"/>
      <c r="BF62" s="578"/>
      <c r="BG62" s="578"/>
      <c r="BH62" s="578"/>
      <c r="BI62" s="578"/>
      <c r="BJ62" s="578"/>
      <c r="BK62" s="578">
        <v>0.25362268518518521</v>
      </c>
      <c r="BL62" s="578">
        <v>0.64762731481481484</v>
      </c>
      <c r="BM62" s="578"/>
      <c r="BN62" s="578"/>
      <c r="BO62" s="578"/>
      <c r="BP62" s="578"/>
      <c r="BQ62" s="578"/>
      <c r="BR62" s="578"/>
      <c r="BS62" s="578"/>
      <c r="BT62" s="578"/>
      <c r="BU62" s="578"/>
      <c r="BV62" s="578"/>
      <c r="BW62" s="578">
        <v>4.1655092592592598E-2</v>
      </c>
      <c r="BX62" s="578"/>
      <c r="BY62" s="578"/>
      <c r="BZ62" s="578"/>
      <c r="CA62" s="578"/>
      <c r="CB62" s="578"/>
      <c r="CC62" s="578"/>
      <c r="CD62" s="578"/>
      <c r="CE62" s="578"/>
      <c r="CF62" s="578"/>
      <c r="CG62" s="578"/>
      <c r="CH62" s="578"/>
      <c r="CI62" s="578"/>
      <c r="CJ62" s="578"/>
      <c r="CK62" s="578"/>
      <c r="CL62" s="578"/>
      <c r="CM62" s="578"/>
      <c r="CN62" s="578">
        <v>4.4780092592592587E-2</v>
      </c>
      <c r="CO62" s="578"/>
      <c r="CP62" s="578"/>
      <c r="CQ62" s="578" t="s">
        <v>1043</v>
      </c>
      <c r="CR62" s="578"/>
      <c r="CS62" s="578"/>
      <c r="CT62" s="578"/>
      <c r="CU62" s="578"/>
      <c r="CV62" s="578"/>
      <c r="CW62" s="578"/>
      <c r="CX62" s="578"/>
      <c r="CY62" s="578"/>
      <c r="CZ62" s="578"/>
      <c r="DA62" s="578"/>
      <c r="DB62" s="578"/>
      <c r="DC62" s="578"/>
      <c r="DD62" s="578"/>
      <c r="DE62" s="578"/>
      <c r="DF62" s="578"/>
      <c r="DG62" s="578"/>
      <c r="DH62" s="578"/>
    </row>
    <row r="63" spans="1:112" ht="13.5" customHeight="1" thickBot="1" x14ac:dyDescent="0.25">
      <c r="A63" s="735"/>
      <c r="B63" s="737"/>
      <c r="C63" s="739"/>
      <c r="D63" s="741"/>
      <c r="E63" s="743"/>
      <c r="F63" s="753"/>
      <c r="G63" s="755"/>
      <c r="H63" s="760"/>
      <c r="I63" s="581">
        <f>IF($H62=0,0,IF(ROUNDUP(I62/$H62,0)&gt;30,30,ROUNDUP(I62/$H62,0)))</f>
        <v>2</v>
      </c>
      <c r="J63" s="580"/>
      <c r="K63" s="580"/>
      <c r="L63" s="581"/>
      <c r="M63" s="580"/>
      <c r="N63" s="581">
        <f>IF($H62=0,0,IF(ROUNDUP(N62/$H62,0)&gt;30,30,ROUNDUP(N62/$H62,0)))</f>
        <v>1</v>
      </c>
      <c r="O63" s="580"/>
      <c r="P63" s="581"/>
      <c r="Q63" s="581"/>
      <c r="R63" s="580"/>
      <c r="S63" s="580"/>
      <c r="T63" s="581"/>
      <c r="U63" s="580"/>
      <c r="V63" s="580"/>
      <c r="W63" s="580"/>
      <c r="X63" s="581">
        <f>IF($H62=0,0,IF(ROUNDUP(X62/$H62,0)&gt;30,30,ROUNDUP(X62/$H62,0)))</f>
        <v>9</v>
      </c>
      <c r="Y63" s="580"/>
      <c r="Z63" s="580"/>
      <c r="AA63" s="580"/>
      <c r="AB63" s="580"/>
      <c r="AC63" s="580"/>
      <c r="AD63" s="580"/>
      <c r="AE63" s="580"/>
      <c r="AF63" s="580"/>
      <c r="AG63" s="580"/>
      <c r="AH63" s="581">
        <f>IF($H62=0,0,IF(ROUNDUP(AH62/$H62,0)&gt;30,30,ROUNDUP(AH62/$H62,0)))</f>
        <v>2</v>
      </c>
      <c r="AI63" s="581"/>
      <c r="AJ63" s="581">
        <f>IF($H62=0,0,IF(ROUNDUP(AJ62/$H62,0)&gt;30,30,ROUNDUP(AJ62/$H62,0)))</f>
        <v>3</v>
      </c>
      <c r="AK63" s="581"/>
      <c r="AL63" s="580"/>
      <c r="AM63" s="581"/>
      <c r="AN63" s="581">
        <f>IF($H62=0,0,IF(ROUNDUP(AN62/$H62,0)&gt;30,30,ROUNDUP(AN62/$H62,0)))</f>
        <v>7</v>
      </c>
      <c r="AO63" s="581">
        <f>IF($H62=0,0,IF(ROUNDUP(AO62/$H62,0)&gt;30,30,ROUNDUP(AO62/$H62,0)))</f>
        <v>1</v>
      </c>
      <c r="AP63" s="581"/>
      <c r="AQ63" s="581"/>
      <c r="AR63" s="581">
        <f>IF($H62=0,0,IF(ROUNDUP(AR62/$H62,0)&gt;30,30,ROUNDUP(AR62/$H62,0)))</f>
        <v>3</v>
      </c>
      <c r="AS63" s="581">
        <f>IF($H62=0,0,IF(ROUNDUP(AS62/$H62,0)&gt;30,30,ROUNDUP(AS62/$H62,0)))</f>
        <v>2</v>
      </c>
      <c r="AT63" s="580"/>
      <c r="AU63" s="580"/>
      <c r="AV63" s="580"/>
      <c r="AW63" s="581">
        <f>IF($H62=0,0,IF(ROUNDUP(AW62/$H62,0)&gt;30,30,ROUNDUP(AW62/$H62,0)))</f>
        <v>2</v>
      </c>
      <c r="AX63" s="581">
        <f>IF($H62=0,0,IF(ROUNDUP(AX62/$H62,0)&gt;30,30,ROUNDUP(AX62/$H62,0)))</f>
        <v>9</v>
      </c>
      <c r="AY63" s="581"/>
      <c r="AZ63" s="581"/>
      <c r="BA63" s="581"/>
      <c r="BB63" s="581">
        <f>IF($H62=0,0,IF(ROUNDUP(BB62/$H62,0)&gt;30,30,ROUNDUP(BB62/$H62,0)))</f>
        <v>6</v>
      </c>
      <c r="BC63" s="581"/>
      <c r="BD63" s="581"/>
      <c r="BE63" s="581"/>
      <c r="BF63" s="580"/>
      <c r="BG63" s="580"/>
      <c r="BH63" s="580"/>
      <c r="BI63" s="580"/>
      <c r="BJ63" s="580"/>
      <c r="BK63" s="581">
        <f>IF($H62=0,0,IF(ROUNDUP(BK62/$H62,0)&gt;30,30,ROUNDUP(BK62/$H62,0)))</f>
        <v>17</v>
      </c>
      <c r="BL63" s="581">
        <f>IF($H62=0,0,IF(ROUNDUP(BL62/$H62,0)&gt;30,30,ROUNDUP(BL62/$H62,0)))</f>
        <v>30</v>
      </c>
      <c r="BM63" s="580"/>
      <c r="BN63" s="580"/>
      <c r="BO63" s="580"/>
      <c r="BP63" s="580"/>
      <c r="BQ63" s="580"/>
      <c r="BR63" s="580"/>
      <c r="BS63" s="580"/>
      <c r="BT63" s="580"/>
      <c r="BU63" s="580"/>
      <c r="BV63" s="580"/>
      <c r="BW63" s="581">
        <f>IF($H62=0,0,IF(ROUNDUP(BW62/$H62,0)&gt;30,30,ROUNDUP(BW62/$H62,0)))</f>
        <v>3</v>
      </c>
      <c r="BX63" s="581"/>
      <c r="BY63" s="581"/>
      <c r="BZ63" s="581"/>
      <c r="CA63" s="580"/>
      <c r="CB63" s="581"/>
      <c r="CC63" s="581"/>
      <c r="CD63" s="581"/>
      <c r="CE63" s="580"/>
      <c r="CF63" s="580"/>
      <c r="CG63" s="580"/>
      <c r="CH63" s="580"/>
      <c r="CI63" s="580"/>
      <c r="CJ63" s="580"/>
      <c r="CK63" s="580"/>
      <c r="CL63" s="580"/>
      <c r="CM63" s="580"/>
      <c r="CN63" s="581">
        <f>IF($H62=0,0,IF(ROUNDUP(CN62/$H62,0)&gt;30,30,ROUNDUP(CN62/$H62,0)))</f>
        <v>3</v>
      </c>
      <c r="CO63" s="581"/>
      <c r="CP63" s="580"/>
      <c r="CQ63" s="581">
        <f>IF($H62=0,0,IF(ROUNDUP(CQ62/$H62,0)&gt;30,30,ROUNDUP(CQ62/$H62,0)))</f>
        <v>5</v>
      </c>
      <c r="CR63" s="581"/>
      <c r="CS63" s="580"/>
      <c r="CT63" s="580"/>
      <c r="CU63" s="580"/>
      <c r="CV63" s="580"/>
      <c r="CW63" s="580"/>
      <c r="CX63" s="580"/>
      <c r="CY63" s="581"/>
      <c r="CZ63" s="581"/>
      <c r="DA63" s="580"/>
      <c r="DB63" s="580"/>
      <c r="DC63" s="580"/>
      <c r="DD63" s="580"/>
      <c r="DE63" s="581"/>
      <c r="DF63" s="581"/>
      <c r="DG63" s="581"/>
      <c r="DH63" s="581"/>
    </row>
    <row r="64" spans="1:112" ht="13.5" customHeight="1" x14ac:dyDescent="0.2">
      <c r="A64" s="734">
        <v>14</v>
      </c>
      <c r="B64" s="736" t="s">
        <v>150</v>
      </c>
      <c r="C64" s="738">
        <f>IF(D64=0,0,RANK(D64,D$38:D$89))</f>
        <v>13</v>
      </c>
      <c r="D64" s="740">
        <f>SUM(I65:YA65)</f>
        <v>23</v>
      </c>
      <c r="E64" s="742">
        <f>RANK(F64,F$38:F$89)</f>
        <v>12</v>
      </c>
      <c r="F64" s="752">
        <f>COUNT(I64:YP64)</f>
        <v>6</v>
      </c>
      <c r="G64" s="754">
        <f>SUM(I64:XW64)</f>
        <v>0.24587962962962964</v>
      </c>
      <c r="H64" s="759">
        <f>MINA(I64,J64,K64,L64,M64,N64,O64,P64,Q64,R64,S64,T64,U64,V64,W64)</f>
        <v>1.2685185185185183E-2</v>
      </c>
      <c r="I64" s="626">
        <v>1.3599537037037037E-2</v>
      </c>
      <c r="J64" s="574"/>
      <c r="K64" s="574">
        <v>1.2685185185185183E-2</v>
      </c>
      <c r="L64" s="574"/>
      <c r="M64" s="574">
        <v>1.2881944444444446E-2</v>
      </c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>
        <v>6.8495370370370359E-2</v>
      </c>
      <c r="AU64" s="574"/>
      <c r="AV64" s="574"/>
      <c r="AW64" s="574"/>
      <c r="AX64" s="574"/>
      <c r="AY64" s="574"/>
      <c r="AZ64" s="574"/>
      <c r="BA64" s="574"/>
      <c r="BB64" s="574"/>
      <c r="BC64" s="574"/>
      <c r="BD64" s="574"/>
      <c r="BE64" s="574"/>
      <c r="BF64" s="574">
        <v>0.10281250000000001</v>
      </c>
      <c r="BG64" s="574"/>
      <c r="BH64" s="574"/>
      <c r="BI64" s="574"/>
      <c r="BJ64" s="574"/>
      <c r="BK64" s="574"/>
      <c r="BL64" s="574"/>
      <c r="BM64" s="574"/>
      <c r="BN64" s="574"/>
      <c r="BO64" s="574"/>
      <c r="BP64" s="574"/>
      <c r="BQ64" s="574"/>
      <c r="BR64" s="574"/>
      <c r="BS64" s="574"/>
      <c r="BT64" s="574"/>
      <c r="BU64" s="574"/>
      <c r="BV64" s="574"/>
      <c r="BW64" s="574"/>
      <c r="BX64" s="574"/>
      <c r="BY64" s="574"/>
      <c r="BZ64" s="574"/>
      <c r="CA64" s="574"/>
      <c r="CB64" s="574"/>
      <c r="CC64" s="574"/>
      <c r="CD64" s="574"/>
      <c r="CE64" s="574"/>
      <c r="CF64" s="574">
        <v>3.5405092592592592E-2</v>
      </c>
      <c r="CG64" s="574"/>
      <c r="CH64" s="574"/>
      <c r="CI64" s="574"/>
      <c r="CJ64" s="574"/>
      <c r="CK64" s="574"/>
      <c r="CL64" s="574"/>
      <c r="CM64" s="574"/>
      <c r="CN64" s="574"/>
      <c r="CO64" s="574"/>
      <c r="CP64" s="574"/>
      <c r="CQ64" s="574"/>
      <c r="CR64" s="574"/>
      <c r="CS64" s="574"/>
      <c r="CT64" s="574"/>
      <c r="CU64" s="574"/>
      <c r="CV64" s="574"/>
      <c r="CW64" s="574"/>
      <c r="CX64" s="574"/>
      <c r="CY64" s="574"/>
      <c r="CZ64" s="627"/>
      <c r="DA64" s="574"/>
      <c r="DB64" s="574"/>
      <c r="DC64" s="574"/>
      <c r="DD64" s="574"/>
      <c r="DE64" s="574"/>
      <c r="DF64" s="574"/>
      <c r="DG64" s="574"/>
      <c r="DH64" s="574"/>
    </row>
    <row r="65" spans="1:112" ht="13.5" customHeight="1" thickBot="1" x14ac:dyDescent="0.25">
      <c r="A65" s="735"/>
      <c r="B65" s="737"/>
      <c r="C65" s="739"/>
      <c r="D65" s="741"/>
      <c r="E65" s="743"/>
      <c r="F65" s="753"/>
      <c r="G65" s="755"/>
      <c r="H65" s="760"/>
      <c r="I65" s="581">
        <f>IF($H64=0,0,IF(ROUNDUP(I64/$H64,0)&gt;30,30,ROUNDUP(I64/$H64,0)))</f>
        <v>2</v>
      </c>
      <c r="J65" s="577"/>
      <c r="K65" s="581">
        <f>IF($H64=0,0,IF(ROUNDUP(K64/$H64,0)&gt;30,30,ROUNDUP(K64/$H64,0)))</f>
        <v>1</v>
      </c>
      <c r="L65" s="576"/>
      <c r="M65" s="581">
        <f>IF($H64=0,0,IF(ROUNDUP(M64/$H64,0)&gt;30,30,ROUNDUP(M64/$H64,0)))</f>
        <v>2</v>
      </c>
      <c r="N65" s="597"/>
      <c r="O65" s="597"/>
      <c r="P65" s="576"/>
      <c r="Q65" s="597"/>
      <c r="R65" s="575"/>
      <c r="S65" s="575"/>
      <c r="T65" s="576"/>
      <c r="U65" s="575"/>
      <c r="V65" s="576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  <c r="AO65" s="575"/>
      <c r="AP65" s="575"/>
      <c r="AQ65" s="575"/>
      <c r="AR65" s="575"/>
      <c r="AS65" s="575"/>
      <c r="AT65" s="581">
        <f>IF($H64=0,0,IF(ROUNDUP(AT64/$H64,0)&gt;30,30,ROUNDUP(AT64/$H64,0)))</f>
        <v>6</v>
      </c>
      <c r="AU65" s="581"/>
      <c r="AV65" s="575"/>
      <c r="AW65" s="575"/>
      <c r="AX65" s="575"/>
      <c r="AY65" s="581"/>
      <c r="AZ65" s="575"/>
      <c r="BA65" s="575"/>
      <c r="BB65" s="575"/>
      <c r="BC65" s="575"/>
      <c r="BD65" s="575"/>
      <c r="BE65" s="575"/>
      <c r="BF65" s="581">
        <f>IF($H64=0,0,IF(ROUNDUP(BF64/$H64,0)&gt;30,30,ROUNDUP(BF64/$H64,0)))</f>
        <v>9</v>
      </c>
      <c r="BG65" s="575"/>
      <c r="BH65" s="575"/>
      <c r="BI65" s="575"/>
      <c r="BJ65" s="575"/>
      <c r="BK65" s="575"/>
      <c r="BL65" s="575"/>
      <c r="BM65" s="575"/>
      <c r="BN65" s="575"/>
      <c r="BO65" s="575"/>
      <c r="BP65" s="575"/>
      <c r="BQ65" s="575"/>
      <c r="BR65" s="575"/>
      <c r="BS65" s="575"/>
      <c r="BT65" s="575"/>
      <c r="BU65" s="575"/>
      <c r="BV65" s="575"/>
      <c r="BW65" s="575"/>
      <c r="BX65" s="575"/>
      <c r="BY65" s="575"/>
      <c r="BZ65" s="575"/>
      <c r="CA65" s="575"/>
      <c r="CB65" s="575"/>
      <c r="CC65" s="575"/>
      <c r="CD65" s="575"/>
      <c r="CE65" s="576"/>
      <c r="CF65" s="581">
        <f>IF($H64=0,0,IF(ROUNDUP(CF64/$H64,0)&gt;30,30,ROUNDUP(CF64/$H64,0)))</f>
        <v>3</v>
      </c>
      <c r="CG65" s="581"/>
      <c r="CH65" s="576"/>
      <c r="CI65" s="575"/>
      <c r="CJ65" s="575"/>
      <c r="CK65" s="575"/>
      <c r="CL65" s="575"/>
      <c r="CM65" s="575"/>
      <c r="CN65" s="575"/>
      <c r="CO65" s="575"/>
      <c r="CP65" s="575"/>
      <c r="CQ65" s="575"/>
      <c r="CR65" s="575"/>
      <c r="CS65" s="575"/>
      <c r="CT65" s="575"/>
      <c r="CU65" s="575"/>
      <c r="CV65" s="575"/>
      <c r="CW65" s="597"/>
      <c r="CX65" s="575"/>
      <c r="CY65" s="575"/>
      <c r="CZ65" s="575"/>
      <c r="DA65" s="575"/>
      <c r="DB65" s="597"/>
      <c r="DC65" s="575"/>
      <c r="DD65" s="575"/>
      <c r="DE65" s="575"/>
      <c r="DF65" s="575"/>
      <c r="DG65" s="575"/>
      <c r="DH65" s="575"/>
    </row>
    <row r="66" spans="1:112" ht="13.5" customHeight="1" x14ac:dyDescent="0.2">
      <c r="A66" s="734">
        <v>16</v>
      </c>
      <c r="B66" s="736" t="s">
        <v>2</v>
      </c>
      <c r="C66" s="738">
        <f>IF(D66=0,0,RANK(D66,D$38:D$89))</f>
        <v>8</v>
      </c>
      <c r="D66" s="740">
        <f>SUM(I67:YA67)</f>
        <v>80</v>
      </c>
      <c r="E66" s="742">
        <f>RANK(F66,F$38:F$89)</f>
        <v>8</v>
      </c>
      <c r="F66" s="752">
        <f>COUNT(I66:YP66)</f>
        <v>17</v>
      </c>
      <c r="G66" s="754">
        <f>SUM(I66:XW66)</f>
        <v>0.85160879629629627</v>
      </c>
      <c r="H66" s="759">
        <f>MINA(I66,J66,K66,L66,M66,N66,O66,P66,Q66,R66,S66,T66,U66,V66,W66)</f>
        <v>1.3622685185185184E-2</v>
      </c>
      <c r="I66" s="626"/>
      <c r="J66" s="574">
        <v>1.4456018518518519E-2</v>
      </c>
      <c r="K66" s="574"/>
      <c r="L66" s="574"/>
      <c r="M66" s="574"/>
      <c r="N66" s="574">
        <v>1.3784722222222224E-2</v>
      </c>
      <c r="O66" s="574">
        <v>1.3622685185185184E-2</v>
      </c>
      <c r="P66" s="574"/>
      <c r="Q66" s="574"/>
      <c r="R66" s="574">
        <v>1.3796296296296298E-2</v>
      </c>
      <c r="S66" s="574"/>
      <c r="T66" s="574">
        <v>1.3854166666666666E-2</v>
      </c>
      <c r="U66" s="574">
        <v>1.4305555555555557E-2</v>
      </c>
      <c r="V66" s="574"/>
      <c r="W66" s="574"/>
      <c r="X66" s="574">
        <v>9.9722222222222226E-2</v>
      </c>
      <c r="Y66" s="574"/>
      <c r="Z66" s="574"/>
      <c r="AA66" s="574"/>
      <c r="AB66" s="574"/>
      <c r="AC66" s="574"/>
      <c r="AD66" s="574">
        <v>8.5347222222222227E-2</v>
      </c>
      <c r="AE66" s="574"/>
      <c r="AF66" s="574"/>
      <c r="AG66" s="574"/>
      <c r="AH66" s="574"/>
      <c r="AI66" s="574"/>
      <c r="AJ66" s="574"/>
      <c r="AK66" s="574"/>
      <c r="AL66" s="574"/>
      <c r="AM66" s="574"/>
      <c r="AN66" s="574"/>
      <c r="AO66" s="574"/>
      <c r="AP66" s="574"/>
      <c r="AQ66" s="574"/>
      <c r="AR66" s="574"/>
      <c r="AS66" s="574"/>
      <c r="AT66" s="574">
        <v>7.3842592592592585E-2</v>
      </c>
      <c r="AU66" s="574"/>
      <c r="AV66" s="574"/>
      <c r="AW66" s="574"/>
      <c r="AX66" s="574"/>
      <c r="AY66" s="574"/>
      <c r="AZ66" s="574"/>
      <c r="BA66" s="574"/>
      <c r="BB66" s="574"/>
      <c r="BC66" s="574"/>
      <c r="BD66" s="574"/>
      <c r="BE66" s="574">
        <v>1.653935185185185E-2</v>
      </c>
      <c r="BF66" s="574"/>
      <c r="BG66" s="574">
        <v>1.7662037037037035E-2</v>
      </c>
      <c r="BH66" s="574"/>
      <c r="BI66" s="574"/>
      <c r="BJ66" s="574"/>
      <c r="BK66" s="574"/>
      <c r="BL66" s="574"/>
      <c r="BM66" s="574"/>
      <c r="BN66" s="574"/>
      <c r="BO66" s="574"/>
      <c r="BP66" s="574"/>
      <c r="BQ66" s="574"/>
      <c r="BR66" s="574">
        <v>2.6446759259259264E-2</v>
      </c>
      <c r="BS66" s="574"/>
      <c r="BT66" s="574"/>
      <c r="BU66" s="574"/>
      <c r="BV66" s="574"/>
      <c r="BW66" s="574"/>
      <c r="BX66" s="574"/>
      <c r="BY66" s="574"/>
      <c r="BZ66" s="574"/>
      <c r="CA66" s="574">
        <v>7.4849537037037034E-2</v>
      </c>
      <c r="CB66" s="574"/>
      <c r="CC66" s="574"/>
      <c r="CD66" s="574"/>
      <c r="CE66" s="574"/>
      <c r="CF66" s="574"/>
      <c r="CG66" s="574"/>
      <c r="CH66" s="574"/>
      <c r="CI66" s="574"/>
      <c r="CJ66" s="574"/>
      <c r="CK66" s="574"/>
      <c r="CL66" s="574"/>
      <c r="CM66" s="574">
        <v>3.1944444444444449E-2</v>
      </c>
      <c r="CN66" s="574"/>
      <c r="CO66" s="574"/>
      <c r="CP66" s="574"/>
      <c r="CQ66" s="574" t="s">
        <v>1044</v>
      </c>
      <c r="CR66" s="574"/>
      <c r="CS66" s="574"/>
      <c r="CT66" s="574"/>
      <c r="CU66" s="574">
        <v>0.16666666666666666</v>
      </c>
      <c r="CV66" s="574"/>
      <c r="CW66" s="574"/>
      <c r="CX66" s="574"/>
      <c r="CY66" s="578">
        <v>4.0509259259259257E-3</v>
      </c>
      <c r="CZ66" s="594">
        <v>0.17071759259259259</v>
      </c>
      <c r="DA66" s="574"/>
      <c r="DB66" s="574"/>
      <c r="DC66" s="574"/>
      <c r="DD66" s="574"/>
      <c r="DE66" s="574"/>
      <c r="DF66" s="574"/>
      <c r="DG66" s="574"/>
      <c r="DH66" s="574"/>
    </row>
    <row r="67" spans="1:112" ht="13.5" customHeight="1" thickBot="1" x14ac:dyDescent="0.25">
      <c r="A67" s="735"/>
      <c r="B67" s="737"/>
      <c r="C67" s="739"/>
      <c r="D67" s="741"/>
      <c r="E67" s="743"/>
      <c r="F67" s="753"/>
      <c r="G67" s="755"/>
      <c r="H67" s="763"/>
      <c r="I67" s="628"/>
      <c r="J67" s="581">
        <f>IF($H66=0,0,IF(ROUNDUP(J66/$H66,0)&gt;30,30,ROUNDUP(J66/$H66,0)))</f>
        <v>2</v>
      </c>
      <c r="K67" s="575"/>
      <c r="L67" s="575"/>
      <c r="M67" s="575"/>
      <c r="N67" s="581">
        <f>IF($H66=0,0,IF(ROUNDUP(N66/$H66,0)&gt;30,30,ROUNDUP(N66/$H66,0)))</f>
        <v>2</v>
      </c>
      <c r="O67" s="581">
        <f t="shared" ref="O67" si="12">IF($H66=0,0,IF(ROUNDUP(O66/$H66,0)&gt;30,30,ROUNDUP(O66/$H66,0)))</f>
        <v>1</v>
      </c>
      <c r="P67" s="575"/>
      <c r="Q67" s="575"/>
      <c r="R67" s="581">
        <f>IF($H66=0,0,IF(ROUNDUP(R66/$H66,0)&gt;30,30,ROUNDUP(R66/$H66,0)))</f>
        <v>2</v>
      </c>
      <c r="S67" s="575"/>
      <c r="T67" s="581">
        <f t="shared" ref="T67:U67" si="13">IF($H66=0,0,IF(ROUNDUP(T66/$H66,0)&gt;30,30,ROUNDUP(T66/$H66,0)))</f>
        <v>2</v>
      </c>
      <c r="U67" s="581">
        <f t="shared" si="13"/>
        <v>2</v>
      </c>
      <c r="V67" s="575"/>
      <c r="W67" s="575"/>
      <c r="X67" s="576">
        <f>IF($H66=0,0,IF(ROUNDUP(X66/$H66,0)&gt;30,30,ROUNDUP(X66/$H66,0)))</f>
        <v>8</v>
      </c>
      <c r="Y67" s="575"/>
      <c r="Z67" s="575"/>
      <c r="AA67" s="575"/>
      <c r="AB67" s="575"/>
      <c r="AC67" s="575"/>
      <c r="AD67" s="581">
        <f>IF($H66=0,0,IF(ROUNDUP(AD66/$H66,0)&gt;30,30,ROUNDUP(AD66/$H66,0)))</f>
        <v>7</v>
      </c>
      <c r="AE67" s="575"/>
      <c r="AF67" s="575"/>
      <c r="AG67" s="575"/>
      <c r="AH67" s="575"/>
      <c r="AI67" s="575"/>
      <c r="AJ67" s="576"/>
      <c r="AK67" s="576"/>
      <c r="AL67" s="576"/>
      <c r="AM67" s="576"/>
      <c r="AN67" s="576"/>
      <c r="AO67" s="576"/>
      <c r="AP67" s="576"/>
      <c r="AQ67" s="575"/>
      <c r="AR67" s="575"/>
      <c r="AS67" s="575"/>
      <c r="AT67" s="581">
        <f>IF($H66=0,0,IF(ROUNDUP(AT66/$H66,0)&gt;30,30,ROUNDUP(AT66/$H66,0)))</f>
        <v>6</v>
      </c>
      <c r="AU67" s="581"/>
      <c r="AV67" s="575"/>
      <c r="AW67" s="575"/>
      <c r="AX67" s="575"/>
      <c r="AY67" s="581"/>
      <c r="AZ67" s="575"/>
      <c r="BA67" s="575"/>
      <c r="BB67" s="575"/>
      <c r="BC67" s="575"/>
      <c r="BD67" s="575"/>
      <c r="BE67" s="581">
        <f>IF($H66=0,0,IF(ROUNDUP(BE66/$H66,0)&gt;30,30,ROUNDUP(BE66/$H66,0)))</f>
        <v>2</v>
      </c>
      <c r="BF67" s="575"/>
      <c r="BG67" s="581">
        <f>IF($H66=0,0,IF(ROUNDUP(BG66/$H66,0)&gt;30,30,ROUNDUP(BG66/$H66,0)))</f>
        <v>2</v>
      </c>
      <c r="BH67" s="575"/>
      <c r="BI67" s="575"/>
      <c r="BJ67" s="575"/>
      <c r="BK67" s="575"/>
      <c r="BL67" s="575"/>
      <c r="BM67" s="575"/>
      <c r="BN67" s="575"/>
      <c r="BO67" s="575"/>
      <c r="BP67" s="575"/>
      <c r="BQ67" s="581"/>
      <c r="BR67" s="581">
        <f>IF($H66=0,0,IF(ROUNDUP(BR66/$H66,0)&gt;30,30,ROUNDUP(BR66/$H66,0)))</f>
        <v>2</v>
      </c>
      <c r="BS67" s="575"/>
      <c r="BT67" s="575"/>
      <c r="BU67" s="575"/>
      <c r="BV67" s="575"/>
      <c r="BW67" s="575"/>
      <c r="BX67" s="575"/>
      <c r="BY67" s="575"/>
      <c r="BZ67" s="575"/>
      <c r="CA67" s="581">
        <f>IF($H66=0,0,IF(ROUNDUP(CA66/$H66,0)&gt;30,30,ROUNDUP(CA66/$H66,0)))</f>
        <v>6</v>
      </c>
      <c r="CB67" s="575"/>
      <c r="CC67" s="575"/>
      <c r="CD67" s="575"/>
      <c r="CE67" s="576"/>
      <c r="CF67" s="576"/>
      <c r="CG67" s="576"/>
      <c r="CH67" s="576"/>
      <c r="CI67" s="575"/>
      <c r="CJ67" s="575"/>
      <c r="CK67" s="575"/>
      <c r="CL67" s="575"/>
      <c r="CM67" s="581">
        <f>IF($H66=0,0,IF(ROUNDUP(CM66/$H66,0)&gt;30,30,ROUNDUP(CM66/$H66,0)))</f>
        <v>3</v>
      </c>
      <c r="CN67" s="581"/>
      <c r="CO67" s="581"/>
      <c r="CP67" s="581"/>
      <c r="CQ67" s="581">
        <f>IF($H66=0,0,IF(ROUNDUP(CQ66/$H66,0)&gt;30,30,ROUNDUP(CQ66/$H66,0)))</f>
        <v>6</v>
      </c>
      <c r="CR67" s="581"/>
      <c r="CS67" s="575"/>
      <c r="CT67" s="575"/>
      <c r="CU67" s="581">
        <f>IF($H66=0,0,IF(ROUNDUP(CU66/$H66,0)&gt;30,30,ROUNDUP(CU66/$H66,0)))</f>
        <v>13</v>
      </c>
      <c r="CV67" s="575"/>
      <c r="CW67" s="597"/>
      <c r="CX67" s="575"/>
      <c r="CY67" s="581">
        <f>IF($H66=0,0,IF(ROUNDUP(CY66/$H66,0)&gt;30,30,ROUNDUP(CY66/$H66,0)))</f>
        <v>1</v>
      </c>
      <c r="CZ67" s="581">
        <f>IF($H66=0,0,IF(ROUNDUP(CZ66/$H66,0)&gt;30,30,ROUNDUP(CZ66/$H66,0)))</f>
        <v>13</v>
      </c>
      <c r="DA67" s="597"/>
      <c r="DB67" s="597"/>
      <c r="DC67" s="575"/>
      <c r="DD67" s="575"/>
      <c r="DE67" s="575"/>
      <c r="DF67" s="575"/>
      <c r="DG67" s="575"/>
      <c r="DH67" s="575"/>
    </row>
    <row r="68" spans="1:112" ht="13.5" customHeight="1" x14ac:dyDescent="0.2">
      <c r="A68" s="734">
        <v>17</v>
      </c>
      <c r="B68" s="736" t="s">
        <v>161</v>
      </c>
      <c r="C68" s="738">
        <f>IF(D68=0,0,RANK(D68,D$38:D$89))</f>
        <v>2</v>
      </c>
      <c r="D68" s="740">
        <f>SUM(I69:YA69)</f>
        <v>156</v>
      </c>
      <c r="E68" s="742">
        <f>RANK(F68,F$38:F$89)</f>
        <v>5</v>
      </c>
      <c r="F68" s="752">
        <f>COUNT(I68:YP68)</f>
        <v>26</v>
      </c>
      <c r="G68" s="754">
        <f>SUM(I68:XW68)</f>
        <v>2.3762847222222221</v>
      </c>
      <c r="H68" s="759">
        <f>MINA(I68,J68,K68,L68,M68,N68,O68,P68,Q68,R68,S68,T68,U68,V68,W68)</f>
        <v>1.3136574074074077E-2</v>
      </c>
      <c r="I68" s="610">
        <v>1.3553240740740741E-2</v>
      </c>
      <c r="J68" s="578">
        <v>1.3495370370370371E-2</v>
      </c>
      <c r="K68" s="578"/>
      <c r="L68" s="578"/>
      <c r="M68" s="578"/>
      <c r="N68" s="578"/>
      <c r="O68" s="578">
        <v>1.3136574074074077E-2</v>
      </c>
      <c r="P68" s="578"/>
      <c r="Q68" s="578"/>
      <c r="R68" s="578"/>
      <c r="S68" s="578"/>
      <c r="T68" s="578"/>
      <c r="U68" s="578"/>
      <c r="V68" s="578"/>
      <c r="W68" s="578"/>
      <c r="X68" s="578">
        <v>9.9710648148148159E-2</v>
      </c>
      <c r="Y68" s="578"/>
      <c r="Z68" s="578">
        <v>1.8506944444444444E-2</v>
      </c>
      <c r="AA68" s="578">
        <v>3.1168981481481482E-2</v>
      </c>
      <c r="AB68" s="578">
        <v>2.8506944444444442E-2</v>
      </c>
      <c r="AC68" s="578">
        <v>1.7928240740740741E-2</v>
      </c>
      <c r="AD68" s="578">
        <v>8.8043981481481473E-2</v>
      </c>
      <c r="AE68" s="578"/>
      <c r="AF68" s="578"/>
      <c r="AG68" s="578">
        <v>0.87832175925925926</v>
      </c>
      <c r="AH68" s="578"/>
      <c r="AI68" s="578"/>
      <c r="AJ68" s="578">
        <v>3.0914351851851849E-2</v>
      </c>
      <c r="AK68" s="578"/>
      <c r="AL68" s="578"/>
      <c r="AM68" s="594">
        <v>4.8761574074074075E-2</v>
      </c>
      <c r="AN68" s="594"/>
      <c r="AO68" s="594"/>
      <c r="AP68" s="594"/>
      <c r="AQ68" s="578"/>
      <c r="AR68" s="578"/>
      <c r="AS68" s="578"/>
      <c r="AT68" s="578">
        <v>7.3414351851851856E-2</v>
      </c>
      <c r="AU68" s="578"/>
      <c r="AV68" s="578"/>
      <c r="AW68" s="578"/>
      <c r="AX68" s="578"/>
      <c r="AY68" s="574"/>
      <c r="AZ68" s="578"/>
      <c r="BA68" s="578"/>
      <c r="BB68" s="578">
        <v>7.1597222222222215E-2</v>
      </c>
      <c r="BC68" s="578"/>
      <c r="BD68" s="578"/>
      <c r="BE68" s="578">
        <v>1.5185185185185185E-2</v>
      </c>
      <c r="BF68" s="578">
        <v>0.22628472222222221</v>
      </c>
      <c r="BG68" s="578"/>
      <c r="BH68" s="578"/>
      <c r="BI68" s="578"/>
      <c r="BJ68" s="578"/>
      <c r="BK68" s="578"/>
      <c r="BL68" s="578"/>
      <c r="BM68" s="578"/>
      <c r="BN68" s="578">
        <v>8.6249999999999993E-2</v>
      </c>
      <c r="BO68" s="578"/>
      <c r="BP68" s="578"/>
      <c r="BQ68" s="578"/>
      <c r="BR68" s="578">
        <v>2.4918981481481483E-2</v>
      </c>
      <c r="BS68" s="578">
        <v>3.1412037037037037E-2</v>
      </c>
      <c r="BT68" s="578">
        <v>7.5856481481481483E-2</v>
      </c>
      <c r="BU68" s="578"/>
      <c r="BV68" s="578">
        <v>5.6562499999999995E-2</v>
      </c>
      <c r="BW68" s="578"/>
      <c r="BX68" s="578"/>
      <c r="BY68" s="578"/>
      <c r="BZ68" s="578"/>
      <c r="CA68" s="578"/>
      <c r="CB68" s="578"/>
      <c r="CC68" s="578"/>
      <c r="CD68" s="578"/>
      <c r="CE68" s="578"/>
      <c r="CF68" s="578"/>
      <c r="CG68" s="578"/>
      <c r="CH68" s="578"/>
      <c r="CI68" s="578">
        <v>7.6261574074074079E-2</v>
      </c>
      <c r="CJ68" s="578"/>
      <c r="CK68" s="578"/>
      <c r="CL68" s="578"/>
      <c r="CM68" s="578">
        <v>7.2002314814814811E-2</v>
      </c>
      <c r="CN68" s="578">
        <v>3.9224537037037037E-2</v>
      </c>
      <c r="CO68" s="578"/>
      <c r="CP68" s="578"/>
      <c r="CQ68" s="578"/>
      <c r="CR68" s="578"/>
      <c r="CS68" s="578"/>
      <c r="CT68" s="578"/>
      <c r="CU68" s="578">
        <v>0.16666666666666666</v>
      </c>
      <c r="CV68" s="578"/>
      <c r="CW68" s="578"/>
      <c r="CX68" s="578"/>
      <c r="CY68" s="578"/>
      <c r="CZ68" s="578">
        <v>7.8599537037037037E-2</v>
      </c>
      <c r="DA68" s="578"/>
      <c r="DB68" s="578"/>
      <c r="DC68" s="578"/>
      <c r="DD68" s="578"/>
      <c r="DE68" s="578"/>
      <c r="DF68" s="578"/>
      <c r="DG68" s="578"/>
      <c r="DH68" s="578"/>
    </row>
    <row r="69" spans="1:112" ht="13.5" customHeight="1" thickBot="1" x14ac:dyDescent="0.25">
      <c r="A69" s="735"/>
      <c r="B69" s="737"/>
      <c r="C69" s="739"/>
      <c r="D69" s="741"/>
      <c r="E69" s="743"/>
      <c r="F69" s="753"/>
      <c r="G69" s="755"/>
      <c r="H69" s="760"/>
      <c r="I69" s="581">
        <f>IF($H68=0,0,IF(ROUNDUP(I68/$H68,0)&gt;30,30,ROUNDUP(I68/$H68,0)))</f>
        <v>2</v>
      </c>
      <c r="J69" s="581">
        <f>IF($H68=0,0,IF(ROUNDUP(J68/$H68,0)&gt;30,30,ROUNDUP(J68/$H68,0)))</f>
        <v>2</v>
      </c>
      <c r="K69" s="579"/>
      <c r="L69" s="581"/>
      <c r="M69" s="580"/>
      <c r="N69" s="600"/>
      <c r="O69" s="581">
        <f t="shared" ref="O69" si="14">IF($H68=0,0,IF(ROUNDUP(O68/$H68,0)&gt;30,30,ROUNDUP(O68/$H68,0)))</f>
        <v>1</v>
      </c>
      <c r="P69" s="581"/>
      <c r="Q69" s="600"/>
      <c r="R69" s="580"/>
      <c r="S69" s="600"/>
      <c r="T69" s="581"/>
      <c r="U69" s="600"/>
      <c r="V69" s="580"/>
      <c r="W69" s="580"/>
      <c r="X69" s="581">
        <f>IF($H68=0,0,IF(ROUNDUP(X68/$H68,0)&gt;30,30,ROUNDUP(X68/$H68,0)))</f>
        <v>8</v>
      </c>
      <c r="Y69" s="581"/>
      <c r="Z69" s="581">
        <f>IF($H68=0,0,IF(ROUNDUP(Z68/$H68,0)&gt;30,30,ROUNDUP(Z68/$H68,0)))</f>
        <v>2</v>
      </c>
      <c r="AA69" s="581">
        <f>IF($H68=0,0,IF(ROUNDUP(AA68/$H68,0)&gt;30,30,ROUNDUP(AA68/$H68,0)))</f>
        <v>3</v>
      </c>
      <c r="AB69" s="581">
        <f>IF($H68=0,0,IF(ROUNDUP(AB68/$H68,0)&gt;30,30,ROUNDUP(AB68/$H68,0)))</f>
        <v>3</v>
      </c>
      <c r="AC69" s="581">
        <f>IF($H68=0,0,IF(ROUNDUP(AC68/$H68,0)&gt;30,30,ROUNDUP(AC68/$H68,0)))</f>
        <v>2</v>
      </c>
      <c r="AD69" s="581">
        <f>IF($H68=0,0,IF(ROUNDUP(AD68/$H68,0)&gt;30,30,ROUNDUP(AD68/$H68,0)))</f>
        <v>7</v>
      </c>
      <c r="AE69" s="581"/>
      <c r="AF69" s="581"/>
      <c r="AG69" s="581">
        <f>IF($H68=0,0,IF(ROUNDUP(AG68/$H68,0)&gt;30,30,ROUNDUP(AG68/$H68,0)))</f>
        <v>30</v>
      </c>
      <c r="AH69" s="581"/>
      <c r="AI69" s="581"/>
      <c r="AJ69" s="581">
        <f>IF($H68=0,0,IF(ROUNDUP(AJ68/$H68,0)&gt;30,30,ROUNDUP(AJ68/$H68,0)))</f>
        <v>3</v>
      </c>
      <c r="AK69" s="581"/>
      <c r="AL69" s="581"/>
      <c r="AM69" s="581">
        <f>IF($H68=0,0,IF(ROUNDUP(AM68/$H68,0)&gt;30,30,ROUNDUP(AM68/$H68,0)))</f>
        <v>4</v>
      </c>
      <c r="AN69" s="581"/>
      <c r="AO69" s="581"/>
      <c r="AP69" s="581"/>
      <c r="AQ69" s="581"/>
      <c r="AR69" s="581"/>
      <c r="AS69" s="581"/>
      <c r="AT69" s="581">
        <f>IF($H68=0,0,IF(ROUNDUP(AT68/$H68,0)&gt;30,30,ROUNDUP(AT68/$H68,0)))</f>
        <v>6</v>
      </c>
      <c r="AU69" s="581"/>
      <c r="AV69" s="580"/>
      <c r="AW69" s="580"/>
      <c r="AX69" s="580"/>
      <c r="AY69" s="581"/>
      <c r="AZ69" s="580"/>
      <c r="BA69" s="581"/>
      <c r="BB69" s="581">
        <f>IF($H68=0,0,IF(ROUNDUP(BB68/$H68,0)&gt;30,30,ROUNDUP(BB68/$H68,0)))</f>
        <v>6</v>
      </c>
      <c r="BC69" s="581"/>
      <c r="BD69" s="581"/>
      <c r="BE69" s="581">
        <f>IF($H68=0,0,IF(ROUNDUP(BE68/$H68,0)&gt;30,30,ROUNDUP(BE68/$H68,0)))</f>
        <v>2</v>
      </c>
      <c r="BF69" s="581">
        <f>IF($H68=0,0,IF(ROUNDUP(BF68/$H68,0)&gt;30,30,ROUNDUP(BF68/$H68,0)))</f>
        <v>18</v>
      </c>
      <c r="BG69" s="580"/>
      <c r="BH69" s="581"/>
      <c r="BI69" s="580"/>
      <c r="BJ69" s="580"/>
      <c r="BK69" s="580"/>
      <c r="BL69" s="580"/>
      <c r="BM69" s="580"/>
      <c r="BN69" s="581">
        <f>IF($H68=0,0,IF(ROUNDUP(BN68/$H68,0)&gt;30,30,ROUNDUP(BN68/$H68,0)))</f>
        <v>7</v>
      </c>
      <c r="BO69" s="581"/>
      <c r="BP69" s="581"/>
      <c r="BQ69" s="581"/>
      <c r="BR69" s="581">
        <f>IF($H68=0,0,IF(ROUNDUP(BR68/$H68,0)&gt;30,30,ROUNDUP(BR68/$H68,0)))</f>
        <v>2</v>
      </c>
      <c r="BS69" s="581">
        <f>IF($H68=0,0,IF(ROUNDUP(BS68/$H68,0)&gt;30,30,ROUNDUP(BS68/$H68,0)))</f>
        <v>3</v>
      </c>
      <c r="BT69" s="581">
        <f>IF($H68=0,0,IF(ROUNDUP(BT68/$H68,0)&gt;30,30,ROUNDUP(BT68/$H68,0)))</f>
        <v>6</v>
      </c>
      <c r="BU69" s="581"/>
      <c r="BV69" s="581">
        <f>IF($H68=0,0,IF(ROUNDUP(BV68/$H68,0)&gt;30,30,ROUNDUP(BV68/$H68,0)))</f>
        <v>5</v>
      </c>
      <c r="BW69" s="580"/>
      <c r="BX69" s="580"/>
      <c r="BY69" s="580"/>
      <c r="BZ69" s="580"/>
      <c r="CA69" s="581"/>
      <c r="CB69" s="581"/>
      <c r="CC69" s="581"/>
      <c r="CD69" s="581"/>
      <c r="CE69" s="581"/>
      <c r="CF69" s="581"/>
      <c r="CG69" s="581"/>
      <c r="CH69" s="581"/>
      <c r="CI69" s="581">
        <f>IF($H68=0,0,IF(ROUNDUP(CI68/$H68,0)&gt;30,30,ROUNDUP(CI68/$H68,0)))</f>
        <v>6</v>
      </c>
      <c r="CJ69" s="581"/>
      <c r="CK69" s="581"/>
      <c r="CL69" s="581"/>
      <c r="CM69" s="581">
        <f>IF($H68=0,0,IF(ROUNDUP(CM68/$H68,0)&gt;30,30,ROUNDUP(CM68/$H68,0)))</f>
        <v>6</v>
      </c>
      <c r="CN69" s="581">
        <f>IF($H68=0,0,IF(ROUNDUP(CN68/$H68,0)&gt;30,30,ROUNDUP(CN68/$H68,0)))</f>
        <v>3</v>
      </c>
      <c r="CO69" s="581"/>
      <c r="CP69" s="581"/>
      <c r="CQ69" s="581"/>
      <c r="CR69" s="581"/>
      <c r="CS69" s="581"/>
      <c r="CT69" s="581"/>
      <c r="CU69" s="581">
        <f>IF($H68=0,0,IF(ROUNDUP(CU68/$H68,0)&gt;30,30,ROUNDUP(CU68/$H68,0)))</f>
        <v>13</v>
      </c>
      <c r="CV69" s="581"/>
      <c r="CW69" s="581"/>
      <c r="CX69" s="581"/>
      <c r="CY69" s="581"/>
      <c r="CZ69" s="581">
        <f>IF($H68=0,0,IF(ROUNDUP(CZ68/$H68,0)&gt;30,30,ROUNDUP(CZ68/$H68,0)))</f>
        <v>6</v>
      </c>
      <c r="DA69" s="581"/>
      <c r="DB69" s="600"/>
      <c r="DC69" s="600"/>
      <c r="DD69" s="600"/>
      <c r="DE69" s="600"/>
      <c r="DF69" s="600"/>
      <c r="DG69" s="600"/>
      <c r="DH69" s="581"/>
    </row>
    <row r="70" spans="1:112" ht="13.5" customHeight="1" x14ac:dyDescent="0.2">
      <c r="A70" s="734">
        <v>18</v>
      </c>
      <c r="B70" s="736" t="s">
        <v>259</v>
      </c>
      <c r="C70" s="738">
        <f>IF(D70=0,0,RANK(D70,D$38:D$89))</f>
        <v>0</v>
      </c>
      <c r="D70" s="740">
        <f>SUM(I71:YA71)</f>
        <v>0</v>
      </c>
      <c r="E70" s="742">
        <f>RANK(F70,F$38:F$89)</f>
        <v>23</v>
      </c>
      <c r="F70" s="752">
        <f>COUNT(I70:YP70)</f>
        <v>0</v>
      </c>
      <c r="G70" s="754">
        <f>SUM(I70:XW70)</f>
        <v>0</v>
      </c>
      <c r="H70" s="759">
        <f>MINA(I70,J70,K70,L70,M70,N70,O70,P70,Q70,R70,S70,T70,U70,V70,W70)</f>
        <v>0</v>
      </c>
      <c r="I70" s="610"/>
      <c r="J70" s="578"/>
      <c r="K70" s="578"/>
      <c r="L70" s="578"/>
      <c r="M70" s="578"/>
      <c r="N70" s="578"/>
      <c r="O70" s="578"/>
      <c r="P70" s="578"/>
      <c r="Q70" s="578"/>
      <c r="R70" s="578"/>
      <c r="S70" s="578"/>
      <c r="T70" s="578"/>
      <c r="U70" s="578"/>
      <c r="V70" s="578"/>
      <c r="W70" s="578"/>
      <c r="X70" s="578"/>
      <c r="Y70" s="578"/>
      <c r="Z70" s="578"/>
      <c r="AA70" s="578"/>
      <c r="AB70" s="578"/>
      <c r="AC70" s="578"/>
      <c r="AD70" s="578"/>
      <c r="AE70" s="578"/>
      <c r="AF70" s="578"/>
      <c r="AG70" s="578"/>
      <c r="AH70" s="578"/>
      <c r="AI70" s="578"/>
      <c r="AJ70" s="578"/>
      <c r="AK70" s="578"/>
      <c r="AL70" s="578"/>
      <c r="AM70" s="578"/>
      <c r="AN70" s="578"/>
      <c r="AO70" s="578"/>
      <c r="AP70" s="578"/>
      <c r="AQ70" s="578"/>
      <c r="AR70" s="578"/>
      <c r="AS70" s="578"/>
      <c r="AT70" s="578"/>
      <c r="AU70" s="578"/>
      <c r="AV70" s="578"/>
      <c r="AW70" s="578"/>
      <c r="AX70" s="578"/>
      <c r="AY70" s="574"/>
      <c r="AZ70" s="578"/>
      <c r="BA70" s="578"/>
      <c r="BB70" s="578"/>
      <c r="BC70" s="578"/>
      <c r="BD70" s="578"/>
      <c r="BE70" s="578"/>
      <c r="BF70" s="578"/>
      <c r="BG70" s="578"/>
      <c r="BH70" s="578"/>
      <c r="BI70" s="578"/>
      <c r="BJ70" s="578"/>
      <c r="BK70" s="578"/>
      <c r="BL70" s="578"/>
      <c r="BM70" s="578"/>
      <c r="BN70" s="578"/>
      <c r="BO70" s="578"/>
      <c r="BP70" s="578"/>
      <c r="BQ70" s="578"/>
      <c r="BR70" s="578"/>
      <c r="BS70" s="578"/>
      <c r="BT70" s="578"/>
      <c r="BU70" s="578"/>
      <c r="BV70" s="578"/>
      <c r="BW70" s="578"/>
      <c r="BX70" s="578"/>
      <c r="BY70" s="578"/>
      <c r="BZ70" s="578"/>
      <c r="CA70" s="578"/>
      <c r="CB70" s="578"/>
      <c r="CC70" s="578"/>
      <c r="CD70" s="578"/>
      <c r="CE70" s="578"/>
      <c r="CF70" s="578"/>
      <c r="CG70" s="578"/>
      <c r="CH70" s="578"/>
      <c r="CI70" s="578"/>
      <c r="CJ70" s="578"/>
      <c r="CK70" s="578"/>
      <c r="CL70" s="578"/>
      <c r="CM70" s="578"/>
      <c r="CN70" s="578"/>
      <c r="CO70" s="578"/>
      <c r="CP70" s="578"/>
      <c r="CQ70" s="578"/>
      <c r="CR70" s="578"/>
      <c r="CS70" s="578"/>
      <c r="CT70" s="578"/>
      <c r="CU70" s="578"/>
      <c r="CV70" s="578"/>
      <c r="CW70" s="578"/>
      <c r="CX70" s="578"/>
      <c r="CY70" s="578"/>
      <c r="CZ70" s="578"/>
      <c r="DA70" s="578"/>
      <c r="DB70" s="578"/>
      <c r="DC70" s="578"/>
      <c r="DD70" s="578"/>
      <c r="DE70" s="578"/>
      <c r="DF70" s="578"/>
      <c r="DG70" s="578"/>
      <c r="DH70" s="578"/>
    </row>
    <row r="71" spans="1:112" ht="13.5" customHeight="1" thickBot="1" x14ac:dyDescent="0.25">
      <c r="A71" s="735"/>
      <c r="B71" s="737"/>
      <c r="C71" s="739"/>
      <c r="D71" s="741"/>
      <c r="E71" s="743"/>
      <c r="F71" s="753"/>
      <c r="G71" s="755"/>
      <c r="H71" s="760"/>
      <c r="I71" s="579"/>
      <c r="J71" s="580"/>
      <c r="K71" s="580"/>
      <c r="L71" s="581"/>
      <c r="M71" s="580"/>
      <c r="N71" s="580"/>
      <c r="O71" s="580"/>
      <c r="P71" s="581"/>
      <c r="Q71" s="581"/>
      <c r="R71" s="580"/>
      <c r="S71" s="580"/>
      <c r="T71" s="581"/>
      <c r="U71" s="580"/>
      <c r="V71" s="580"/>
      <c r="W71" s="580"/>
      <c r="X71" s="580"/>
      <c r="Y71" s="580"/>
      <c r="Z71" s="580"/>
      <c r="AA71" s="580"/>
      <c r="AB71" s="580"/>
      <c r="AC71" s="580"/>
      <c r="AD71" s="580"/>
      <c r="AE71" s="580"/>
      <c r="AF71" s="580"/>
      <c r="AG71" s="580"/>
      <c r="AH71" s="580"/>
      <c r="AI71" s="580"/>
      <c r="AJ71" s="580"/>
      <c r="AK71" s="580"/>
      <c r="AL71" s="580"/>
      <c r="AM71" s="580"/>
      <c r="AN71" s="580"/>
      <c r="AO71" s="580"/>
      <c r="AP71" s="580"/>
      <c r="AQ71" s="580"/>
      <c r="AR71" s="580"/>
      <c r="AS71" s="580"/>
      <c r="AT71" s="580"/>
      <c r="AU71" s="580"/>
      <c r="AV71" s="580"/>
      <c r="AW71" s="580"/>
      <c r="AX71" s="580"/>
      <c r="AY71" s="581"/>
      <c r="AZ71" s="580"/>
      <c r="BA71" s="580"/>
      <c r="BB71" s="580"/>
      <c r="BC71" s="580"/>
      <c r="BD71" s="580"/>
      <c r="BE71" s="580"/>
      <c r="BF71" s="580"/>
      <c r="BG71" s="580"/>
      <c r="BH71" s="580"/>
      <c r="BI71" s="580"/>
      <c r="BJ71" s="580"/>
      <c r="BK71" s="580"/>
      <c r="BL71" s="580"/>
      <c r="BM71" s="580"/>
      <c r="BN71" s="580"/>
      <c r="BO71" s="580"/>
      <c r="BP71" s="580"/>
      <c r="BQ71" s="580"/>
      <c r="BR71" s="580"/>
      <c r="BS71" s="580"/>
      <c r="BT71" s="580"/>
      <c r="BU71" s="580"/>
      <c r="BV71" s="580"/>
      <c r="BW71" s="580"/>
      <c r="BX71" s="580"/>
      <c r="BY71" s="580"/>
      <c r="BZ71" s="580"/>
      <c r="CA71" s="580"/>
      <c r="CB71" s="580"/>
      <c r="CC71" s="580"/>
      <c r="CD71" s="580"/>
      <c r="CE71" s="580"/>
      <c r="CF71" s="580"/>
      <c r="CG71" s="580"/>
      <c r="CH71" s="580"/>
      <c r="CI71" s="580"/>
      <c r="CJ71" s="580"/>
      <c r="CK71" s="580"/>
      <c r="CL71" s="580"/>
      <c r="CM71" s="580"/>
      <c r="CN71" s="580"/>
      <c r="CO71" s="580"/>
      <c r="CP71" s="580"/>
      <c r="CQ71" s="580"/>
      <c r="CR71" s="580"/>
      <c r="CS71" s="580"/>
      <c r="CT71" s="580"/>
      <c r="CU71" s="580"/>
      <c r="CV71" s="580"/>
      <c r="CW71" s="580"/>
      <c r="CX71" s="580"/>
      <c r="CY71" s="580"/>
      <c r="CZ71" s="580"/>
      <c r="DA71" s="580"/>
      <c r="DB71" s="580"/>
      <c r="DC71" s="580"/>
      <c r="DD71" s="580"/>
      <c r="DE71" s="580"/>
      <c r="DF71" s="580"/>
      <c r="DG71" s="580"/>
      <c r="DH71" s="580"/>
    </row>
    <row r="72" spans="1:112" ht="13.5" customHeight="1" x14ac:dyDescent="0.2">
      <c r="A72" s="734">
        <v>19</v>
      </c>
      <c r="B72" s="736" t="s">
        <v>729</v>
      </c>
      <c r="C72" s="738">
        <f>IF(D72=0,0,RANK(D72,D$38:D$89))</f>
        <v>0</v>
      </c>
      <c r="D72" s="740">
        <f>SUM(I73:YA73)</f>
        <v>0</v>
      </c>
      <c r="E72" s="742">
        <f>RANK(F72,F$38:F$89)</f>
        <v>19</v>
      </c>
      <c r="F72" s="752">
        <f>COUNT(I72:YP72)</f>
        <v>1</v>
      </c>
      <c r="G72" s="754">
        <f>SUM(I72:XW72)</f>
        <v>4.0555555555555553E-2</v>
      </c>
      <c r="H72" s="759">
        <f>MINA(I72,J72,K72,L72,M72,N72,O72,P72,Q72,R72,S72,T72,U72,V72,W72)</f>
        <v>0</v>
      </c>
      <c r="I72" s="626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>
        <v>4.0555555555555553E-2</v>
      </c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  <c r="BA72" s="574"/>
      <c r="BB72" s="574"/>
      <c r="BC72" s="574"/>
      <c r="BD72" s="574"/>
      <c r="BE72" s="601"/>
      <c r="BF72" s="574"/>
      <c r="BG72" s="574"/>
      <c r="BH72" s="574"/>
      <c r="BI72" s="574"/>
      <c r="BJ72" s="574"/>
      <c r="BK72" s="574"/>
      <c r="BL72" s="574"/>
      <c r="BM72" s="574"/>
      <c r="BN72" s="574"/>
      <c r="BO72" s="574"/>
      <c r="BP72" s="574"/>
      <c r="BQ72" s="574"/>
      <c r="BR72" s="574"/>
      <c r="BS72" s="574"/>
      <c r="BT72" s="574"/>
      <c r="BU72" s="574"/>
      <c r="BV72" s="574"/>
      <c r="BW72" s="574"/>
      <c r="BX72" s="574"/>
      <c r="BY72" s="574"/>
      <c r="BZ72" s="574"/>
      <c r="CA72" s="574"/>
      <c r="CB72" s="574"/>
      <c r="CC72" s="574"/>
      <c r="CD72" s="574"/>
      <c r="CE72" s="574"/>
      <c r="CF72" s="574"/>
      <c r="CG72" s="574"/>
      <c r="CH72" s="574"/>
      <c r="CI72" s="574"/>
      <c r="CJ72" s="574"/>
      <c r="CK72" s="574"/>
      <c r="CL72" s="574"/>
      <c r="CM72" s="574"/>
      <c r="CN72" s="574"/>
      <c r="CO72" s="574"/>
      <c r="CP72" s="574"/>
      <c r="CQ72" s="574"/>
      <c r="CR72" s="574"/>
      <c r="CS72" s="574"/>
      <c r="CT72" s="574"/>
      <c r="CU72" s="574"/>
      <c r="CV72" s="574"/>
      <c r="CW72" s="574"/>
      <c r="CX72" s="574"/>
      <c r="CY72" s="574"/>
      <c r="CZ72" s="574"/>
      <c r="DA72" s="574"/>
      <c r="DB72" s="574"/>
      <c r="DC72" s="574"/>
      <c r="DD72" s="574"/>
      <c r="DE72" s="574"/>
      <c r="DF72" s="574"/>
      <c r="DG72" s="574"/>
      <c r="DH72" s="574"/>
    </row>
    <row r="73" spans="1:112" ht="13.5" customHeight="1" thickBot="1" x14ac:dyDescent="0.25">
      <c r="A73" s="735"/>
      <c r="B73" s="737"/>
      <c r="C73" s="739"/>
      <c r="D73" s="741"/>
      <c r="E73" s="743"/>
      <c r="F73" s="753"/>
      <c r="G73" s="755"/>
      <c r="H73" s="760"/>
      <c r="I73" s="577"/>
      <c r="J73" s="575"/>
      <c r="K73" s="575"/>
      <c r="L73" s="576"/>
      <c r="M73" s="575"/>
      <c r="N73" s="575"/>
      <c r="O73" s="575"/>
      <c r="P73" s="576"/>
      <c r="Q73" s="576"/>
      <c r="R73" s="575"/>
      <c r="S73" s="575"/>
      <c r="T73" s="576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81">
        <f>IF($H72=0,0,IF(ROUNDUP(AK72/$H72,0)&gt;30,30,ROUNDUP(AK72/$H72,0)))</f>
        <v>0</v>
      </c>
      <c r="AL73" s="575"/>
      <c r="AM73" s="575"/>
      <c r="AN73" s="575"/>
      <c r="AO73" s="575"/>
      <c r="AP73" s="575"/>
      <c r="AQ73" s="575"/>
      <c r="AR73" s="575"/>
      <c r="AS73" s="575"/>
      <c r="AT73" s="575"/>
      <c r="AU73" s="575"/>
      <c r="AV73" s="575"/>
      <c r="AW73" s="575"/>
      <c r="AX73" s="575"/>
      <c r="AY73" s="581"/>
      <c r="AZ73" s="575"/>
      <c r="BA73" s="575"/>
      <c r="BB73" s="575"/>
      <c r="BC73" s="575"/>
      <c r="BD73" s="575"/>
      <c r="BE73" s="576"/>
      <c r="BF73" s="575"/>
      <c r="BG73" s="575"/>
      <c r="BH73" s="575"/>
      <c r="BI73" s="575"/>
      <c r="BJ73" s="575"/>
      <c r="BK73" s="575"/>
      <c r="BL73" s="575"/>
      <c r="BM73" s="575"/>
      <c r="BN73" s="575"/>
      <c r="BO73" s="575"/>
      <c r="BP73" s="575"/>
      <c r="BQ73" s="575"/>
      <c r="BR73" s="575"/>
      <c r="BS73" s="575"/>
      <c r="BT73" s="575"/>
      <c r="BU73" s="575"/>
      <c r="BV73" s="575"/>
      <c r="BW73" s="575"/>
      <c r="BX73" s="575"/>
      <c r="BY73" s="575"/>
      <c r="BZ73" s="575"/>
      <c r="CA73" s="575"/>
      <c r="CB73" s="575"/>
      <c r="CC73" s="575"/>
      <c r="CD73" s="575"/>
      <c r="CE73" s="575"/>
      <c r="CF73" s="575"/>
      <c r="CG73" s="575"/>
      <c r="CH73" s="575"/>
      <c r="CI73" s="575"/>
      <c r="CJ73" s="575"/>
      <c r="CK73" s="575"/>
      <c r="CL73" s="575"/>
      <c r="CM73" s="575"/>
      <c r="CN73" s="575"/>
      <c r="CO73" s="575"/>
      <c r="CP73" s="575"/>
      <c r="CQ73" s="575"/>
      <c r="CR73" s="575"/>
      <c r="CS73" s="575"/>
      <c r="CT73" s="575"/>
      <c r="CU73" s="575"/>
      <c r="CV73" s="575"/>
      <c r="CW73" s="575"/>
      <c r="CX73" s="575"/>
      <c r="CY73" s="575"/>
      <c r="CZ73" s="575"/>
      <c r="DA73" s="575"/>
      <c r="DB73" s="575"/>
      <c r="DC73" s="575"/>
      <c r="DD73" s="575"/>
      <c r="DE73" s="575"/>
      <c r="DF73" s="575"/>
      <c r="DG73" s="575"/>
      <c r="DH73" s="575"/>
    </row>
    <row r="74" spans="1:112" ht="13.5" customHeight="1" x14ac:dyDescent="0.2">
      <c r="A74" s="734">
        <v>20</v>
      </c>
      <c r="B74" s="736" t="s">
        <v>853</v>
      </c>
      <c r="C74" s="738">
        <f>IF(D74=0,0,RANK(D74,D$38:D$89))</f>
        <v>3</v>
      </c>
      <c r="D74" s="740">
        <f>SUM(I75:YA75)</f>
        <v>143</v>
      </c>
      <c r="E74" s="742">
        <f>RANK(F74,F$38:F$89)</f>
        <v>2</v>
      </c>
      <c r="F74" s="752">
        <f>COUNT(I74:YP74)</f>
        <v>30</v>
      </c>
      <c r="G74" s="754">
        <f>SUM(I74:XW74)</f>
        <v>2.0058217592592591</v>
      </c>
      <c r="H74" s="759">
        <f>MINA(I74,J74,K74,L74,M74,N74,O74,P74,Q74,R74,S74,T74,U74,V74,W74)</f>
        <v>1.1608796296296296E-2</v>
      </c>
      <c r="I74" s="610">
        <v>1.1875000000000002E-2</v>
      </c>
      <c r="J74" s="578"/>
      <c r="K74" s="578">
        <v>1.1886574074074075E-2</v>
      </c>
      <c r="L74" s="578">
        <v>1.1678240740740741E-2</v>
      </c>
      <c r="M74" s="578">
        <v>1.1631944444444445E-2</v>
      </c>
      <c r="N74" s="578">
        <v>1.1782407407407406E-2</v>
      </c>
      <c r="O74" s="578">
        <v>1.1817129629629629E-2</v>
      </c>
      <c r="P74" s="578">
        <v>1.1793981481481482E-2</v>
      </c>
      <c r="Q74" s="578">
        <v>1.1886574074074075E-2</v>
      </c>
      <c r="R74" s="578"/>
      <c r="S74" s="578">
        <v>1.1655092592592594E-2</v>
      </c>
      <c r="T74" s="578">
        <v>1.1666666666666667E-2</v>
      </c>
      <c r="U74" s="578">
        <v>1.1608796296296296E-2</v>
      </c>
      <c r="V74" s="578">
        <v>1.1631944444444445E-2</v>
      </c>
      <c r="W74" s="578">
        <v>1.1851851851851851E-2</v>
      </c>
      <c r="X74" s="578"/>
      <c r="Y74" s="578"/>
      <c r="Z74" s="578"/>
      <c r="AA74" s="578">
        <v>2.5601851851851851E-2</v>
      </c>
      <c r="AB74" s="578"/>
      <c r="AC74" s="578"/>
      <c r="AD74" s="578"/>
      <c r="AE74" s="578"/>
      <c r="AF74" s="578"/>
      <c r="AG74" s="578">
        <v>0.99016203703703709</v>
      </c>
      <c r="AH74" s="578"/>
      <c r="AI74" s="578"/>
      <c r="AJ74" s="578"/>
      <c r="AK74" s="578"/>
      <c r="AL74" s="578"/>
      <c r="AM74" s="578"/>
      <c r="AN74" s="578"/>
      <c r="AO74" s="578"/>
      <c r="AP74" s="578"/>
      <c r="AQ74" s="578"/>
      <c r="AR74" s="578"/>
      <c r="AS74" s="578"/>
      <c r="AT74" s="578">
        <v>6.3090277777777773E-2</v>
      </c>
      <c r="AU74" s="578"/>
      <c r="AV74" s="578">
        <v>2.5370370370370366E-2</v>
      </c>
      <c r="AW74" s="578"/>
      <c r="AX74" s="578"/>
      <c r="AY74" s="574"/>
      <c r="AZ74" s="578"/>
      <c r="BA74" s="578"/>
      <c r="BB74" s="578"/>
      <c r="BC74" s="578"/>
      <c r="BD74" s="578"/>
      <c r="BE74" s="578">
        <v>1.3171296296296294E-2</v>
      </c>
      <c r="BF74" s="578">
        <v>0.21270833333333336</v>
      </c>
      <c r="BG74" s="578"/>
      <c r="BH74" s="578"/>
      <c r="BI74" s="578"/>
      <c r="BJ74" s="578"/>
      <c r="BK74" s="578"/>
      <c r="BL74" s="578"/>
      <c r="BM74" s="578"/>
      <c r="BN74" s="578"/>
      <c r="BO74" s="578"/>
      <c r="BP74" s="578"/>
      <c r="BQ74" s="578"/>
      <c r="BR74" s="578"/>
      <c r="BS74" s="578"/>
      <c r="BT74" s="578">
        <v>9.0104166666666666E-2</v>
      </c>
      <c r="BU74" s="578"/>
      <c r="BV74" s="578"/>
      <c r="BW74" s="578"/>
      <c r="BX74" s="578"/>
      <c r="BY74" s="578"/>
      <c r="BZ74" s="578"/>
      <c r="CA74" s="578"/>
      <c r="CB74" s="578"/>
      <c r="CC74" s="578"/>
      <c r="CD74" s="578"/>
      <c r="CE74" s="578">
        <v>2.642361111111111E-2</v>
      </c>
      <c r="CF74" s="578"/>
      <c r="CG74" s="578"/>
      <c r="CH74" s="578"/>
      <c r="CI74" s="578">
        <v>6.8865740740740741E-2</v>
      </c>
      <c r="CJ74" s="578"/>
      <c r="CK74" s="578"/>
      <c r="CL74" s="578"/>
      <c r="CM74" s="578">
        <v>5.724537037037037E-2</v>
      </c>
      <c r="CN74" s="578"/>
      <c r="CO74" s="578"/>
      <c r="CP74" s="578"/>
      <c r="CQ74" s="578" t="s">
        <v>1037</v>
      </c>
      <c r="CR74" s="578"/>
      <c r="CS74" s="578"/>
      <c r="CT74" s="578">
        <v>2.3043981481481481E-2</v>
      </c>
      <c r="CU74" s="578"/>
      <c r="CV74" s="578"/>
      <c r="CW74" s="578">
        <v>2.6261574074074076E-2</v>
      </c>
      <c r="CX74" s="578"/>
      <c r="CY74" s="578">
        <v>3.4606481481481485E-3</v>
      </c>
      <c r="CZ74" s="578"/>
      <c r="DA74" s="598">
        <v>2.8055555555555556E-2</v>
      </c>
      <c r="DB74" s="592">
        <v>1.1249999999999998E-2</v>
      </c>
      <c r="DC74" s="578">
        <v>0.12333333333333334</v>
      </c>
      <c r="DD74" s="578"/>
      <c r="DE74" s="578"/>
      <c r="DF74" s="578"/>
      <c r="DG74" s="578"/>
      <c r="DH74" s="578">
        <v>6.4907407407407414E-2</v>
      </c>
    </row>
    <row r="75" spans="1:112" ht="13.5" customHeight="1" thickBot="1" x14ac:dyDescent="0.25">
      <c r="A75" s="735"/>
      <c r="B75" s="737"/>
      <c r="C75" s="739"/>
      <c r="D75" s="741"/>
      <c r="E75" s="743"/>
      <c r="F75" s="753"/>
      <c r="G75" s="755"/>
      <c r="H75" s="760"/>
      <c r="I75" s="581">
        <f>IF($H74=0,0,IF(ROUNDUP(I74/$H74,0)&gt;30,30,ROUNDUP(I74/$H74,0)))</f>
        <v>2</v>
      </c>
      <c r="J75" s="579"/>
      <c r="K75" s="581">
        <f>IF($H74=0,0,IF(ROUNDUP(K74/$H74,0)&gt;30,30,ROUNDUP(K74/$H74,0)))</f>
        <v>2</v>
      </c>
      <c r="L75" s="581">
        <f>IF($H74=0,0,IF(ROUNDUP(L74/$H74,0)&gt;30,30,ROUNDUP(L74/$H74,0)))</f>
        <v>2</v>
      </c>
      <c r="M75" s="581">
        <f>IF($H74=0,0,IF(ROUNDUP(M74/$H74,0)&gt;30,30,ROUNDUP(M74/$H74,0)))</f>
        <v>2</v>
      </c>
      <c r="N75" s="581">
        <f>IF($H74=0,0,IF(ROUNDUP(N74/$H74,0)&gt;30,30,ROUNDUP(N74/$H74,0)))</f>
        <v>2</v>
      </c>
      <c r="O75" s="581">
        <f t="shared" ref="O75" si="15">IF($H74=0,0,IF(ROUNDUP(O74/$H74,0)&gt;30,30,ROUNDUP(O74/$H74,0)))</f>
        <v>2</v>
      </c>
      <c r="P75" s="581">
        <f>IF($H74=0,0,IF(ROUNDUP(P74/$H74,0)&gt;30,30,ROUNDUP(P74/$H74,0)))</f>
        <v>2</v>
      </c>
      <c r="Q75" s="581">
        <f>IF($H74=0,0,IF(ROUNDUP(Q74/$H74,0)&gt;30,30,ROUNDUP(Q74/$H74,0)))</f>
        <v>2</v>
      </c>
      <c r="R75" s="581"/>
      <c r="S75" s="581">
        <f t="shared" ref="S75:U75" si="16">IF($H74=0,0,IF(ROUNDUP(S74/$H74,0)&gt;30,30,ROUNDUP(S74/$H74,0)))</f>
        <v>2</v>
      </c>
      <c r="T75" s="581">
        <f t="shared" si="16"/>
        <v>2</v>
      </c>
      <c r="U75" s="581">
        <f t="shared" si="16"/>
        <v>1</v>
      </c>
      <c r="V75" s="581">
        <f>IF($H74=0,0,IF(ROUNDUP(V74/$H74,0)&gt;30,30,ROUNDUP(V74/$H74,0)))</f>
        <v>2</v>
      </c>
      <c r="W75" s="581">
        <f>IF($H74=0,0,IF(ROUNDUP(W74/$H74,0)&gt;30,30,ROUNDUP(W74/$H74,0)))</f>
        <v>2</v>
      </c>
      <c r="X75" s="580"/>
      <c r="Y75" s="580"/>
      <c r="Z75" s="580"/>
      <c r="AA75" s="581">
        <f>IF($H74=0,0,IF(ROUNDUP(AA74/$H74,0)&gt;30,30,ROUNDUP(AA74/$H74,0)))</f>
        <v>3</v>
      </c>
      <c r="AB75" s="581"/>
      <c r="AC75" s="581"/>
      <c r="AD75" s="580"/>
      <c r="AE75" s="580"/>
      <c r="AF75" s="580"/>
      <c r="AG75" s="581">
        <f>IF($H74=0,0,IF(ROUNDUP(AG74/$H74,0)&gt;30,30,ROUNDUP(AG74/$H74,0)))</f>
        <v>30</v>
      </c>
      <c r="AH75" s="580"/>
      <c r="AI75" s="580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  <c r="AT75" s="581">
        <f>IF($H74=0,0,IF(ROUNDUP(AT74/$H74,0)&gt;30,30,ROUNDUP(AT74/$H74,0)))</f>
        <v>6</v>
      </c>
      <c r="AU75" s="581"/>
      <c r="AV75" s="581">
        <f>IF($H74=0,0,IF(ROUNDUP(AV74/$H74,0)&gt;30,30,ROUNDUP(AV74/$H74,0)))</f>
        <v>3</v>
      </c>
      <c r="AW75" s="581"/>
      <c r="AX75" s="581"/>
      <c r="AY75" s="581"/>
      <c r="AZ75" s="581"/>
      <c r="BA75" s="580"/>
      <c r="BB75" s="580"/>
      <c r="BC75" s="580"/>
      <c r="BD75" s="580"/>
      <c r="BE75" s="581">
        <f>IF($H74=0,0,IF(ROUNDUP(BE74/$H74,0)&gt;30,30,ROUNDUP(BE74/$H74,0)))</f>
        <v>2</v>
      </c>
      <c r="BF75" s="581">
        <f>IF($H74=0,0,IF(ROUNDUP(BF74/$H74,0)&gt;30,30,ROUNDUP(BF74/$H74,0)))</f>
        <v>19</v>
      </c>
      <c r="BG75" s="580"/>
      <c r="BH75" s="581"/>
      <c r="BI75" s="580"/>
      <c r="BJ75" s="580"/>
      <c r="BK75" s="580"/>
      <c r="BL75" s="580"/>
      <c r="BM75" s="580"/>
      <c r="BN75" s="580"/>
      <c r="BO75" s="580"/>
      <c r="BP75" s="581"/>
      <c r="BQ75" s="581"/>
      <c r="BR75" s="581"/>
      <c r="BS75" s="581"/>
      <c r="BT75" s="581">
        <f>IF($H74=0,0,IF(ROUNDUP(BT74/$H74,0)&gt;30,30,ROUNDUP(BT74/$H74,0)))</f>
        <v>8</v>
      </c>
      <c r="BU75" s="581"/>
      <c r="BV75" s="581"/>
      <c r="BW75" s="580"/>
      <c r="BX75" s="580"/>
      <c r="BY75" s="580"/>
      <c r="BZ75" s="580"/>
      <c r="CA75" s="580"/>
      <c r="CB75" s="580"/>
      <c r="CC75" s="580"/>
      <c r="CD75" s="580"/>
      <c r="CE75" s="581">
        <f>IF($H74=0,0,IF(ROUNDUP(CE74/$H74,0)&gt;30,30,ROUNDUP(CE74/$H74,0)))</f>
        <v>3</v>
      </c>
      <c r="CF75" s="581"/>
      <c r="CG75" s="581"/>
      <c r="CH75" s="581"/>
      <c r="CI75" s="581">
        <f>IF($H74=0,0,IF(ROUNDUP(CI74/$H74,0)&gt;30,30,ROUNDUP(CI74/$H74,0)))</f>
        <v>6</v>
      </c>
      <c r="CJ75" s="581"/>
      <c r="CK75" s="580"/>
      <c r="CL75" s="580"/>
      <c r="CM75" s="581">
        <f>IF($H74=0,0,IF(ROUNDUP(CM74/$H74,0)&gt;30,30,ROUNDUP(CM74/$H74,0)))</f>
        <v>5</v>
      </c>
      <c r="CN75" s="581"/>
      <c r="CO75" s="581"/>
      <c r="CP75" s="581"/>
      <c r="CQ75" s="581">
        <f>IF($H74=0,0,IF(ROUNDUP(CQ74/$H74,0)&gt;30,30,ROUNDUP(CQ74/$H74,0)))</f>
        <v>6</v>
      </c>
      <c r="CR75" s="581"/>
      <c r="CS75" s="580"/>
      <c r="CT75" s="581">
        <f>IF($H74=0,0,IF(ROUNDUP(CT74/$H74,0)&gt;30,30,ROUNDUP(CT74/$H74,0)))</f>
        <v>2</v>
      </c>
      <c r="CU75" s="580"/>
      <c r="CV75" s="580"/>
      <c r="CW75" s="581">
        <f>IF($H74=0,0,IF(ROUNDUP(CW74/$H74,0)&gt;30,30,ROUNDUP(CW74/$H74,0)))</f>
        <v>3</v>
      </c>
      <c r="CX75" s="580"/>
      <c r="CY75" s="581">
        <f>IF($H74=0,0,IF(ROUNDUP(CY74/$H74,0)&gt;30,30,ROUNDUP(CY74/$H74,0)))</f>
        <v>1</v>
      </c>
      <c r="CZ75" s="581"/>
      <c r="DA75" s="581">
        <f>IF($H74=0,0,IF(ROUNDUP(DA74/$H74,0)&gt;30,30,ROUNDUP(DA74/$H74,0)))</f>
        <v>3</v>
      </c>
      <c r="DB75" s="581">
        <f>IF($H74=0,0,IF(ROUNDUP(DB74/$H74,0)&gt;30,30,ROUNDUP(DB74/$H74,0)))</f>
        <v>1</v>
      </c>
      <c r="DC75" s="581">
        <f>IF($H74=0,0,IF(ROUNDUP(DC74/$H74,0)&gt;30,30,ROUNDUP(DC74/$H74,0)))</f>
        <v>11</v>
      </c>
      <c r="DD75" s="580"/>
      <c r="DE75" s="580"/>
      <c r="DF75" s="580"/>
      <c r="DG75" s="580"/>
      <c r="DH75" s="581">
        <f>IF($H74=0,0,IF(ROUNDUP(DH74/$H74,0)&gt;30,30,ROUNDUP(DH74/$H74,0)))</f>
        <v>6</v>
      </c>
    </row>
    <row r="76" spans="1:112" ht="13.5" customHeight="1" x14ac:dyDescent="0.2">
      <c r="A76" s="734">
        <v>21</v>
      </c>
      <c r="B76" s="736" t="s">
        <v>67</v>
      </c>
      <c r="C76" s="738">
        <f>IF(D76=0,0,RANK(D76,D$38:D$89))</f>
        <v>0</v>
      </c>
      <c r="D76" s="740">
        <f>SUM(I77:YA77)</f>
        <v>0</v>
      </c>
      <c r="E76" s="742">
        <f>RANK(F76,F$38:F$89)</f>
        <v>19</v>
      </c>
      <c r="F76" s="752">
        <f>COUNT(I76:YP76)</f>
        <v>1</v>
      </c>
      <c r="G76" s="754">
        <f>SUM(I76:XW76)</f>
        <v>8.7800925925925921E-2</v>
      </c>
      <c r="H76" s="759">
        <f>MINA(I76,J76,K76,L76,M76,N76,O76,P76,Q76,R76,S76,T76,U76,V76,W76)</f>
        <v>0</v>
      </c>
      <c r="I76" s="626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  <c r="AG76" s="574"/>
      <c r="AH76" s="574"/>
      <c r="AI76" s="574"/>
      <c r="AJ76" s="574"/>
      <c r="AK76" s="574"/>
      <c r="AL76" s="574"/>
      <c r="AM76" s="574"/>
      <c r="AN76" s="574"/>
      <c r="AO76" s="574"/>
      <c r="AP76" s="574"/>
      <c r="AQ76" s="574"/>
      <c r="AR76" s="574"/>
      <c r="AS76" s="574"/>
      <c r="AT76" s="574"/>
      <c r="AU76" s="574"/>
      <c r="AV76" s="574"/>
      <c r="AW76" s="574"/>
      <c r="AX76" s="574"/>
      <c r="AY76" s="574"/>
      <c r="AZ76" s="574"/>
      <c r="BA76" s="574"/>
      <c r="BB76" s="574"/>
      <c r="BC76" s="574"/>
      <c r="BD76" s="574"/>
      <c r="BE76" s="574"/>
      <c r="BF76" s="574"/>
      <c r="BG76" s="574"/>
      <c r="BH76" s="574"/>
      <c r="BI76" s="574"/>
      <c r="BJ76" s="574"/>
      <c r="BK76" s="574"/>
      <c r="BL76" s="574"/>
      <c r="BM76" s="574"/>
      <c r="BN76" s="574"/>
      <c r="BO76" s="574"/>
      <c r="BP76" s="574"/>
      <c r="BQ76" s="574"/>
      <c r="BR76" s="574"/>
      <c r="BS76" s="574"/>
      <c r="BT76" s="574"/>
      <c r="BU76" s="574"/>
      <c r="BV76" s="574"/>
      <c r="BW76" s="574"/>
      <c r="BX76" s="574"/>
      <c r="BY76" s="574"/>
      <c r="BZ76" s="574"/>
      <c r="CA76" s="574"/>
      <c r="CB76" s="574"/>
      <c r="CC76" s="574"/>
      <c r="CD76" s="574"/>
      <c r="CE76" s="574"/>
      <c r="CF76" s="574"/>
      <c r="CG76" s="574"/>
      <c r="CH76" s="574"/>
      <c r="CI76" s="574"/>
      <c r="CJ76" s="574"/>
      <c r="CK76" s="574"/>
      <c r="CL76" s="574"/>
      <c r="CM76" s="574"/>
      <c r="CN76" s="574"/>
      <c r="CO76" s="574"/>
      <c r="CP76" s="574"/>
      <c r="CQ76" s="574">
        <v>8.7800925925925921E-2</v>
      </c>
      <c r="CR76" s="574"/>
      <c r="CS76" s="574"/>
      <c r="CT76" s="574"/>
      <c r="CU76" s="574"/>
      <c r="CV76" s="574"/>
      <c r="CW76" s="574"/>
      <c r="CX76" s="574"/>
      <c r="CY76" s="574"/>
      <c r="CZ76" s="574"/>
      <c r="DA76" s="574"/>
      <c r="DB76" s="574"/>
      <c r="DC76" s="574"/>
      <c r="DD76" s="574"/>
      <c r="DE76" s="574"/>
      <c r="DF76" s="574"/>
      <c r="DG76" s="574"/>
      <c r="DH76" s="574"/>
    </row>
    <row r="77" spans="1:112" ht="13.5" customHeight="1" thickBot="1" x14ac:dyDescent="0.25">
      <c r="A77" s="735"/>
      <c r="B77" s="737"/>
      <c r="C77" s="739"/>
      <c r="D77" s="741"/>
      <c r="E77" s="743"/>
      <c r="F77" s="753"/>
      <c r="G77" s="755"/>
      <c r="H77" s="760"/>
      <c r="I77" s="577"/>
      <c r="J77" s="575"/>
      <c r="K77" s="575"/>
      <c r="L77" s="576"/>
      <c r="M77" s="575"/>
      <c r="N77" s="575"/>
      <c r="O77" s="575"/>
      <c r="P77" s="576"/>
      <c r="Q77" s="576"/>
      <c r="R77" s="575"/>
      <c r="S77" s="575"/>
      <c r="T77" s="576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5"/>
      <c r="AS77" s="575"/>
      <c r="AT77" s="575"/>
      <c r="AU77" s="575"/>
      <c r="AV77" s="575"/>
      <c r="AW77" s="575"/>
      <c r="AX77" s="575"/>
      <c r="AY77" s="581"/>
      <c r="AZ77" s="575"/>
      <c r="BA77" s="575"/>
      <c r="BB77" s="575"/>
      <c r="BC77" s="575"/>
      <c r="BD77" s="575"/>
      <c r="BE77" s="575"/>
      <c r="BF77" s="575"/>
      <c r="BG77" s="575"/>
      <c r="BH77" s="575"/>
      <c r="BI77" s="575"/>
      <c r="BJ77" s="575"/>
      <c r="BK77" s="575"/>
      <c r="BL77" s="575"/>
      <c r="BM77" s="575"/>
      <c r="BN77" s="575"/>
      <c r="BO77" s="575"/>
      <c r="BP77" s="575"/>
      <c r="BQ77" s="575"/>
      <c r="BR77" s="575"/>
      <c r="BS77" s="575"/>
      <c r="BT77" s="575"/>
      <c r="BU77" s="575"/>
      <c r="BV77" s="575"/>
      <c r="BW77" s="575"/>
      <c r="BX77" s="575"/>
      <c r="BY77" s="575"/>
      <c r="BZ77" s="575"/>
      <c r="CA77" s="575"/>
      <c r="CB77" s="575"/>
      <c r="CC77" s="575"/>
      <c r="CD77" s="575"/>
      <c r="CE77" s="575"/>
      <c r="CF77" s="575"/>
      <c r="CG77" s="575"/>
      <c r="CH77" s="575"/>
      <c r="CI77" s="575"/>
      <c r="CJ77" s="575"/>
      <c r="CK77" s="575"/>
      <c r="CL77" s="575"/>
      <c r="CM77" s="575"/>
      <c r="CN77" s="575"/>
      <c r="CO77" s="575"/>
      <c r="CP77" s="575"/>
      <c r="CQ77" s="581">
        <f>IF($H76=0,0,IF(ROUNDUP(CQ76/$H76,0)&gt;30,30,ROUNDUP(CQ76/$H76,0)))</f>
        <v>0</v>
      </c>
      <c r="CR77" s="581"/>
      <c r="CS77" s="575"/>
      <c r="CT77" s="575"/>
      <c r="CU77" s="575"/>
      <c r="CV77" s="575"/>
      <c r="CW77" s="597"/>
      <c r="CX77" s="575"/>
      <c r="CY77" s="575"/>
      <c r="CZ77" s="575"/>
      <c r="DA77" s="575"/>
      <c r="DB77" s="575"/>
      <c r="DC77" s="575"/>
      <c r="DD77" s="575"/>
      <c r="DE77" s="575"/>
      <c r="DF77" s="575"/>
      <c r="DG77" s="575"/>
      <c r="DH77" s="575"/>
    </row>
    <row r="78" spans="1:112" ht="13.5" customHeight="1" x14ac:dyDescent="0.2">
      <c r="A78" s="734">
        <v>22</v>
      </c>
      <c r="B78" s="736" t="s">
        <v>25</v>
      </c>
      <c r="C78" s="738">
        <f>IF(D78=0,0,RANK(D78,D$38:D$89))</f>
        <v>1</v>
      </c>
      <c r="D78" s="740">
        <f>SUM(I79:YA79)</f>
        <v>158</v>
      </c>
      <c r="E78" s="742">
        <f>RANK(F78,F$38:F$89)</f>
        <v>4</v>
      </c>
      <c r="F78" s="752">
        <f>COUNT(I78:YP78)</f>
        <v>27</v>
      </c>
      <c r="G78" s="754">
        <f>SUM(I78:XW78)</f>
        <v>2.591469907407407</v>
      </c>
      <c r="H78" s="759">
        <f>MINA(I78,J78,K78,L78,M78,N78,O78,P78,Q78,R78,S78,T78,U78,V78,W78)</f>
        <v>1.4699074074074074E-2</v>
      </c>
      <c r="I78" s="610">
        <v>1.6435185185185188E-2</v>
      </c>
      <c r="J78" s="578">
        <v>1.5578703703703704E-2</v>
      </c>
      <c r="K78" s="578"/>
      <c r="L78" s="578"/>
      <c r="M78" s="578">
        <v>1.480324074074074E-2</v>
      </c>
      <c r="N78" s="578">
        <v>1.4907407407407406E-2</v>
      </c>
      <c r="O78" s="578">
        <v>1.4699074074074074E-2</v>
      </c>
      <c r="P78" s="578"/>
      <c r="Q78" s="578"/>
      <c r="R78" s="578">
        <v>1.5972222222222224E-2</v>
      </c>
      <c r="S78" s="578">
        <v>1.5532407407407406E-2</v>
      </c>
      <c r="T78" s="578">
        <v>1.8275462962962962E-2</v>
      </c>
      <c r="U78" s="578">
        <v>1.7997685185185186E-2</v>
      </c>
      <c r="V78" s="578"/>
      <c r="W78" s="578"/>
      <c r="X78" s="578">
        <v>0.11422453703703704</v>
      </c>
      <c r="Y78" s="578">
        <v>6.0648148148148145E-3</v>
      </c>
      <c r="Z78" s="578">
        <v>1.9756944444444445E-2</v>
      </c>
      <c r="AA78" s="578">
        <v>3.4027777777777775E-2</v>
      </c>
      <c r="AB78" s="578"/>
      <c r="AC78" s="578"/>
      <c r="AD78" s="578"/>
      <c r="AE78" s="578">
        <v>0.99998842592592585</v>
      </c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8"/>
      <c r="AQ78" s="578">
        <v>0.16697916666666668</v>
      </c>
      <c r="AR78" s="578"/>
      <c r="AS78" s="578"/>
      <c r="AT78" s="578"/>
      <c r="AU78" s="578">
        <v>0.51107638888888884</v>
      </c>
      <c r="AV78" s="578"/>
      <c r="AW78" s="578"/>
      <c r="AX78" s="578"/>
      <c r="AY78" s="574"/>
      <c r="AZ78" s="578"/>
      <c r="BA78" s="578"/>
      <c r="BB78" s="578"/>
      <c r="BC78" s="578"/>
      <c r="BD78" s="578">
        <v>7.7650462962962963E-2</v>
      </c>
      <c r="BE78" s="578">
        <v>2.2326388888888885E-2</v>
      </c>
      <c r="BF78" s="578"/>
      <c r="BG78" s="578">
        <v>1.59375E-2</v>
      </c>
      <c r="BH78" s="578"/>
      <c r="BI78" s="578"/>
      <c r="BJ78" s="578"/>
      <c r="BK78" s="578"/>
      <c r="BL78" s="578"/>
      <c r="BM78" s="578"/>
      <c r="BN78" s="578"/>
      <c r="BO78" s="578"/>
      <c r="BP78" s="578"/>
      <c r="BQ78" s="578"/>
      <c r="BR78" s="578">
        <v>2.8333333333333332E-2</v>
      </c>
      <c r="BS78" s="578"/>
      <c r="BT78" s="578"/>
      <c r="BU78" s="578"/>
      <c r="BV78" s="578"/>
      <c r="BW78" s="578"/>
      <c r="BX78" s="578"/>
      <c r="BY78" s="578"/>
      <c r="BZ78" s="578"/>
      <c r="CA78" s="578"/>
      <c r="CB78" s="578">
        <v>0.35777777777777775</v>
      </c>
      <c r="CC78" s="578"/>
      <c r="CD78" s="578"/>
      <c r="CE78" s="578"/>
      <c r="CF78" s="578"/>
      <c r="CG78" s="578"/>
      <c r="CH78" s="578"/>
      <c r="CI78" s="578"/>
      <c r="CJ78" s="578"/>
      <c r="CK78" s="578">
        <v>1.9293981481481485E-2</v>
      </c>
      <c r="CL78" s="578">
        <v>6.9444444444444447E-4</v>
      </c>
      <c r="CM78" s="578"/>
      <c r="CN78" s="578"/>
      <c r="CO78" s="578">
        <v>1.4583333333333332E-2</v>
      </c>
      <c r="CP78" s="578"/>
      <c r="CQ78" s="578" t="s">
        <v>1052</v>
      </c>
      <c r="CR78" s="578"/>
      <c r="CS78" s="578"/>
      <c r="CT78" s="578"/>
      <c r="CU78" s="578"/>
      <c r="CV78" s="578"/>
      <c r="CW78" s="578"/>
      <c r="CX78" s="578"/>
      <c r="CY78" s="578">
        <v>4.5833333333333334E-3</v>
      </c>
      <c r="CZ78" s="578"/>
      <c r="DA78" s="578">
        <v>3.8425925925925926E-2</v>
      </c>
      <c r="DB78" s="578">
        <v>1.554398148148148E-2</v>
      </c>
      <c r="DC78" s="578"/>
      <c r="DD78" s="578"/>
      <c r="DE78" s="578"/>
      <c r="DF78" s="578"/>
      <c r="DG78" s="578"/>
      <c r="DH78" s="578"/>
    </row>
    <row r="79" spans="1:112" ht="13.5" customHeight="1" thickBot="1" x14ac:dyDescent="0.25">
      <c r="A79" s="735"/>
      <c r="B79" s="737"/>
      <c r="C79" s="739"/>
      <c r="D79" s="741"/>
      <c r="E79" s="743"/>
      <c r="F79" s="753"/>
      <c r="G79" s="755"/>
      <c r="H79" s="760"/>
      <c r="I79" s="581">
        <f>IF($H78=0,0,IF(ROUNDUP(I78/$H78,0)&gt;30,30,ROUNDUP(I78/$H78,0)))</f>
        <v>2</v>
      </c>
      <c r="J79" s="581">
        <f>IF($H78=0,0,IF(ROUNDUP(J78/$H78,0)&gt;30,30,ROUNDUP(J78/$H78,0)))</f>
        <v>2</v>
      </c>
      <c r="K79" s="579"/>
      <c r="L79" s="581"/>
      <c r="M79" s="581">
        <f>IF($H78=0,0,IF(ROUNDUP(M78/$H78,0)&gt;30,30,ROUNDUP(M78/$H78,0)))</f>
        <v>2</v>
      </c>
      <c r="N79" s="581">
        <f>IF($H78=0,0,IF(ROUNDUP(N78/$H78,0)&gt;30,30,ROUNDUP(N78/$H78,0)))</f>
        <v>2</v>
      </c>
      <c r="O79" s="581">
        <f t="shared" ref="O79" si="17">IF($H78=0,0,IF(ROUNDUP(O78/$H78,0)&gt;30,30,ROUNDUP(O78/$H78,0)))</f>
        <v>1</v>
      </c>
      <c r="P79" s="581"/>
      <c r="Q79" s="600"/>
      <c r="R79" s="581">
        <f>IF($H78=0,0,IF(ROUNDUP(R78/$H78,0)&gt;30,30,ROUNDUP(R78/$H78,0)))</f>
        <v>2</v>
      </c>
      <c r="S79" s="581">
        <f t="shared" ref="S79:U79" si="18">IF($H78=0,0,IF(ROUNDUP(S78/$H78,0)&gt;30,30,ROUNDUP(S78/$H78,0)))</f>
        <v>2</v>
      </c>
      <c r="T79" s="581">
        <f t="shared" si="18"/>
        <v>2</v>
      </c>
      <c r="U79" s="581">
        <f t="shared" si="18"/>
        <v>2</v>
      </c>
      <c r="V79" s="581"/>
      <c r="W79" s="600"/>
      <c r="X79" s="581">
        <f>IF($H78=0,0,IF(ROUNDUP(X78/$H78,0)&gt;30,30,ROUNDUP(X78/$H78,0)))</f>
        <v>8</v>
      </c>
      <c r="Y79" s="581">
        <f>IF($H78=0,0,IF(ROUNDUP(Y78/$H78,0)&gt;30,30,ROUNDUP(Y78/$H78,0)))</f>
        <v>1</v>
      </c>
      <c r="Z79" s="581">
        <f>IF($H78=0,0,IF(ROUNDUP(Z78/$H78,0)&gt;30,30,ROUNDUP(Z78/$H78,0)))</f>
        <v>2</v>
      </c>
      <c r="AA79" s="581">
        <f>IF($H78=0,0,IF(ROUNDUP(AA78/$H78,0)&gt;30,30,ROUNDUP(AA78/$H78,0)))</f>
        <v>3</v>
      </c>
      <c r="AB79" s="581"/>
      <c r="AC79" s="581"/>
      <c r="AD79" s="580"/>
      <c r="AE79" s="581">
        <f>IF($H78=0,0,IF(ROUNDUP(AE78/$H78,0)&gt;30,30,ROUNDUP(AE78/$H78,0)))</f>
        <v>30</v>
      </c>
      <c r="AF79" s="581"/>
      <c r="AG79" s="581"/>
      <c r="AH79" s="580"/>
      <c r="AI79" s="580"/>
      <c r="AJ79" s="581"/>
      <c r="AK79" s="581"/>
      <c r="AL79" s="581"/>
      <c r="AM79" s="581"/>
      <c r="AN79" s="581"/>
      <c r="AO79" s="581"/>
      <c r="AP79" s="581"/>
      <c r="AQ79" s="581">
        <f>IF($H78=0,0,IF(ROUNDUP(AQ78/$H78,0)&gt;30,30,ROUNDUP(AQ78/$H78,0)))</f>
        <v>12</v>
      </c>
      <c r="AR79" s="581"/>
      <c r="AS79" s="581"/>
      <c r="AT79" s="581"/>
      <c r="AU79" s="581">
        <f>IF($H78=0,0,IF(ROUNDUP(AU78/$H78,0)&gt;30,30,ROUNDUP(AU78/$H78,0)))</f>
        <v>30</v>
      </c>
      <c r="AV79" s="581"/>
      <c r="AW79" s="581"/>
      <c r="AX79" s="581"/>
      <c r="AY79" s="581"/>
      <c r="AZ79" s="580"/>
      <c r="BA79" s="581"/>
      <c r="BB79" s="581"/>
      <c r="BC79" s="581"/>
      <c r="BD79" s="581">
        <f>IF($H78=0,0,IF(ROUNDUP(BD78/$H78,0)&gt;30,30,ROUNDUP(BD78/$H78,0)))</f>
        <v>6</v>
      </c>
      <c r="BE79" s="581">
        <f>IF($H78=0,0,IF(ROUNDUP(BE78/$H78,0)&gt;30,30,ROUNDUP(BE78/$H78,0)))</f>
        <v>2</v>
      </c>
      <c r="BF79" s="581"/>
      <c r="BG79" s="581">
        <f>IF($H78=0,0,IF(ROUNDUP(BG78/$H78,0)&gt;30,30,ROUNDUP(BG78/$H78,0)))</f>
        <v>2</v>
      </c>
      <c r="BH79" s="580"/>
      <c r="BI79" s="580"/>
      <c r="BJ79" s="580"/>
      <c r="BK79" s="580"/>
      <c r="BL79" s="580"/>
      <c r="BM79" s="580"/>
      <c r="BN79" s="580"/>
      <c r="BO79" s="580"/>
      <c r="BP79" s="580"/>
      <c r="BQ79" s="581"/>
      <c r="BR79" s="581">
        <f>IF($H78=0,0,IF(ROUNDUP(BR78/$H78,0)&gt;30,30,ROUNDUP(BR78/$H78,0)))</f>
        <v>2</v>
      </c>
      <c r="BS79" s="580"/>
      <c r="BT79" s="580"/>
      <c r="BU79" s="580"/>
      <c r="BV79" s="580"/>
      <c r="BW79" s="580"/>
      <c r="BX79" s="580"/>
      <c r="BY79" s="580"/>
      <c r="BZ79" s="580"/>
      <c r="CA79" s="580"/>
      <c r="CB79" s="581">
        <f>IF($H78=0,0,IF(ROUNDUP(CB78/$H78,0)&gt;30,30,ROUNDUP(CB78/$H78,0)))</f>
        <v>25</v>
      </c>
      <c r="CC79" s="581"/>
      <c r="CD79" s="581"/>
      <c r="CE79" s="581"/>
      <c r="CF79" s="581"/>
      <c r="CG79" s="581"/>
      <c r="CH79" s="581"/>
      <c r="CI79" s="580"/>
      <c r="CJ79" s="580"/>
      <c r="CK79" s="581">
        <f>IF($H78=0,0,IF(ROUNDUP(CK78/$H78,0)&gt;30,30,ROUNDUP(CK78/$H78,0)))</f>
        <v>2</v>
      </c>
      <c r="CL79" s="581">
        <f>IF($H78=0,0,IF(ROUNDUP(CL78/$H78,0)&gt;30,30,ROUNDUP(CL78/$H78,0)))</f>
        <v>1</v>
      </c>
      <c r="CM79" s="581"/>
      <c r="CN79" s="581"/>
      <c r="CO79" s="581">
        <f>IF($H78=0,0,IF(ROUNDUP(CO78/$H78,0)&gt;30,30,ROUNDUP(CO78/$H78,0)))</f>
        <v>1</v>
      </c>
      <c r="CP79" s="581"/>
      <c r="CQ79" s="581">
        <f>IF($H78=0,0,IF(ROUNDUP(CQ78/$H78,0)&gt;30,30,ROUNDUP(CQ78/$H78,0)))</f>
        <v>8</v>
      </c>
      <c r="CR79" s="581"/>
      <c r="CS79" s="580"/>
      <c r="CT79" s="580"/>
      <c r="CU79" s="580"/>
      <c r="CV79" s="580"/>
      <c r="CW79" s="600"/>
      <c r="CX79" s="580"/>
      <c r="CY79" s="581">
        <f>IF($H78=0,0,IF(ROUNDUP(CY78/$H78,0)&gt;30,30,ROUNDUP(CY78/$H78,0)))</f>
        <v>1</v>
      </c>
      <c r="CZ79" s="581"/>
      <c r="DA79" s="581">
        <f>IF($H78=0,0,IF(ROUNDUP(DA78/$H78,0)&gt;30,30,ROUNDUP(DA78/$H78,0)))</f>
        <v>3</v>
      </c>
      <c r="DB79" s="581">
        <f>IF($H78=0,0,IF(ROUNDUP(DB78/$H78,0)&gt;30,30,ROUNDUP(DB78/$H78,0)))</f>
        <v>2</v>
      </c>
      <c r="DC79" s="580"/>
      <c r="DD79" s="580"/>
      <c r="DE79" s="580"/>
      <c r="DF79" s="580"/>
      <c r="DG79" s="580"/>
      <c r="DH79" s="600"/>
    </row>
    <row r="80" spans="1:112" ht="13.5" customHeight="1" x14ac:dyDescent="0.2">
      <c r="A80" s="734">
        <v>23</v>
      </c>
      <c r="B80" s="736" t="s">
        <v>1065</v>
      </c>
      <c r="C80" s="738">
        <f>IF(D80=0,0,RANK(D80,D$38:D$89))</f>
        <v>0</v>
      </c>
      <c r="D80" s="740">
        <f>SUM(I81:YA81)</f>
        <v>0</v>
      </c>
      <c r="E80" s="742">
        <f>RANK(F80,F$38:F$89)</f>
        <v>17</v>
      </c>
      <c r="F80" s="752">
        <f>COUNT(I80:YP80)</f>
        <v>2</v>
      </c>
      <c r="G80" s="754">
        <f>SUM(I80:XW80)</f>
        <v>3.5925925925925924E-2</v>
      </c>
      <c r="H80" s="759">
        <f>MINA(I80,J80,K80,L80,M80,N80,O80,P80,Q80,R80,S80,T80,U80,V80,W80)</f>
        <v>0</v>
      </c>
      <c r="I80" s="647"/>
      <c r="J80" s="641"/>
      <c r="K80" s="648"/>
      <c r="L80" s="641"/>
      <c r="M80" s="641"/>
      <c r="N80" s="641"/>
      <c r="O80" s="641"/>
      <c r="P80" s="641"/>
      <c r="Q80" s="642"/>
      <c r="R80" s="641"/>
      <c r="S80" s="641"/>
      <c r="T80" s="641"/>
      <c r="U80" s="641"/>
      <c r="V80" s="641"/>
      <c r="W80" s="642"/>
      <c r="X80" s="641"/>
      <c r="Y80" s="641"/>
      <c r="Z80" s="641"/>
      <c r="AA80" s="641"/>
      <c r="AB80" s="641"/>
      <c r="AC80" s="641"/>
      <c r="AD80" s="578"/>
      <c r="AE80" s="641"/>
      <c r="AF80" s="641"/>
      <c r="AG80" s="641"/>
      <c r="AH80" s="578"/>
      <c r="AI80" s="578"/>
      <c r="AJ80" s="641"/>
      <c r="AK80" s="641"/>
      <c r="AL80" s="641"/>
      <c r="AM80" s="641"/>
      <c r="AN80" s="641"/>
      <c r="AO80" s="641"/>
      <c r="AP80" s="641"/>
      <c r="AQ80" s="641"/>
      <c r="AR80" s="641"/>
      <c r="AS80" s="641"/>
      <c r="AT80" s="641"/>
      <c r="AU80" s="641"/>
      <c r="AV80" s="641"/>
      <c r="AW80" s="641"/>
      <c r="AX80" s="641"/>
      <c r="AY80" s="641"/>
      <c r="AZ80" s="578"/>
      <c r="BA80" s="641"/>
      <c r="BB80" s="641"/>
      <c r="BC80" s="641"/>
      <c r="BD80" s="641"/>
      <c r="BE80" s="641"/>
      <c r="BF80" s="641"/>
      <c r="BG80" s="641"/>
      <c r="BH80" s="578"/>
      <c r="BI80" s="578"/>
      <c r="BJ80" s="578"/>
      <c r="BK80" s="578"/>
      <c r="BL80" s="578"/>
      <c r="BM80" s="578"/>
      <c r="BN80" s="578"/>
      <c r="BO80" s="578"/>
      <c r="BP80" s="578"/>
      <c r="BQ80" s="641"/>
      <c r="BR80" s="641"/>
      <c r="BS80" s="578"/>
      <c r="BT80" s="578"/>
      <c r="BU80" s="578"/>
      <c r="BV80" s="578"/>
      <c r="BW80" s="578"/>
      <c r="BX80" s="578"/>
      <c r="BY80" s="578"/>
      <c r="BZ80" s="578"/>
      <c r="CA80" s="578"/>
      <c r="CB80" s="641"/>
      <c r="CC80" s="641"/>
      <c r="CD80" s="641"/>
      <c r="CE80" s="641"/>
      <c r="CF80" s="641"/>
      <c r="CG80" s="641"/>
      <c r="CH80" s="641"/>
      <c r="CI80" s="578"/>
      <c r="CJ80" s="578"/>
      <c r="CK80" s="641"/>
      <c r="CL80" s="641"/>
      <c r="CM80" s="641"/>
      <c r="CN80" s="641"/>
      <c r="CO80" s="641"/>
      <c r="CP80" s="641"/>
      <c r="CQ80" s="641"/>
      <c r="CR80" s="641"/>
      <c r="CS80" s="578"/>
      <c r="CT80" s="578"/>
      <c r="CU80" s="578"/>
      <c r="CV80" s="578"/>
      <c r="CW80" s="578">
        <v>3.2152777777777773E-2</v>
      </c>
      <c r="CX80" s="578"/>
      <c r="CY80" s="578">
        <v>3.7731481481481483E-3</v>
      </c>
      <c r="CZ80" s="578"/>
      <c r="DA80" s="642"/>
      <c r="DB80" s="578"/>
      <c r="DC80" s="578"/>
      <c r="DD80" s="578"/>
      <c r="DE80" s="578"/>
      <c r="DF80" s="578"/>
      <c r="DG80" s="578"/>
      <c r="DH80" s="642"/>
    </row>
    <row r="81" spans="1:112" ht="13.5" customHeight="1" thickBot="1" x14ac:dyDescent="0.25">
      <c r="A81" s="735"/>
      <c r="B81" s="737"/>
      <c r="C81" s="739"/>
      <c r="D81" s="741"/>
      <c r="E81" s="743"/>
      <c r="F81" s="753"/>
      <c r="G81" s="755"/>
      <c r="H81" s="760"/>
      <c r="I81" s="649"/>
      <c r="J81" s="581"/>
      <c r="K81" s="579"/>
      <c r="L81" s="581"/>
      <c r="M81" s="581"/>
      <c r="N81" s="581"/>
      <c r="O81" s="581"/>
      <c r="P81" s="581"/>
      <c r="Q81" s="600"/>
      <c r="R81" s="581"/>
      <c r="S81" s="581"/>
      <c r="T81" s="581"/>
      <c r="U81" s="581"/>
      <c r="V81" s="581"/>
      <c r="W81" s="600"/>
      <c r="X81" s="581"/>
      <c r="Y81" s="581"/>
      <c r="Z81" s="581"/>
      <c r="AA81" s="581"/>
      <c r="AB81" s="581"/>
      <c r="AC81" s="581"/>
      <c r="AD81" s="580"/>
      <c r="AE81" s="581"/>
      <c r="AF81" s="581"/>
      <c r="AG81" s="581"/>
      <c r="AH81" s="580"/>
      <c r="AI81" s="580"/>
      <c r="AJ81" s="581"/>
      <c r="AK81" s="581"/>
      <c r="AL81" s="581"/>
      <c r="AM81" s="581"/>
      <c r="AN81" s="581"/>
      <c r="AO81" s="581"/>
      <c r="AP81" s="581"/>
      <c r="AQ81" s="581"/>
      <c r="AR81" s="581"/>
      <c r="AS81" s="581"/>
      <c r="AT81" s="581"/>
      <c r="AU81" s="581"/>
      <c r="AV81" s="581"/>
      <c r="AW81" s="581"/>
      <c r="AX81" s="581"/>
      <c r="AY81" s="581"/>
      <c r="AZ81" s="580"/>
      <c r="BA81" s="581"/>
      <c r="BB81" s="581"/>
      <c r="BC81" s="581"/>
      <c r="BD81" s="581"/>
      <c r="BE81" s="581"/>
      <c r="BF81" s="581"/>
      <c r="BG81" s="581"/>
      <c r="BH81" s="580"/>
      <c r="BI81" s="580"/>
      <c r="BJ81" s="580"/>
      <c r="BK81" s="580"/>
      <c r="BL81" s="580"/>
      <c r="BM81" s="580"/>
      <c r="BN81" s="580"/>
      <c r="BO81" s="580"/>
      <c r="BP81" s="580"/>
      <c r="BQ81" s="581"/>
      <c r="BR81" s="581"/>
      <c r="BS81" s="580"/>
      <c r="BT81" s="580"/>
      <c r="BU81" s="580"/>
      <c r="BV81" s="580"/>
      <c r="BW81" s="580"/>
      <c r="BX81" s="580"/>
      <c r="BY81" s="580"/>
      <c r="BZ81" s="580"/>
      <c r="CA81" s="580"/>
      <c r="CB81" s="581"/>
      <c r="CC81" s="581"/>
      <c r="CD81" s="581"/>
      <c r="CE81" s="581"/>
      <c r="CF81" s="581"/>
      <c r="CG81" s="581"/>
      <c r="CH81" s="581"/>
      <c r="CI81" s="580"/>
      <c r="CJ81" s="580"/>
      <c r="CK81" s="581"/>
      <c r="CL81" s="581"/>
      <c r="CM81" s="581"/>
      <c r="CN81" s="581"/>
      <c r="CO81" s="581"/>
      <c r="CP81" s="581"/>
      <c r="CQ81" s="581"/>
      <c r="CR81" s="581"/>
      <c r="CS81" s="580"/>
      <c r="CT81" s="580"/>
      <c r="CU81" s="580"/>
      <c r="CV81" s="580"/>
      <c r="CW81" s="581">
        <f>IF($H80=0,0,IF(ROUNDUP(CW80/$H80,0)&gt;30,30,ROUNDUP(CW80/$H80,0)))</f>
        <v>0</v>
      </c>
      <c r="CX81" s="580"/>
      <c r="CY81" s="581">
        <f>IF($H80=0,0,IF(ROUNDUP(CY80/$H80,0)&gt;30,30,ROUNDUP(CY80/$H80,0)))</f>
        <v>0</v>
      </c>
      <c r="CZ81" s="581"/>
      <c r="DA81" s="600"/>
      <c r="DB81" s="580"/>
      <c r="DC81" s="580"/>
      <c r="DD81" s="580"/>
      <c r="DE81" s="580"/>
      <c r="DF81" s="580"/>
      <c r="DG81" s="580"/>
      <c r="DH81" s="600"/>
    </row>
    <row r="82" spans="1:112" ht="13.5" customHeight="1" x14ac:dyDescent="0.2">
      <c r="A82" s="734">
        <v>24</v>
      </c>
      <c r="B82" s="736" t="s">
        <v>68</v>
      </c>
      <c r="C82" s="738">
        <f>IF(D82=0,0,RANK(D82,D$38:D$89))</f>
        <v>16</v>
      </c>
      <c r="D82" s="740">
        <f>SUM(I83:YA83)</f>
        <v>5</v>
      </c>
      <c r="E82" s="742">
        <f>RANK(F82,F$38:F$89)</f>
        <v>15</v>
      </c>
      <c r="F82" s="752">
        <f>COUNT(I82:YP82)</f>
        <v>3</v>
      </c>
      <c r="G82" s="754">
        <f>SUM(I82:XW82)</f>
        <v>6.0590277777777785E-2</v>
      </c>
      <c r="H82" s="759">
        <f>MINA(I82,J82,K82,L82,M82,N82,O82,P82,Q82,R82,S82,T82,U82,V82,W82)</f>
        <v>1.9155092592592592E-2</v>
      </c>
      <c r="I82" s="626">
        <v>1.9907407407407408E-2</v>
      </c>
      <c r="J82" s="574">
        <v>1.9155092592592592E-2</v>
      </c>
      <c r="K82" s="574"/>
      <c r="L82" s="574"/>
      <c r="M82" s="574">
        <v>2.1527777777777781E-2</v>
      </c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74"/>
      <c r="AA82" s="574"/>
      <c r="AB82" s="574"/>
      <c r="AC82" s="574"/>
      <c r="AD82" s="574"/>
      <c r="AE82" s="574"/>
      <c r="AF82" s="574"/>
      <c r="AG82" s="574"/>
      <c r="AH82" s="574"/>
      <c r="AI82" s="574"/>
      <c r="AJ82" s="574"/>
      <c r="AK82" s="574"/>
      <c r="AL82" s="574"/>
      <c r="AM82" s="574"/>
      <c r="AN82" s="574"/>
      <c r="AO82" s="574"/>
      <c r="AP82" s="574"/>
      <c r="AQ82" s="574"/>
      <c r="AR82" s="574"/>
      <c r="AS82" s="574"/>
      <c r="AT82" s="574"/>
      <c r="AU82" s="574"/>
      <c r="AV82" s="574"/>
      <c r="AW82" s="574"/>
      <c r="AX82" s="574"/>
      <c r="AY82" s="574"/>
      <c r="AZ82" s="574"/>
      <c r="BA82" s="574"/>
      <c r="BB82" s="574"/>
      <c r="BC82" s="574"/>
      <c r="BD82" s="574"/>
      <c r="BE82" s="574"/>
      <c r="BF82" s="574"/>
      <c r="BG82" s="574"/>
      <c r="BH82" s="574"/>
      <c r="BI82" s="574"/>
      <c r="BJ82" s="574"/>
      <c r="BK82" s="574"/>
      <c r="BL82" s="574"/>
      <c r="BM82" s="574"/>
      <c r="BN82" s="574"/>
      <c r="BO82" s="574"/>
      <c r="BP82" s="574"/>
      <c r="BQ82" s="574"/>
      <c r="BR82" s="574"/>
      <c r="BS82" s="574"/>
      <c r="BT82" s="574"/>
      <c r="BU82" s="574"/>
      <c r="BV82" s="574"/>
      <c r="BW82" s="574"/>
      <c r="BX82" s="574"/>
      <c r="BY82" s="574"/>
      <c r="BZ82" s="574"/>
      <c r="CA82" s="574"/>
      <c r="CB82" s="574"/>
      <c r="CC82" s="574"/>
      <c r="CD82" s="574"/>
      <c r="CE82" s="574"/>
      <c r="CF82" s="574"/>
      <c r="CG82" s="574"/>
      <c r="CH82" s="574"/>
      <c r="CI82" s="574"/>
      <c r="CJ82" s="574"/>
      <c r="CK82" s="574"/>
      <c r="CL82" s="574"/>
      <c r="CM82" s="574"/>
      <c r="CN82" s="574"/>
      <c r="CO82" s="574"/>
      <c r="CP82" s="574"/>
      <c r="CQ82" s="574"/>
      <c r="CR82" s="574"/>
      <c r="CS82" s="574"/>
      <c r="CT82" s="574"/>
      <c r="CU82" s="574"/>
      <c r="CV82" s="574"/>
      <c r="CW82" s="574"/>
      <c r="CX82" s="574"/>
      <c r="CY82" s="574"/>
      <c r="CZ82" s="574"/>
      <c r="DA82" s="574"/>
      <c r="DB82" s="574"/>
      <c r="DC82" s="574"/>
      <c r="DD82" s="574"/>
      <c r="DE82" s="574"/>
      <c r="DF82" s="574"/>
      <c r="DG82" s="574"/>
      <c r="DH82" s="574"/>
    </row>
    <row r="83" spans="1:112" ht="13.5" customHeight="1" thickBot="1" x14ac:dyDescent="0.25">
      <c r="A83" s="735"/>
      <c r="B83" s="737"/>
      <c r="C83" s="739"/>
      <c r="D83" s="741"/>
      <c r="E83" s="743"/>
      <c r="F83" s="753"/>
      <c r="G83" s="755"/>
      <c r="H83" s="760"/>
      <c r="I83" s="581">
        <f>IF($H82=0,0,IF(ROUNDUP(I82/$H82,0)&gt;30,30,ROUNDUP(I82/$H82,0)))</f>
        <v>2</v>
      </c>
      <c r="J83" s="581">
        <f>IF($H82=0,0,IF(ROUNDUP(J82/$H82,0)&gt;30,30,ROUNDUP(J82/$H82,0)))</f>
        <v>1</v>
      </c>
      <c r="K83" s="575"/>
      <c r="L83" s="576"/>
      <c r="M83" s="581">
        <f>IF($H82=0,0,IF(ROUNDUP(M82/$H82,0)&gt;30,30,ROUNDUP(M82/$H82,0)))</f>
        <v>2</v>
      </c>
      <c r="N83" s="575"/>
      <c r="O83" s="575"/>
      <c r="P83" s="576"/>
      <c r="Q83" s="576"/>
      <c r="R83" s="575"/>
      <c r="S83" s="575"/>
      <c r="T83" s="576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  <c r="AO83" s="575"/>
      <c r="AP83" s="575"/>
      <c r="AQ83" s="575"/>
      <c r="AR83" s="575"/>
      <c r="AS83" s="575"/>
      <c r="AT83" s="575"/>
      <c r="AU83" s="575"/>
      <c r="AV83" s="575"/>
      <c r="AW83" s="575"/>
      <c r="AX83" s="575"/>
      <c r="AY83" s="581"/>
      <c r="AZ83" s="575"/>
      <c r="BA83" s="575"/>
      <c r="BB83" s="575"/>
      <c r="BC83" s="575"/>
      <c r="BD83" s="575"/>
      <c r="BE83" s="575"/>
      <c r="BF83" s="575"/>
      <c r="BG83" s="575"/>
      <c r="BH83" s="575"/>
      <c r="BI83" s="575"/>
      <c r="BJ83" s="575"/>
      <c r="BK83" s="575"/>
      <c r="BL83" s="575"/>
      <c r="BM83" s="575"/>
      <c r="BN83" s="575"/>
      <c r="BO83" s="575"/>
      <c r="BP83" s="575"/>
      <c r="BQ83" s="575"/>
      <c r="BR83" s="575"/>
      <c r="BS83" s="575"/>
      <c r="BT83" s="575"/>
      <c r="BU83" s="575"/>
      <c r="BV83" s="575"/>
      <c r="BW83" s="575"/>
      <c r="BX83" s="575"/>
      <c r="BY83" s="575"/>
      <c r="BZ83" s="575"/>
      <c r="CA83" s="575"/>
      <c r="CB83" s="575"/>
      <c r="CC83" s="575"/>
      <c r="CD83" s="575"/>
      <c r="CE83" s="575"/>
      <c r="CF83" s="575"/>
      <c r="CG83" s="575"/>
      <c r="CH83" s="575"/>
      <c r="CI83" s="575"/>
      <c r="CJ83" s="575"/>
      <c r="CK83" s="575"/>
      <c r="CL83" s="575"/>
      <c r="CM83" s="575"/>
      <c r="CN83" s="575"/>
      <c r="CO83" s="575"/>
      <c r="CP83" s="575"/>
      <c r="CQ83" s="575"/>
      <c r="CR83" s="575"/>
      <c r="CS83" s="575"/>
      <c r="CT83" s="575"/>
      <c r="CU83" s="575"/>
      <c r="CV83" s="575"/>
      <c r="CW83" s="575"/>
      <c r="CX83" s="575"/>
      <c r="CY83" s="575"/>
      <c r="CZ83" s="575"/>
      <c r="DA83" s="575"/>
      <c r="DB83" s="575"/>
      <c r="DC83" s="575"/>
      <c r="DD83" s="575"/>
      <c r="DE83" s="575"/>
      <c r="DF83" s="575"/>
      <c r="DG83" s="575"/>
      <c r="DH83" s="575"/>
    </row>
    <row r="84" spans="1:112" ht="13.5" customHeight="1" x14ac:dyDescent="0.2">
      <c r="A84" s="734">
        <v>25</v>
      </c>
      <c r="B84" s="736" t="s">
        <v>835</v>
      </c>
      <c r="C84" s="738">
        <f>IF(D84=0,0,RANK(D84,D$38:D$89))</f>
        <v>0</v>
      </c>
      <c r="D84" s="740">
        <f>SUM(I85:YA85)</f>
        <v>0</v>
      </c>
      <c r="E84" s="742">
        <f>RANK(F84,F$38:F$89)</f>
        <v>23</v>
      </c>
      <c r="F84" s="752">
        <f>COUNT(I84:YP84)</f>
        <v>0</v>
      </c>
      <c r="G84" s="754">
        <f>SUM(I84:XW84)</f>
        <v>0</v>
      </c>
      <c r="H84" s="759">
        <f>MINA(I84,J84,K84,L84,M84,N84,O84,P84,Q84,R84,S84,T84,U84,V84,W84)</f>
        <v>0</v>
      </c>
      <c r="I84" s="610"/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8"/>
      <c r="X84" s="578"/>
      <c r="Y84" s="578"/>
      <c r="Z84" s="578"/>
      <c r="AA84" s="578"/>
      <c r="AB84" s="578"/>
      <c r="AC84" s="578"/>
      <c r="AD84" s="578"/>
      <c r="AE84" s="578"/>
      <c r="AF84" s="578"/>
      <c r="AG84" s="578"/>
      <c r="AH84" s="578"/>
      <c r="AI84" s="578"/>
      <c r="AJ84" s="578"/>
      <c r="AK84" s="578"/>
      <c r="AL84" s="578"/>
      <c r="AM84" s="578"/>
      <c r="AN84" s="578"/>
      <c r="AO84" s="578"/>
      <c r="AP84" s="578"/>
      <c r="AQ84" s="578"/>
      <c r="AR84" s="578"/>
      <c r="AS84" s="578"/>
      <c r="AT84" s="578"/>
      <c r="AU84" s="578"/>
      <c r="AV84" s="578"/>
      <c r="AW84" s="578"/>
      <c r="AX84" s="578"/>
      <c r="AY84" s="574"/>
      <c r="AZ84" s="578"/>
      <c r="BA84" s="578"/>
      <c r="BB84" s="578"/>
      <c r="BC84" s="578"/>
      <c r="BD84" s="578"/>
      <c r="BE84" s="578"/>
      <c r="BF84" s="578"/>
      <c r="BG84" s="578"/>
      <c r="BH84" s="578"/>
      <c r="BI84" s="578"/>
      <c r="BJ84" s="578"/>
      <c r="BK84" s="578"/>
      <c r="BL84" s="578"/>
      <c r="BM84" s="578"/>
      <c r="BN84" s="578"/>
      <c r="BO84" s="578"/>
      <c r="BP84" s="578"/>
      <c r="BQ84" s="578"/>
      <c r="BR84" s="578"/>
      <c r="BS84" s="578"/>
      <c r="BT84" s="578"/>
      <c r="BU84" s="578"/>
      <c r="BV84" s="578"/>
      <c r="BW84" s="578"/>
      <c r="BX84" s="578"/>
      <c r="BY84" s="578"/>
      <c r="BZ84" s="578"/>
      <c r="CA84" s="578"/>
      <c r="CB84" s="578"/>
      <c r="CC84" s="578"/>
      <c r="CD84" s="578"/>
      <c r="CE84" s="578"/>
      <c r="CF84" s="578"/>
      <c r="CG84" s="578"/>
      <c r="CH84" s="578"/>
      <c r="CI84" s="578"/>
      <c r="CJ84" s="578"/>
      <c r="CK84" s="578"/>
      <c r="CL84" s="578"/>
      <c r="CM84" s="578"/>
      <c r="CN84" s="578"/>
      <c r="CO84" s="578"/>
      <c r="CP84" s="578"/>
      <c r="CQ84" s="578"/>
      <c r="CR84" s="578"/>
      <c r="CS84" s="578"/>
      <c r="CT84" s="578"/>
      <c r="CU84" s="578"/>
      <c r="CV84" s="578"/>
      <c r="CW84" s="578"/>
      <c r="CX84" s="578"/>
      <c r="CY84" s="578"/>
      <c r="CZ84" s="578"/>
      <c r="DA84" s="578"/>
      <c r="DB84" s="578"/>
      <c r="DC84" s="578"/>
      <c r="DD84" s="578"/>
      <c r="DE84" s="578"/>
      <c r="DF84" s="578"/>
      <c r="DG84" s="578"/>
      <c r="DH84" s="578"/>
    </row>
    <row r="85" spans="1:112" ht="13.5" customHeight="1" thickBot="1" x14ac:dyDescent="0.25">
      <c r="A85" s="735"/>
      <c r="B85" s="737"/>
      <c r="C85" s="739"/>
      <c r="D85" s="741"/>
      <c r="E85" s="743"/>
      <c r="F85" s="753"/>
      <c r="G85" s="755"/>
      <c r="H85" s="760"/>
      <c r="I85" s="579"/>
      <c r="J85" s="579"/>
      <c r="K85" s="580"/>
      <c r="L85" s="581"/>
      <c r="M85" s="580"/>
      <c r="N85" s="580"/>
      <c r="O85" s="580"/>
      <c r="P85" s="581"/>
      <c r="Q85" s="581"/>
      <c r="R85" s="580"/>
      <c r="S85" s="580"/>
      <c r="T85" s="581"/>
      <c r="U85" s="580"/>
      <c r="V85" s="580"/>
      <c r="W85" s="580"/>
      <c r="X85" s="580"/>
      <c r="Y85" s="580"/>
      <c r="Z85" s="580"/>
      <c r="AA85" s="580"/>
      <c r="AB85" s="580"/>
      <c r="AC85" s="580"/>
      <c r="AD85" s="580"/>
      <c r="AE85" s="580"/>
      <c r="AF85" s="580"/>
      <c r="AG85" s="580"/>
      <c r="AH85" s="580"/>
      <c r="AI85" s="580"/>
      <c r="AJ85" s="580"/>
      <c r="AK85" s="580"/>
      <c r="AL85" s="580"/>
      <c r="AM85" s="580"/>
      <c r="AN85" s="580"/>
      <c r="AO85" s="580"/>
      <c r="AP85" s="580"/>
      <c r="AQ85" s="580"/>
      <c r="AR85" s="580"/>
      <c r="AS85" s="580"/>
      <c r="AT85" s="580"/>
      <c r="AU85" s="580"/>
      <c r="AV85" s="580"/>
      <c r="AW85" s="580"/>
      <c r="AX85" s="580"/>
      <c r="AY85" s="581"/>
      <c r="AZ85" s="580"/>
      <c r="BA85" s="580"/>
      <c r="BB85" s="580"/>
      <c r="BC85" s="580"/>
      <c r="BD85" s="580"/>
      <c r="BE85" s="581"/>
      <c r="BF85" s="580"/>
      <c r="BG85" s="580"/>
      <c r="BH85" s="581"/>
      <c r="BI85" s="580"/>
      <c r="BJ85" s="580"/>
      <c r="BK85" s="580"/>
      <c r="BL85" s="580"/>
      <c r="BM85" s="580"/>
      <c r="BN85" s="581"/>
      <c r="BO85" s="581"/>
      <c r="BP85" s="581"/>
      <c r="BQ85" s="581"/>
      <c r="BR85" s="581"/>
      <c r="BS85" s="581"/>
      <c r="BT85" s="580"/>
      <c r="BU85" s="580"/>
      <c r="BV85" s="580"/>
      <c r="BW85" s="580"/>
      <c r="BX85" s="580"/>
      <c r="BY85" s="580"/>
      <c r="BZ85" s="580"/>
      <c r="CA85" s="580"/>
      <c r="CB85" s="580"/>
      <c r="CC85" s="580"/>
      <c r="CD85" s="580"/>
      <c r="CE85" s="580"/>
      <c r="CF85" s="580"/>
      <c r="CG85" s="580"/>
      <c r="CH85" s="580"/>
      <c r="CI85" s="580"/>
      <c r="CJ85" s="580"/>
      <c r="CK85" s="580"/>
      <c r="CL85" s="580"/>
      <c r="CM85" s="580"/>
      <c r="CN85" s="580"/>
      <c r="CO85" s="580"/>
      <c r="CP85" s="580"/>
      <c r="CQ85" s="581"/>
      <c r="CR85" s="581"/>
      <c r="CS85" s="581"/>
      <c r="CT85" s="581"/>
      <c r="CU85" s="581"/>
      <c r="CV85" s="581"/>
      <c r="CW85" s="581"/>
      <c r="CX85" s="581"/>
      <c r="CY85" s="581"/>
      <c r="CZ85" s="581"/>
      <c r="DA85" s="581"/>
      <c r="DB85" s="581"/>
      <c r="DC85" s="581"/>
      <c r="DD85" s="581"/>
      <c r="DE85" s="581"/>
      <c r="DF85" s="581"/>
      <c r="DG85" s="581"/>
      <c r="DH85" s="581"/>
    </row>
    <row r="86" spans="1:112" ht="13.5" customHeight="1" x14ac:dyDescent="0.2">
      <c r="A86" s="734">
        <v>26</v>
      </c>
      <c r="B86" s="736" t="s">
        <v>100</v>
      </c>
      <c r="C86" s="738">
        <f>IF(D86=0,0,RANK(D86,D$38:D$89))</f>
        <v>11</v>
      </c>
      <c r="D86" s="740">
        <f>SUM(I87:YA87)</f>
        <v>43</v>
      </c>
      <c r="E86" s="742">
        <f>RANK(F86,F$38:F$89)</f>
        <v>10</v>
      </c>
      <c r="F86" s="752">
        <f>COUNT(I86:YP86)</f>
        <v>14</v>
      </c>
      <c r="G86" s="754">
        <f>SUM(I86:XW86)</f>
        <v>0.34179398148148143</v>
      </c>
      <c r="H86" s="759">
        <f>MINA(I86,J86,K86,L86,M86,N86,O86,P86,Q86,R86,S86,T86,U86,V86,W86)</f>
        <v>1.1504629629629629E-2</v>
      </c>
      <c r="I86" s="626"/>
      <c r="J86" s="574"/>
      <c r="K86" s="574"/>
      <c r="L86" s="574"/>
      <c r="M86" s="574"/>
      <c r="N86" s="574"/>
      <c r="O86" s="574"/>
      <c r="P86" s="574"/>
      <c r="Q86" s="574"/>
      <c r="R86" s="574"/>
      <c r="S86" s="574">
        <v>1.2916666666666667E-2</v>
      </c>
      <c r="T86" s="574"/>
      <c r="U86" s="574"/>
      <c r="V86" s="574"/>
      <c r="W86" s="574">
        <v>1.1504629629629629E-2</v>
      </c>
      <c r="X86" s="574"/>
      <c r="Y86" s="574"/>
      <c r="Z86" s="574"/>
      <c r="AA86" s="574"/>
      <c r="AB86" s="574"/>
      <c r="AC86" s="574">
        <v>1.4768518518518519E-2</v>
      </c>
      <c r="AD86" s="574"/>
      <c r="AE86" s="574"/>
      <c r="AF86" s="574"/>
      <c r="AG86" s="574"/>
      <c r="AH86" s="574">
        <v>1.8888888888888889E-2</v>
      </c>
      <c r="AI86" s="574"/>
      <c r="AJ86" s="574">
        <v>2.5983796296296297E-2</v>
      </c>
      <c r="AK86" s="574"/>
      <c r="AL86" s="574"/>
      <c r="AM86" s="574"/>
      <c r="AN86" s="574"/>
      <c r="AO86" s="574"/>
      <c r="AP86" s="574"/>
      <c r="AQ86" s="574"/>
      <c r="AR86" s="574"/>
      <c r="AS86" s="574"/>
      <c r="AT86" s="574"/>
      <c r="AU86" s="574"/>
      <c r="AV86" s="574">
        <v>2.3946759259259261E-2</v>
      </c>
      <c r="AW86" s="574"/>
      <c r="AX86" s="574"/>
      <c r="AY86" s="574"/>
      <c r="AZ86" s="574"/>
      <c r="BA86" s="574"/>
      <c r="BB86" s="574"/>
      <c r="BC86" s="574">
        <v>1.230324074074074E-2</v>
      </c>
      <c r="BD86" s="574"/>
      <c r="BE86" s="574"/>
      <c r="BF86" s="574"/>
      <c r="BG86" s="574"/>
      <c r="BH86" s="574"/>
      <c r="BI86" s="574"/>
      <c r="BJ86" s="574"/>
      <c r="BK86" s="574"/>
      <c r="BL86" s="574">
        <v>7.993055555555556E-2</v>
      </c>
      <c r="BM86" s="574"/>
      <c r="BN86" s="574"/>
      <c r="BO86" s="574"/>
      <c r="BP86" s="574"/>
      <c r="BQ86" s="574"/>
      <c r="BR86" s="574"/>
      <c r="BS86" s="574"/>
      <c r="BT86" s="574"/>
      <c r="BU86" s="574"/>
      <c r="BV86" s="574"/>
      <c r="BW86" s="574">
        <v>2.5648148148148146E-2</v>
      </c>
      <c r="BX86" s="574"/>
      <c r="BY86" s="574"/>
      <c r="BZ86" s="574"/>
      <c r="CA86" s="574"/>
      <c r="CB86" s="574"/>
      <c r="CC86" s="574"/>
      <c r="CD86" s="574"/>
      <c r="CE86" s="574"/>
      <c r="CF86" s="574"/>
      <c r="CG86" s="574"/>
      <c r="CH86" s="574"/>
      <c r="CI86" s="574"/>
      <c r="CJ86" s="574"/>
      <c r="CK86" s="574"/>
      <c r="CL86" s="574"/>
      <c r="CM86" s="574"/>
      <c r="CN86" s="574"/>
      <c r="CO86" s="574"/>
      <c r="CP86" s="574"/>
      <c r="CQ86" s="574" t="s">
        <v>1038</v>
      </c>
      <c r="CR86" s="574"/>
      <c r="CS86" s="574"/>
      <c r="CT86" s="587">
        <v>2.2546296296296297E-2</v>
      </c>
      <c r="CU86" s="574"/>
      <c r="CV86" s="574"/>
      <c r="CW86" s="585">
        <v>2.5358796296296296E-2</v>
      </c>
      <c r="CX86" s="589">
        <v>2.8993055555555553E-2</v>
      </c>
      <c r="CY86" s="574"/>
      <c r="CZ86" s="574"/>
      <c r="DA86" s="589">
        <v>2.7858796296296298E-2</v>
      </c>
      <c r="DB86" s="587">
        <v>1.1145833333333334E-2</v>
      </c>
      <c r="DC86" s="574"/>
      <c r="DD86" s="574"/>
      <c r="DE86" s="574"/>
      <c r="DF86" s="574"/>
      <c r="DG86" s="574"/>
      <c r="DH86" s="574"/>
    </row>
    <row r="87" spans="1:112" ht="13.5" customHeight="1" thickBot="1" x14ac:dyDescent="0.25">
      <c r="A87" s="735"/>
      <c r="B87" s="737"/>
      <c r="C87" s="739"/>
      <c r="D87" s="741"/>
      <c r="E87" s="743"/>
      <c r="F87" s="753"/>
      <c r="G87" s="755"/>
      <c r="H87" s="760"/>
      <c r="I87" s="577"/>
      <c r="J87" s="577"/>
      <c r="K87" s="575"/>
      <c r="L87" s="576"/>
      <c r="M87" s="575"/>
      <c r="N87" s="575"/>
      <c r="O87" s="597"/>
      <c r="P87" s="576"/>
      <c r="Q87" s="597"/>
      <c r="R87" s="575"/>
      <c r="S87" s="581">
        <f>IF($H86=0,0,IF(ROUNDUP(S86/$H86,0)&gt;30,30,ROUNDUP(S86/$H86,0)))</f>
        <v>2</v>
      </c>
      <c r="T87" s="576"/>
      <c r="U87" s="575"/>
      <c r="V87" s="575"/>
      <c r="W87" s="581">
        <f>IF($H86=0,0,IF(ROUNDUP(W86/$H86,0)&gt;30,30,ROUNDUP(W86/$H86,0)))</f>
        <v>1</v>
      </c>
      <c r="X87" s="575"/>
      <c r="Y87" s="575"/>
      <c r="Z87" s="575"/>
      <c r="AA87" s="575"/>
      <c r="AB87" s="575"/>
      <c r="AC87" s="581">
        <f>IF($H86=0,0,IF(ROUNDUP(AC86/$H86,0)&gt;30,30,ROUNDUP(AC86/$H86,0)))</f>
        <v>2</v>
      </c>
      <c r="AD87" s="575"/>
      <c r="AE87" s="575"/>
      <c r="AF87" s="575"/>
      <c r="AG87" s="575"/>
      <c r="AH87" s="581">
        <f>IF($H86=0,0,IF(ROUNDUP(AH86/$H86,0)&gt;30,30,ROUNDUP(AH86/$H86,0)))</f>
        <v>2</v>
      </c>
      <c r="AI87" s="581"/>
      <c r="AJ87" s="581">
        <f>IF($H86=0,0,IF(ROUNDUP(AJ86/$H86,0)&gt;30,30,ROUNDUP(AJ86/$H86,0)))</f>
        <v>3</v>
      </c>
      <c r="AK87" s="581"/>
      <c r="AL87" s="576"/>
      <c r="AM87" s="575"/>
      <c r="AN87" s="575"/>
      <c r="AO87" s="575"/>
      <c r="AP87" s="575"/>
      <c r="AQ87" s="575"/>
      <c r="AR87" s="575"/>
      <c r="AS87" s="575"/>
      <c r="AT87" s="575"/>
      <c r="AU87" s="575"/>
      <c r="AV87" s="581">
        <f>IF($H86=0,0,IF(ROUNDUP(AV86/$H86,0)&gt;30,30,ROUNDUP(AV86/$H86,0)))</f>
        <v>3</v>
      </c>
      <c r="AW87" s="581"/>
      <c r="AX87" s="581"/>
      <c r="AY87" s="581"/>
      <c r="AZ87" s="575"/>
      <c r="BA87" s="575"/>
      <c r="BB87" s="575"/>
      <c r="BC87" s="581">
        <f>IF($H86=0,0,IF(ROUNDUP(BC86/$H86,0)&gt;30,30,ROUNDUP(BC86/$H86,0)))</f>
        <v>2</v>
      </c>
      <c r="BD87" s="581"/>
      <c r="BE87" s="575"/>
      <c r="BF87" s="575"/>
      <c r="BG87" s="575"/>
      <c r="BH87" s="576"/>
      <c r="BI87" s="575"/>
      <c r="BJ87" s="575"/>
      <c r="BK87" s="575"/>
      <c r="BL87" s="581">
        <f>IF($H86=0,0,IF(ROUNDUP(BL86/$H86,0)&gt;30,30,ROUNDUP(BL86/$H86,0)))</f>
        <v>7</v>
      </c>
      <c r="BM87" s="575"/>
      <c r="BN87" s="575"/>
      <c r="BO87" s="575"/>
      <c r="BP87" s="576"/>
      <c r="BQ87" s="576"/>
      <c r="BR87" s="576"/>
      <c r="BS87" s="576"/>
      <c r="BT87" s="575"/>
      <c r="BU87" s="575"/>
      <c r="BV87" s="575"/>
      <c r="BW87" s="581">
        <f>IF($H86=0,0,IF(ROUNDUP(BW86/$H86,0)&gt;30,30,ROUNDUP(BW86/$H86,0)))</f>
        <v>3</v>
      </c>
      <c r="BX87" s="581"/>
      <c r="BY87" s="581"/>
      <c r="BZ87" s="581"/>
      <c r="CA87" s="575"/>
      <c r="CB87" s="575"/>
      <c r="CC87" s="575"/>
      <c r="CD87" s="575"/>
      <c r="CE87" s="575"/>
      <c r="CF87" s="575"/>
      <c r="CG87" s="575"/>
      <c r="CH87" s="575"/>
      <c r="CI87" s="575"/>
      <c r="CJ87" s="575"/>
      <c r="CK87" s="575"/>
      <c r="CL87" s="575"/>
      <c r="CM87" s="575"/>
      <c r="CN87" s="575"/>
      <c r="CO87" s="575"/>
      <c r="CP87" s="575"/>
      <c r="CQ87" s="581">
        <f>IF($H86=0,0,IF(ROUNDUP(CQ86/$H86,0)&gt;30,30,ROUNDUP(CQ86/$H86,0)))</f>
        <v>6</v>
      </c>
      <c r="CR87" s="581"/>
      <c r="CS87" s="575"/>
      <c r="CT87" s="581">
        <f>IF($H86=0,0,IF(ROUNDUP(CT86/$H86,0)&gt;30,30,ROUNDUP(CT86/$H86,0)))</f>
        <v>2</v>
      </c>
      <c r="CU87" s="575"/>
      <c r="CV87" s="575"/>
      <c r="CW87" s="645">
        <f>IF($H86=0,0,IF(ROUNDUP(CW86/$H86,0)&gt;30,30,ROUNDUP(CW86/$H86,0)))</f>
        <v>3</v>
      </c>
      <c r="CX87" s="646">
        <f>IF($H86=0,0,IF(ROUNDUP(CX86/$H86,0)&gt;30,30,ROUNDUP(CX86/$H86,0)))</f>
        <v>3</v>
      </c>
      <c r="CY87" s="575"/>
      <c r="CZ87" s="575"/>
      <c r="DA87" s="581">
        <f>IF($H86=0,0,IF(ROUNDUP(DA86/$H86,0)&gt;30,30,ROUNDUP(DA86/$H86,0)))</f>
        <v>3</v>
      </c>
      <c r="DB87" s="581">
        <f>IF($H86=0,0,IF(ROUNDUP(DB86/$H86,0)&gt;30,30,ROUNDUP(DB86/$H86,0)))</f>
        <v>1</v>
      </c>
      <c r="DC87" s="575"/>
      <c r="DD87" s="575"/>
      <c r="DE87" s="575"/>
      <c r="DF87" s="575"/>
      <c r="DG87" s="575"/>
      <c r="DH87" s="575"/>
    </row>
    <row r="88" spans="1:112" ht="13.5" customHeight="1" x14ac:dyDescent="0.2">
      <c r="A88" s="734">
        <v>27</v>
      </c>
      <c r="B88" s="736" t="s">
        <v>440</v>
      </c>
      <c r="C88" s="738">
        <f>IF(D88=0,0,RANK(D88,D$38:D$89))</f>
        <v>0</v>
      </c>
      <c r="D88" s="740">
        <f>SUM(I89:YA89)</f>
        <v>0</v>
      </c>
      <c r="E88" s="742">
        <f>RANK(F88,F$38:F$89)</f>
        <v>17</v>
      </c>
      <c r="F88" s="752">
        <f>COUNT(I88:YP88)</f>
        <v>2</v>
      </c>
      <c r="G88" s="754">
        <f>SUM(I88:XW88)</f>
        <v>1.0032523148148149</v>
      </c>
      <c r="H88" s="759">
        <f>MINA(I88,J88,K88,L88,M88,N88,O88,P88,Q88,R88,S88,T88,U88,V88,W88)</f>
        <v>0</v>
      </c>
      <c r="I88" s="610"/>
      <c r="J88" s="578"/>
      <c r="K88" s="578"/>
      <c r="L88" s="578"/>
      <c r="M88" s="578"/>
      <c r="N88" s="578"/>
      <c r="O88" s="578"/>
      <c r="P88" s="578"/>
      <c r="Q88" s="578"/>
      <c r="R88" s="578"/>
      <c r="S88" s="578"/>
      <c r="T88" s="578"/>
      <c r="U88" s="578"/>
      <c r="V88" s="578"/>
      <c r="W88" s="578"/>
      <c r="X88" s="578"/>
      <c r="Y88" s="578"/>
      <c r="Z88" s="578"/>
      <c r="AA88" s="578"/>
      <c r="AB88" s="578"/>
      <c r="AC88" s="578"/>
      <c r="AD88" s="578"/>
      <c r="AE88" s="578">
        <v>0.99930555555555556</v>
      </c>
      <c r="AF88" s="578"/>
      <c r="AG88" s="578"/>
      <c r="AH88" s="578"/>
      <c r="AI88" s="578"/>
      <c r="AJ88" s="578"/>
      <c r="AK88" s="578"/>
      <c r="AL88" s="578"/>
      <c r="AM88" s="578"/>
      <c r="AN88" s="578"/>
      <c r="AO88" s="578"/>
      <c r="AP88" s="578"/>
      <c r="AQ88" s="578"/>
      <c r="AR88" s="578"/>
      <c r="AS88" s="578"/>
      <c r="AT88" s="578"/>
      <c r="AU88" s="578"/>
      <c r="AV88" s="578"/>
      <c r="AW88" s="578"/>
      <c r="AX88" s="578"/>
      <c r="AY88" s="574"/>
      <c r="AZ88" s="578"/>
      <c r="BA88" s="578"/>
      <c r="BB88" s="578"/>
      <c r="BC88" s="578"/>
      <c r="BD88" s="578"/>
      <c r="BE88" s="578"/>
      <c r="BF88" s="578"/>
      <c r="BG88" s="578"/>
      <c r="BH88" s="578"/>
      <c r="BI88" s="578"/>
      <c r="BJ88" s="578"/>
      <c r="BK88" s="578"/>
      <c r="BL88" s="578"/>
      <c r="BM88" s="578"/>
      <c r="BN88" s="578"/>
      <c r="BO88" s="578"/>
      <c r="BP88" s="578"/>
      <c r="BQ88" s="578"/>
      <c r="BR88" s="578"/>
      <c r="BS88" s="578"/>
      <c r="BT88" s="578"/>
      <c r="BU88" s="578"/>
      <c r="BV88" s="578"/>
      <c r="BW88" s="578"/>
      <c r="BX88" s="578"/>
      <c r="BY88" s="578"/>
      <c r="BZ88" s="578"/>
      <c r="CA88" s="578"/>
      <c r="CB88" s="578"/>
      <c r="CC88" s="578"/>
      <c r="CD88" s="578"/>
      <c r="CE88" s="578"/>
      <c r="CF88" s="578"/>
      <c r="CG88" s="578"/>
      <c r="CH88" s="578"/>
      <c r="CI88" s="578"/>
      <c r="CJ88" s="578"/>
      <c r="CK88" s="578"/>
      <c r="CL88" s="578"/>
      <c r="CM88" s="578"/>
      <c r="CN88" s="578"/>
      <c r="CO88" s="578"/>
      <c r="CP88" s="578"/>
      <c r="CQ88" s="578"/>
      <c r="CR88" s="578"/>
      <c r="CS88" s="578"/>
      <c r="CT88" s="578"/>
      <c r="CU88" s="578"/>
      <c r="CV88" s="578"/>
      <c r="CW88" s="578"/>
      <c r="CX88" s="578"/>
      <c r="CY88" s="578">
        <v>3.9467592592592592E-3</v>
      </c>
      <c r="CZ88" s="578"/>
      <c r="DA88" s="578"/>
      <c r="DB88" s="578"/>
      <c r="DC88" s="578"/>
      <c r="DD88" s="578"/>
      <c r="DE88" s="578"/>
      <c r="DF88" s="578"/>
      <c r="DG88" s="578"/>
      <c r="DH88" s="578"/>
    </row>
    <row r="89" spans="1:112" ht="13.5" customHeight="1" thickBot="1" x14ac:dyDescent="0.25">
      <c r="A89" s="735"/>
      <c r="B89" s="737"/>
      <c r="C89" s="739"/>
      <c r="D89" s="741"/>
      <c r="E89" s="743"/>
      <c r="F89" s="753"/>
      <c r="G89" s="755"/>
      <c r="H89" s="760"/>
      <c r="I89" s="579"/>
      <c r="J89" s="580"/>
      <c r="K89" s="580"/>
      <c r="L89" s="581"/>
      <c r="M89" s="580"/>
      <c r="N89" s="580"/>
      <c r="O89" s="580"/>
      <c r="P89" s="581"/>
      <c r="Q89" s="581"/>
      <c r="R89" s="580"/>
      <c r="S89" s="580"/>
      <c r="T89" s="581"/>
      <c r="U89" s="580"/>
      <c r="V89" s="580"/>
      <c r="W89" s="580"/>
      <c r="X89" s="580"/>
      <c r="Y89" s="580"/>
      <c r="Z89" s="580"/>
      <c r="AA89" s="580"/>
      <c r="AB89" s="580"/>
      <c r="AC89" s="580"/>
      <c r="AD89" s="580"/>
      <c r="AE89" s="581">
        <f>IF($H88=0,0,IF(ROUNDUP(AE88/$H88,0)&gt;30,30,ROUNDUP(AE88/$H88,0)))</f>
        <v>0</v>
      </c>
      <c r="AF89" s="581"/>
      <c r="AG89" s="581"/>
      <c r="AH89" s="580"/>
      <c r="AI89" s="580"/>
      <c r="AJ89" s="580"/>
      <c r="AK89" s="580"/>
      <c r="AL89" s="580"/>
      <c r="AM89" s="580"/>
      <c r="AN89" s="580"/>
      <c r="AO89" s="580"/>
      <c r="AP89" s="580"/>
      <c r="AQ89" s="580"/>
      <c r="AR89" s="580"/>
      <c r="AS89" s="580"/>
      <c r="AT89" s="581"/>
      <c r="AU89" s="581"/>
      <c r="AV89" s="581"/>
      <c r="AW89" s="581"/>
      <c r="AX89" s="581"/>
      <c r="AY89" s="581"/>
      <c r="AZ89" s="580"/>
      <c r="BA89" s="580"/>
      <c r="BB89" s="580"/>
      <c r="BC89" s="580"/>
      <c r="BD89" s="580"/>
      <c r="BE89" s="580"/>
      <c r="BF89" s="580"/>
      <c r="BG89" s="580"/>
      <c r="BH89" s="580"/>
      <c r="BI89" s="580"/>
      <c r="BJ89" s="580"/>
      <c r="BK89" s="580"/>
      <c r="BL89" s="580"/>
      <c r="BM89" s="580"/>
      <c r="BN89" s="580"/>
      <c r="BO89" s="580"/>
      <c r="BP89" s="580"/>
      <c r="BQ89" s="580"/>
      <c r="BR89" s="580"/>
      <c r="BS89" s="580"/>
      <c r="BT89" s="580"/>
      <c r="BU89" s="580"/>
      <c r="BV89" s="580"/>
      <c r="BW89" s="580"/>
      <c r="BX89" s="580"/>
      <c r="BY89" s="580"/>
      <c r="BZ89" s="580"/>
      <c r="CA89" s="580"/>
      <c r="CB89" s="580"/>
      <c r="CC89" s="580"/>
      <c r="CD89" s="580"/>
      <c r="CE89" s="580"/>
      <c r="CF89" s="580"/>
      <c r="CG89" s="580"/>
      <c r="CH89" s="580"/>
      <c r="CI89" s="580"/>
      <c r="CJ89" s="580"/>
      <c r="CK89" s="580"/>
      <c r="CL89" s="580"/>
      <c r="CM89" s="580"/>
      <c r="CN89" s="580"/>
      <c r="CO89" s="580"/>
      <c r="CP89" s="580"/>
      <c r="CQ89" s="580"/>
      <c r="CR89" s="580"/>
      <c r="CS89" s="580"/>
      <c r="CT89" s="580"/>
      <c r="CU89" s="580"/>
      <c r="CV89" s="580"/>
      <c r="CW89" s="580"/>
      <c r="CX89" s="580"/>
      <c r="CY89" s="581">
        <f>IF($H88=0,0,IF(ROUNDUP(CY88/$H88,0)&gt;30,30,ROUNDUP(CY88/$H88,0)))</f>
        <v>0</v>
      </c>
      <c r="CZ89" s="581"/>
      <c r="DA89" s="580"/>
      <c r="DB89" s="580"/>
      <c r="DC89" s="580"/>
      <c r="DD89" s="580"/>
      <c r="DE89" s="580"/>
      <c r="DF89" s="580"/>
      <c r="DG89" s="580"/>
      <c r="DH89" s="580"/>
    </row>
    <row r="90" spans="1:112" ht="26.25" customHeight="1" thickBot="1" x14ac:dyDescent="0.25">
      <c r="A90" s="728" t="s">
        <v>111</v>
      </c>
      <c r="B90" s="729"/>
      <c r="C90" s="608">
        <f>SUM(I90:KT90)</f>
        <v>549</v>
      </c>
      <c r="D90" s="609" t="s">
        <v>971</v>
      </c>
      <c r="E90" s="730">
        <f>SUM(G2:G89)</f>
        <v>29.80201388888889</v>
      </c>
      <c r="F90" s="730"/>
      <c r="G90" s="764" t="s">
        <v>972</v>
      </c>
      <c r="H90" s="765"/>
      <c r="I90" s="630">
        <f t="shared" ref="I90:AX90" si="19">(IF(I2&gt;0,1,0))+(IF(I4&gt;0,1,0))+(IF(I6&gt;0,1,0))+(IF(I8&gt;0,1,0))+(IF(I10&gt;0,1,0))+(IF(I12&gt;0,1,0))+(IF(I14&gt;0,1,0))+(IF(I16&gt;0,1,0))+(IF(I18&gt;0,1,0))+(IF(I20&gt;0,1,0))+(IF(I22&gt;0,1,0))+(IF(I24&gt;0,1,0))+(IF(I26&gt;0,1,0))+(IF(I28&gt;0,1,0))+(IF(I30&gt;0,1,0))+(IF(I32&gt;0,1,0))+(IF(I34&gt;0,1,0))+(IF(I36&gt;0,1,0))+(IF(I38&gt;0,1,0))+(IF(I40&gt;0,1,0))+(IF(I42&gt;0,1,0))+(IF(I44&gt;0,1,0))+(IF(I46&gt;0,1,0))+(IF(I48&gt;0,1,0))+(IF(I50&gt;0,1,0))+(IF(I52&gt;0,1,0))+(IF(I54&gt;0,1,0))+(IF(I56&gt;0,1,0))+(IF(I58&gt;0,1,0))+(IF(I60&gt;0,1,0))+(IF(I62&gt;0,1,0))+(IF(I64&gt;0,1,0))+(IF(I66&gt;0,1,0))+(IF(I68&gt;0,1,0))+(IF(I70&gt;0,1,0))+(IF(I72&gt;0,1,0))+(IF(I74&gt;0,1,0))+(IF(I76&gt;0,1,0))+(IF(I78&gt;0,1,0))+(IF(I82&gt;0,1,0))+(IF(I84&gt;0,1,0))+(IF(I86&gt;0,1,0))+(IF(I88&gt;0,1,0))</f>
        <v>21</v>
      </c>
      <c r="J90" s="630">
        <f t="shared" si="19"/>
        <v>18</v>
      </c>
      <c r="K90" s="630">
        <f t="shared" si="19"/>
        <v>13</v>
      </c>
      <c r="L90" s="630">
        <f t="shared" si="19"/>
        <v>5</v>
      </c>
      <c r="M90" s="630">
        <f t="shared" si="19"/>
        <v>12</v>
      </c>
      <c r="N90" s="630">
        <f t="shared" si="19"/>
        <v>15</v>
      </c>
      <c r="O90" s="630">
        <f t="shared" si="19"/>
        <v>15</v>
      </c>
      <c r="P90" s="630">
        <f t="shared" si="19"/>
        <v>10</v>
      </c>
      <c r="Q90" s="630">
        <f t="shared" si="19"/>
        <v>9</v>
      </c>
      <c r="R90" s="630">
        <f>(IF(R2&gt;0,1,0))+(IF(R4&gt;0,1,0))+(IF(R6&gt;0,1,0))+(IF(R8&gt;0,1,0))+(IF(R10&gt;0,1,0))+(IF(R12&gt;0,1,0))+(IF(R14&gt;0,1,0))+(IF(R16&gt;0,1,0))+(IF(R18&gt;0,1,0))+(IF(R20&gt;0,1,0))+(IF(R22&gt;0,1,0))+(IF(R24&gt;0,1,0))+(IF(R26&gt;0,1,0))+(IF(R28&gt;0,1,0))+(IF(R30&gt;0,1,0))+(IF(R32&gt;0,1,0))+(IF(R34&gt;0,1,0))+(IF(R36&gt;0,1,0))+(IF(R38&gt;0,1,0))+(IF(R40&gt;0,1,0))+(IF(R42&gt;0,1,0))+(IF(R44&gt;0,1,0))+(IF(R46&gt;0,1,0))+(IF(R48&gt;0,1,0))+(IF(R50&gt;0,1,0))+(IF(R52&gt;0,1,0))+(IF(R54&gt;0,1,0))+(IF(R56&gt;0,1,0))+(IF(R58&gt;0,1,0))+(IF(R60&gt;0,1,0))+(IF(R62&gt;0,1,0))+(IF(R64&gt;0,1,0))+(IF(R66&gt;0,1,0))+(IF(R68&gt;0,1,0))+(IF(R70&gt;0,1,0))+(IF(R72&gt;0,1,0))+(IF(R74&gt;0,1,0))+(IF(R76&gt;0,1,0))+(IF(R78&gt;0,1,0))+(IF(R82&gt;0,1,0))+(IF(R84&gt;0,1,0))+(IF(R86&gt;0,1,0))+(IF(R88&gt;0,1,0))</f>
        <v>11</v>
      </c>
      <c r="S90" s="630">
        <f>(IF(S2&gt;0,1,0))+(IF(S4&gt;0,1,0))+(IF(S6&gt;0,1,0))+(IF(S8&gt;0,1,0))+(IF(S10&gt;0,1,0))+(IF(S12&gt;0,1,0))+(IF(S14&gt;0,1,0))+(IF(S16&gt;0,1,0))+(IF(S18&gt;0,1,0))+(IF(S20&gt;0,1,0))+(IF(S22&gt;0,1,0))+(IF(S24&gt;0,1,0))+(IF(S26&gt;0,1,0))+(IF(S28&gt;0,1,0))+(IF(S30&gt;0,1,0))+(IF(S32&gt;0,1,0))+(IF(S34&gt;0,1,0))+(IF(S36&gt;0,1,0))+(IF(S38&gt;0,1,0))+(IF(S40&gt;0,1,0))+(IF(S42&gt;0,1,0))+(IF(S44&gt;0,1,0))+(IF(S46&gt;0,1,0))+(IF(S48&gt;0,1,0))+(IF(S50&gt;0,1,0))+(IF(S52&gt;0,1,0))+(IF(S54&gt;0,1,0))+(IF(S56&gt;0,1,0))+(IF(S58&gt;0,1,0))+(IF(S60&gt;0,1,0))+(IF(S62&gt;0,1,0))+(IF(S64&gt;0,1,0))+(IF(S66&gt;0,1,0))+(IF(S68&gt;0,1,0))+(IF(S70&gt;0,1,0))+(IF(S72&gt;0,1,0))+(IF(S74&gt;0,1,0))+(IF(S76&gt;0,1,0))+(IF(S78&gt;0,1,0))+(IF(S82&gt;0,1,0))+(IF(S84&gt;0,1,0))+(IF(S86&gt;0,1,0))+(IF(S88&gt;0,1,0))</f>
        <v>12</v>
      </c>
      <c r="T90" s="630">
        <f t="shared" si="19"/>
        <v>13</v>
      </c>
      <c r="U90" s="630">
        <f t="shared" si="19"/>
        <v>10</v>
      </c>
      <c r="V90" s="630">
        <f t="shared" si="19"/>
        <v>9</v>
      </c>
      <c r="W90" s="630">
        <f t="shared" si="19"/>
        <v>7</v>
      </c>
      <c r="X90" s="630">
        <f t="shared" si="19"/>
        <v>10</v>
      </c>
      <c r="Y90" s="630">
        <f t="shared" si="19"/>
        <v>3</v>
      </c>
      <c r="Z90" s="630">
        <f t="shared" si="19"/>
        <v>11</v>
      </c>
      <c r="AA90" s="630">
        <f t="shared" si="19"/>
        <v>11</v>
      </c>
      <c r="AB90" s="630">
        <f t="shared" si="19"/>
        <v>1</v>
      </c>
      <c r="AC90" s="630">
        <f t="shared" si="19"/>
        <v>2</v>
      </c>
      <c r="AD90" s="630">
        <f t="shared" si="19"/>
        <v>4</v>
      </c>
      <c r="AE90" s="630">
        <f t="shared" si="19"/>
        <v>2</v>
      </c>
      <c r="AF90" s="630">
        <f t="shared" si="19"/>
        <v>1</v>
      </c>
      <c r="AG90" s="630">
        <f t="shared" si="19"/>
        <v>6</v>
      </c>
      <c r="AH90" s="630">
        <f t="shared" si="19"/>
        <v>2</v>
      </c>
      <c r="AI90" s="630">
        <f t="shared" si="19"/>
        <v>1</v>
      </c>
      <c r="AJ90" s="630">
        <f t="shared" si="19"/>
        <v>7</v>
      </c>
      <c r="AK90" s="630">
        <f t="shared" si="19"/>
        <v>8</v>
      </c>
      <c r="AL90" s="630">
        <f t="shared" si="19"/>
        <v>7</v>
      </c>
      <c r="AM90" s="630">
        <f t="shared" si="19"/>
        <v>5</v>
      </c>
      <c r="AN90" s="630">
        <f t="shared" si="19"/>
        <v>1</v>
      </c>
      <c r="AO90" s="630">
        <f t="shared" si="19"/>
        <v>2</v>
      </c>
      <c r="AP90" s="630">
        <f t="shared" si="19"/>
        <v>1</v>
      </c>
      <c r="AQ90" s="630">
        <f t="shared" si="19"/>
        <v>3</v>
      </c>
      <c r="AR90" s="630">
        <f t="shared" si="19"/>
        <v>1</v>
      </c>
      <c r="AS90" s="630">
        <f t="shared" si="19"/>
        <v>1</v>
      </c>
      <c r="AT90" s="630">
        <f t="shared" si="19"/>
        <v>15</v>
      </c>
      <c r="AU90" s="630">
        <f t="shared" si="19"/>
        <v>2</v>
      </c>
      <c r="AV90" s="630">
        <f t="shared" si="19"/>
        <v>11</v>
      </c>
      <c r="AW90" s="630">
        <f t="shared" si="19"/>
        <v>1</v>
      </c>
      <c r="AX90" s="630">
        <f t="shared" si="19"/>
        <v>1</v>
      </c>
      <c r="AY90" s="630">
        <f>(IF(AY2&gt;0,1,0))+(IF(AY4&gt;0,1,0))+(IF(AY6&gt;0,1,0))+(IF(AY8&gt;0,1,0))+(IF(AY10&gt;0,1,0))+(IF(AY12&gt;0,1,0))+(IF(AY14&gt;0,1,0))+(IF(AY16&gt;0,1,0))+(IF(AY18&gt;0,1,0))+(IF(AY20&gt;0,1,0))+(IF(AY22&gt;0,1,0))+(IF(AY24&gt;0,1,0))+(IF(AY26&gt;0,1,0))+(IF(AY28&gt;0,1,0))+(IF(AY30&gt;0,1,0))+(IF(AY32&gt;0,1,0))+(IF(AY34&gt;0,1,0))+(IF(AY36&gt;0,1,0))+(IF(AY38&gt;0,1,0))+(IF(AY40&gt;0,1,0))+(IF(AY42&gt;0,1,0))+(IF(AY44&gt;0,1,0))+(IF(AY46&gt;0,1,0))+(IF(AY48&gt;0,1,0))+(IF(AY50&gt;0,1,0))+(IF(AY52&gt;0,1,0))+(IF(AY54&gt;0,1,0))+(IF(AY56&gt;0,1,0))+(IF(AY58&gt;0,1,0))+(IF(AY60&gt;0,1,0))+(IF(AY62&gt;0,1,0))+(IF(AY64&gt;0,1,0))+(IF(AY66&gt;0,1,0))+(IF(AY68&gt;0,1,0))+(IF(AY70&gt;0,1,0))+(IF(AY72&gt;0,1,0))+(IF(AY74&gt;0,1,0))+(IF(AY76&gt;0,1,0))+(IF(AY78&gt;0,1,0))+(IF(AY82&gt;0,1,0))+(IF(AY84&gt;0,1,0))+(IF(AY86&gt;0,1,0))+(IF(AY88&gt;0,1,0))</f>
        <v>2</v>
      </c>
      <c r="AZ90" s="630">
        <f t="shared" ref="AZ90:DH90" si="20">(IF(AZ2&gt;0,1,0))+(IF(AZ4&gt;0,1,0))+(IF(AZ6&gt;0,1,0))+(IF(AZ8&gt;0,1,0))+(IF(AZ10&gt;0,1,0))+(IF(AZ12&gt;0,1,0))+(IF(AZ14&gt;0,1,0))+(IF(AZ16&gt;0,1,0))+(IF(AZ18&gt;0,1,0))+(IF(AZ20&gt;0,1,0))+(IF(AZ22&gt;0,1,0))+(IF(AZ24&gt;0,1,0))+(IF(AZ26&gt;0,1,0))+(IF(AZ28&gt;0,1,0))+(IF(AZ30&gt;0,1,0))+(IF(AZ32&gt;0,1,0))+(IF(AZ34&gt;0,1,0))+(IF(AZ36&gt;0,1,0))+(IF(AZ38&gt;0,1,0))+(IF(AZ40&gt;0,1,0))+(IF(AZ42&gt;0,1,0))+(IF(AZ44&gt;0,1,0))+(IF(AZ46&gt;0,1,0))+(IF(AZ48&gt;0,1,0))+(IF(AZ50&gt;0,1,0))+(IF(AZ52&gt;0,1,0))+(IF(AZ54&gt;0,1,0))+(IF(AZ56&gt;0,1,0))+(IF(AZ58&gt;0,1,0))+(IF(AZ60&gt;0,1,0))+(IF(AZ62&gt;0,1,0))+(IF(AZ64&gt;0,1,0))+(IF(AZ66&gt;0,1,0))+(IF(AZ68&gt;0,1,0))+(IF(AZ70&gt;0,1,0))+(IF(AZ72&gt;0,1,0))+(IF(AZ74&gt;0,1,0))+(IF(AZ76&gt;0,1,0))+(IF(AZ78&gt;0,1,0))+(IF(AZ82&gt;0,1,0))+(IF(AZ84&gt;0,1,0))+(IF(AZ86&gt;0,1,0))+(IF(AZ88&gt;0,1,0))</f>
        <v>1</v>
      </c>
      <c r="BA90" s="630">
        <f t="shared" si="20"/>
        <v>1</v>
      </c>
      <c r="BB90" s="630">
        <f t="shared" si="20"/>
        <v>2</v>
      </c>
      <c r="BC90" s="630">
        <f t="shared" si="20"/>
        <v>3</v>
      </c>
      <c r="BD90" s="630">
        <f t="shared" si="20"/>
        <v>4</v>
      </c>
      <c r="BE90" s="630">
        <f t="shared" si="20"/>
        <v>15</v>
      </c>
      <c r="BF90" s="630">
        <f t="shared" si="20"/>
        <v>4</v>
      </c>
      <c r="BG90" s="630">
        <f t="shared" si="20"/>
        <v>5</v>
      </c>
      <c r="BH90" s="630">
        <f t="shared" si="20"/>
        <v>9</v>
      </c>
      <c r="BI90" s="630">
        <f t="shared" si="20"/>
        <v>2</v>
      </c>
      <c r="BJ90" s="630">
        <f t="shared" si="20"/>
        <v>1</v>
      </c>
      <c r="BK90" s="630">
        <f t="shared" si="20"/>
        <v>1</v>
      </c>
      <c r="BL90" s="630">
        <f t="shared" si="20"/>
        <v>2</v>
      </c>
      <c r="BM90" s="630">
        <f t="shared" si="20"/>
        <v>1</v>
      </c>
      <c r="BN90" s="630">
        <f t="shared" si="20"/>
        <v>1</v>
      </c>
      <c r="BO90" s="630">
        <f t="shared" si="20"/>
        <v>3</v>
      </c>
      <c r="BP90" s="630">
        <f t="shared" si="20"/>
        <v>1</v>
      </c>
      <c r="BQ90" s="630">
        <f t="shared" si="20"/>
        <v>1</v>
      </c>
      <c r="BR90" s="630">
        <f t="shared" si="20"/>
        <v>15</v>
      </c>
      <c r="BS90" s="630">
        <f t="shared" si="20"/>
        <v>11</v>
      </c>
      <c r="BT90" s="630">
        <f t="shared" si="20"/>
        <v>10</v>
      </c>
      <c r="BU90" s="630">
        <f t="shared" si="20"/>
        <v>1</v>
      </c>
      <c r="BV90" s="630">
        <f t="shared" si="20"/>
        <v>1</v>
      </c>
      <c r="BW90" s="630">
        <f t="shared" si="20"/>
        <v>3</v>
      </c>
      <c r="BX90" s="630">
        <f t="shared" si="20"/>
        <v>1</v>
      </c>
      <c r="BY90" s="630">
        <f t="shared" si="20"/>
        <v>1</v>
      </c>
      <c r="BZ90" s="630">
        <f t="shared" si="20"/>
        <v>2</v>
      </c>
      <c r="CA90" s="630">
        <f t="shared" si="20"/>
        <v>1</v>
      </c>
      <c r="CB90" s="630">
        <f t="shared" si="20"/>
        <v>2</v>
      </c>
      <c r="CC90" s="630">
        <f t="shared" si="20"/>
        <v>2</v>
      </c>
      <c r="CD90" s="630">
        <f t="shared" si="20"/>
        <v>1</v>
      </c>
      <c r="CE90" s="630">
        <f t="shared" si="20"/>
        <v>9</v>
      </c>
      <c r="CF90" s="630">
        <f t="shared" si="20"/>
        <v>2</v>
      </c>
      <c r="CG90" s="630">
        <f t="shared" si="20"/>
        <v>1</v>
      </c>
      <c r="CH90" s="630">
        <f t="shared" si="20"/>
        <v>4</v>
      </c>
      <c r="CI90" s="630">
        <f t="shared" si="20"/>
        <v>3</v>
      </c>
      <c r="CJ90" s="630">
        <f t="shared" si="20"/>
        <v>1</v>
      </c>
      <c r="CK90" s="630">
        <f t="shared" si="20"/>
        <v>6</v>
      </c>
      <c r="CL90" s="630">
        <f t="shared" si="20"/>
        <v>3</v>
      </c>
      <c r="CM90" s="630">
        <f t="shared" si="20"/>
        <v>7</v>
      </c>
      <c r="CN90" s="630">
        <f t="shared" si="20"/>
        <v>3</v>
      </c>
      <c r="CO90" s="630">
        <f t="shared" si="20"/>
        <v>7</v>
      </c>
      <c r="CP90" s="630">
        <f t="shared" si="20"/>
        <v>3</v>
      </c>
      <c r="CQ90" s="630">
        <f t="shared" si="20"/>
        <v>22</v>
      </c>
      <c r="CR90" s="630">
        <f t="shared" si="20"/>
        <v>1</v>
      </c>
      <c r="CS90" s="630">
        <f t="shared" si="20"/>
        <v>1</v>
      </c>
      <c r="CT90" s="630">
        <f t="shared" si="20"/>
        <v>13</v>
      </c>
      <c r="CU90" s="630">
        <f t="shared" si="20"/>
        <v>9</v>
      </c>
      <c r="CV90" s="630">
        <f t="shared" si="20"/>
        <v>1</v>
      </c>
      <c r="CW90" s="630">
        <f t="shared" si="20"/>
        <v>5</v>
      </c>
      <c r="CX90" s="630">
        <f t="shared" si="20"/>
        <v>2</v>
      </c>
      <c r="CY90" s="630">
        <f t="shared" si="20"/>
        <v>11</v>
      </c>
      <c r="CZ90" s="630">
        <f t="shared" si="20"/>
        <v>2</v>
      </c>
      <c r="DA90" s="630">
        <f t="shared" si="20"/>
        <v>10</v>
      </c>
      <c r="DB90" s="630">
        <f t="shared" si="20"/>
        <v>5</v>
      </c>
      <c r="DC90" s="630">
        <f t="shared" si="20"/>
        <v>1</v>
      </c>
      <c r="DD90" s="630">
        <f t="shared" si="20"/>
        <v>2</v>
      </c>
      <c r="DE90" s="630">
        <f t="shared" si="20"/>
        <v>1</v>
      </c>
      <c r="DF90" s="630">
        <f t="shared" si="20"/>
        <v>2</v>
      </c>
      <c r="DG90" s="630">
        <f t="shared" si="20"/>
        <v>1</v>
      </c>
      <c r="DH90" s="630">
        <f t="shared" si="20"/>
        <v>1</v>
      </c>
    </row>
    <row r="91" spans="1:112" ht="15" x14ac:dyDescent="0.3">
      <c r="A91" s="756" t="s">
        <v>31</v>
      </c>
      <c r="B91" s="756"/>
      <c r="C91" s="756"/>
      <c r="D91" s="756"/>
      <c r="E91" s="756"/>
      <c r="F91" s="75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112" ht="15" x14ac:dyDescent="0.3">
      <c r="A92" s="714" t="s">
        <v>27</v>
      </c>
      <c r="B92" s="714"/>
      <c r="C92" s="714"/>
      <c r="D92" s="714"/>
      <c r="E92" s="714"/>
      <c r="F92" s="714"/>
      <c r="G92" s="259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112" ht="15" x14ac:dyDescent="0.3">
      <c r="A93" s="720" t="s">
        <v>55</v>
      </c>
      <c r="B93" s="720"/>
      <c r="C93" s="720"/>
      <c r="D93" s="720"/>
      <c r="E93" s="720"/>
      <c r="F93" s="720"/>
      <c r="G93" s="259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112" ht="15" x14ac:dyDescent="0.3">
      <c r="A94" s="720" t="s">
        <v>221</v>
      </c>
      <c r="B94" s="720"/>
      <c r="C94" s="720"/>
      <c r="D94" s="720"/>
      <c r="E94" s="720"/>
      <c r="F94" s="720"/>
      <c r="G94" s="259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112" ht="15" x14ac:dyDescent="0.3">
      <c r="A95" s="721" t="s">
        <v>650</v>
      </c>
      <c r="B95" s="721"/>
      <c r="C95" s="721"/>
      <c r="D95" s="721"/>
      <c r="E95" s="721"/>
      <c r="F95" s="721"/>
      <c r="G95" s="1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112" ht="15" x14ac:dyDescent="0.3">
      <c r="A96" s="721" t="s">
        <v>221</v>
      </c>
      <c r="B96" s="721"/>
      <c r="C96" s="721"/>
      <c r="D96" s="721"/>
      <c r="E96" s="721"/>
      <c r="F96" s="721"/>
      <c r="G96" s="1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5" x14ac:dyDescent="0.3">
      <c r="A97" s="714" t="s">
        <v>651</v>
      </c>
      <c r="B97" s="714"/>
      <c r="C97" s="714"/>
      <c r="D97" s="714"/>
      <c r="E97" s="714"/>
      <c r="F97" s="714"/>
      <c r="G97" s="1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5" x14ac:dyDescent="0.3">
      <c r="A98" s="2"/>
      <c r="B98" s="1"/>
      <c r="C98" s="2"/>
      <c r="D98" s="2"/>
      <c r="E98" s="2"/>
      <c r="F98" s="2"/>
      <c r="G98" s="1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5" customHeight="1" x14ac:dyDescent="0.3">
      <c r="A99" s="715" t="s">
        <v>667</v>
      </c>
      <c r="B99" s="715"/>
      <c r="C99" s="715"/>
      <c r="D99" s="715"/>
      <c r="E99" s="715"/>
      <c r="F99" s="715"/>
      <c r="G99" s="6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5" customHeight="1" x14ac:dyDescent="0.3">
      <c r="A100" s="716" t="s">
        <v>668</v>
      </c>
      <c r="B100" s="716"/>
      <c r="C100" s="716"/>
      <c r="D100" s="716"/>
      <c r="E100" s="716"/>
      <c r="F100" s="716"/>
      <c r="G100" s="61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5" customHeight="1" x14ac:dyDescent="0.3">
      <c r="A101" s="717" t="s">
        <v>669</v>
      </c>
      <c r="B101" s="717"/>
      <c r="C101" s="717"/>
      <c r="D101" s="717"/>
      <c r="E101" s="717"/>
      <c r="F101" s="717"/>
      <c r="G101" s="61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5" x14ac:dyDescent="0.3">
      <c r="A102" s="718" t="s">
        <v>670</v>
      </c>
      <c r="B102" s="718"/>
      <c r="C102" s="718"/>
      <c r="D102" s="718"/>
      <c r="E102" s="718"/>
      <c r="F102" s="718"/>
      <c r="G102" s="6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6.5" x14ac:dyDescent="0.35">
      <c r="A103" s="511">
        <v>30</v>
      </c>
      <c r="B103" s="512" t="s">
        <v>671</v>
      </c>
      <c r="C103" s="512"/>
      <c r="D103" s="512"/>
      <c r="E103" s="512"/>
      <c r="F103" s="512"/>
      <c r="G103" s="2"/>
      <c r="H103" s="1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5" x14ac:dyDescent="0.3">
      <c r="A104" s="2"/>
      <c r="B104" s="1"/>
      <c r="C104" s="2"/>
      <c r="D104" s="2"/>
      <c r="E104" s="2"/>
      <c r="F104" s="2"/>
      <c r="G104" s="1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5" x14ac:dyDescent="0.3">
      <c r="A105" s="2"/>
      <c r="B105" s="1"/>
      <c r="C105" s="2"/>
      <c r="D105" s="2"/>
      <c r="E105" s="2"/>
      <c r="F105" s="2"/>
      <c r="G105" s="1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5" x14ac:dyDescent="0.3">
      <c r="A106" s="2"/>
      <c r="B106" s="1"/>
      <c r="C106" s="2"/>
      <c r="D106" s="2"/>
      <c r="E106" s="2"/>
      <c r="F106" s="2"/>
      <c r="G106" s="1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5" x14ac:dyDescent="0.3">
      <c r="A107" s="2"/>
      <c r="B107" s="1"/>
      <c r="C107" s="2"/>
      <c r="D107" s="2"/>
      <c r="E107" s="2"/>
      <c r="F107" s="2"/>
      <c r="G107" s="1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</sheetData>
  <mergeCells count="359">
    <mergeCell ref="F56:F57"/>
    <mergeCell ref="G56:G57"/>
    <mergeCell ref="H56:H57"/>
    <mergeCell ref="A52:A53"/>
    <mergeCell ref="B52:B53"/>
    <mergeCell ref="C52:C53"/>
    <mergeCell ref="D52:D53"/>
    <mergeCell ref="E52:E53"/>
    <mergeCell ref="F52:F53"/>
    <mergeCell ref="G52:G53"/>
    <mergeCell ref="H52:H53"/>
    <mergeCell ref="A1:B1"/>
    <mergeCell ref="A2:A3"/>
    <mergeCell ref="B2:B3"/>
    <mergeCell ref="C2:C3"/>
    <mergeCell ref="D2:D3"/>
    <mergeCell ref="E2:E3"/>
    <mergeCell ref="A56:A57"/>
    <mergeCell ref="B56:B57"/>
    <mergeCell ref="A24:A25"/>
    <mergeCell ref="B24:B25"/>
    <mergeCell ref="C24:C25"/>
    <mergeCell ref="D24:D25"/>
    <mergeCell ref="E24:E25"/>
    <mergeCell ref="C56:C57"/>
    <mergeCell ref="D56:D57"/>
    <mergeCell ref="E56:E57"/>
    <mergeCell ref="A6:A7"/>
    <mergeCell ref="B6:B7"/>
    <mergeCell ref="C6:C7"/>
    <mergeCell ref="D6:D7"/>
    <mergeCell ref="E6:E7"/>
    <mergeCell ref="A40:A41"/>
    <mergeCell ref="B40:B41"/>
    <mergeCell ref="C40:C41"/>
    <mergeCell ref="D8:D9"/>
    <mergeCell ref="E8:E9"/>
    <mergeCell ref="F8:F9"/>
    <mergeCell ref="F2:F3"/>
    <mergeCell ref="G2:G3"/>
    <mergeCell ref="H2:H3"/>
    <mergeCell ref="A4:A5"/>
    <mergeCell ref="B4:B5"/>
    <mergeCell ref="C4:C5"/>
    <mergeCell ref="D4:D5"/>
    <mergeCell ref="E4:E5"/>
    <mergeCell ref="F4:F5"/>
    <mergeCell ref="G4:G5"/>
    <mergeCell ref="H4:H5"/>
    <mergeCell ref="G12:G13"/>
    <mergeCell ref="H12:H13"/>
    <mergeCell ref="A12:A13"/>
    <mergeCell ref="B12:B13"/>
    <mergeCell ref="C12:C13"/>
    <mergeCell ref="D12:D13"/>
    <mergeCell ref="E12:E13"/>
    <mergeCell ref="F12:F13"/>
    <mergeCell ref="F6:F7"/>
    <mergeCell ref="G6:G7"/>
    <mergeCell ref="H6:H7"/>
    <mergeCell ref="G8:G9"/>
    <mergeCell ref="H8:H9"/>
    <mergeCell ref="A10:A11"/>
    <mergeCell ref="B10:B11"/>
    <mergeCell ref="C10:C11"/>
    <mergeCell ref="D10:D11"/>
    <mergeCell ref="E10:E11"/>
    <mergeCell ref="F10:F11"/>
    <mergeCell ref="G10:G11"/>
    <mergeCell ref="H10:H11"/>
    <mergeCell ref="A8:A9"/>
    <mergeCell ref="B8:B9"/>
    <mergeCell ref="C8:C9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G22:G23"/>
    <mergeCell ref="H22:H23"/>
    <mergeCell ref="A26:A27"/>
    <mergeCell ref="B26:B27"/>
    <mergeCell ref="C26:C27"/>
    <mergeCell ref="D26:D27"/>
    <mergeCell ref="E26:E27"/>
    <mergeCell ref="F26:F27"/>
    <mergeCell ref="G26:G27"/>
    <mergeCell ref="H26:H27"/>
    <mergeCell ref="A22:A23"/>
    <mergeCell ref="B22:B23"/>
    <mergeCell ref="C22:C23"/>
    <mergeCell ref="D22:D23"/>
    <mergeCell ref="E22:E23"/>
    <mergeCell ref="F22:F23"/>
    <mergeCell ref="F24:F25"/>
    <mergeCell ref="G24:G25"/>
    <mergeCell ref="H24:H25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D40:D41"/>
    <mergeCell ref="E40:E41"/>
    <mergeCell ref="F40:F41"/>
    <mergeCell ref="G40:G41"/>
    <mergeCell ref="H40:H41"/>
    <mergeCell ref="A38:A39"/>
    <mergeCell ref="B38:B39"/>
    <mergeCell ref="C38:C39"/>
    <mergeCell ref="D38:D39"/>
    <mergeCell ref="E38:E39"/>
    <mergeCell ref="F38:F39"/>
    <mergeCell ref="G38:G39"/>
    <mergeCell ref="H38:H39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42:A43"/>
    <mergeCell ref="B42:B43"/>
    <mergeCell ref="C42:C43"/>
    <mergeCell ref="D42:D43"/>
    <mergeCell ref="E42:E43"/>
    <mergeCell ref="F42:F43"/>
    <mergeCell ref="G46:G47"/>
    <mergeCell ref="H46:H4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F46:F47"/>
    <mergeCell ref="G50:G51"/>
    <mergeCell ref="H50:H51"/>
    <mergeCell ref="A54:A55"/>
    <mergeCell ref="B54:B55"/>
    <mergeCell ref="C54:C55"/>
    <mergeCell ref="D54:D55"/>
    <mergeCell ref="E54:E55"/>
    <mergeCell ref="F54:F55"/>
    <mergeCell ref="G54:G55"/>
    <mergeCell ref="H54:H55"/>
    <mergeCell ref="A50:A51"/>
    <mergeCell ref="B50:B51"/>
    <mergeCell ref="C50:C51"/>
    <mergeCell ref="D50:D51"/>
    <mergeCell ref="E50:E51"/>
    <mergeCell ref="F50:F51"/>
    <mergeCell ref="G58:G59"/>
    <mergeCell ref="H58:H59"/>
    <mergeCell ref="A60:A61"/>
    <mergeCell ref="B60:B61"/>
    <mergeCell ref="C60:C61"/>
    <mergeCell ref="D60:D61"/>
    <mergeCell ref="E60:E61"/>
    <mergeCell ref="F60:F61"/>
    <mergeCell ref="G60:G61"/>
    <mergeCell ref="H60:H61"/>
    <mergeCell ref="A58:A59"/>
    <mergeCell ref="B58:B59"/>
    <mergeCell ref="C58:C59"/>
    <mergeCell ref="D58:D59"/>
    <mergeCell ref="E58:E59"/>
    <mergeCell ref="F58:F59"/>
    <mergeCell ref="A66:A67"/>
    <mergeCell ref="B66:B67"/>
    <mergeCell ref="C66:C67"/>
    <mergeCell ref="D66:D67"/>
    <mergeCell ref="E66:E67"/>
    <mergeCell ref="F66:F67"/>
    <mergeCell ref="G66:G67"/>
    <mergeCell ref="H66:H67"/>
    <mergeCell ref="G62:G63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A62:A63"/>
    <mergeCell ref="B62:B63"/>
    <mergeCell ref="C62:C63"/>
    <mergeCell ref="D62:D63"/>
    <mergeCell ref="E62:E63"/>
    <mergeCell ref="F62:F63"/>
    <mergeCell ref="G68:G69"/>
    <mergeCell ref="H68:H69"/>
    <mergeCell ref="A68:A69"/>
    <mergeCell ref="B68:B69"/>
    <mergeCell ref="C68:C69"/>
    <mergeCell ref="D68:D69"/>
    <mergeCell ref="E68:E69"/>
    <mergeCell ref="F68:F69"/>
    <mergeCell ref="G70:G71"/>
    <mergeCell ref="H70:H71"/>
    <mergeCell ref="A72:A73"/>
    <mergeCell ref="B72:B73"/>
    <mergeCell ref="C72:C73"/>
    <mergeCell ref="D72:D73"/>
    <mergeCell ref="E72:E73"/>
    <mergeCell ref="F72:F73"/>
    <mergeCell ref="G72:G73"/>
    <mergeCell ref="H72:H73"/>
    <mergeCell ref="A70:A71"/>
    <mergeCell ref="B70:B71"/>
    <mergeCell ref="C70:C71"/>
    <mergeCell ref="D70:D71"/>
    <mergeCell ref="E70:E71"/>
    <mergeCell ref="F70:F71"/>
    <mergeCell ref="G74:G75"/>
    <mergeCell ref="H74:H75"/>
    <mergeCell ref="A76:A77"/>
    <mergeCell ref="B76:B77"/>
    <mergeCell ref="C76:C77"/>
    <mergeCell ref="D76:D77"/>
    <mergeCell ref="E76:E77"/>
    <mergeCell ref="F76:F77"/>
    <mergeCell ref="G76:G77"/>
    <mergeCell ref="H76:H77"/>
    <mergeCell ref="A74:A75"/>
    <mergeCell ref="B74:B75"/>
    <mergeCell ref="C74:C75"/>
    <mergeCell ref="D74:D75"/>
    <mergeCell ref="E74:E75"/>
    <mergeCell ref="F74:F75"/>
    <mergeCell ref="G78:G79"/>
    <mergeCell ref="H78:H79"/>
    <mergeCell ref="A82:A83"/>
    <mergeCell ref="B82:B83"/>
    <mergeCell ref="C82:C83"/>
    <mergeCell ref="D82:D83"/>
    <mergeCell ref="E82:E83"/>
    <mergeCell ref="F82:F83"/>
    <mergeCell ref="G82:G83"/>
    <mergeCell ref="H82:H83"/>
    <mergeCell ref="A78:A79"/>
    <mergeCell ref="B78:B79"/>
    <mergeCell ref="C78:C79"/>
    <mergeCell ref="D78:D79"/>
    <mergeCell ref="E78:E79"/>
    <mergeCell ref="F78:F79"/>
    <mergeCell ref="A80:A81"/>
    <mergeCell ref="B80:B81"/>
    <mergeCell ref="C80:C81"/>
    <mergeCell ref="D80:D81"/>
    <mergeCell ref="E80:E81"/>
    <mergeCell ref="F80:F81"/>
    <mergeCell ref="G80:G81"/>
    <mergeCell ref="H80:H81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A84:A85"/>
    <mergeCell ref="B84:B85"/>
    <mergeCell ref="C84:C85"/>
    <mergeCell ref="D84:D85"/>
    <mergeCell ref="E84:E85"/>
    <mergeCell ref="F84:F85"/>
    <mergeCell ref="G88:G89"/>
    <mergeCell ref="H88:H89"/>
    <mergeCell ref="A90:B90"/>
    <mergeCell ref="E90:F90"/>
    <mergeCell ref="G90:H90"/>
    <mergeCell ref="A91:F91"/>
    <mergeCell ref="A88:A89"/>
    <mergeCell ref="B88:B89"/>
    <mergeCell ref="C88:C89"/>
    <mergeCell ref="D88:D89"/>
    <mergeCell ref="E88:E89"/>
    <mergeCell ref="F88:F89"/>
    <mergeCell ref="A99:F99"/>
    <mergeCell ref="A100:F100"/>
    <mergeCell ref="A101:F101"/>
    <mergeCell ref="A102:F102"/>
    <mergeCell ref="A92:F92"/>
    <mergeCell ref="A93:F93"/>
    <mergeCell ref="A94:F94"/>
    <mergeCell ref="A95:F95"/>
    <mergeCell ref="A96:F96"/>
    <mergeCell ref="A97:F97"/>
  </mergeCells>
  <printOptions verticalCentered="1"/>
  <pageMargins left="0.70866141732283472" right="0.11811023622047245" top="0.70866141732283472" bottom="0.15748031496062992" header="0.31496062992125984" footer="0.31496062992125984"/>
  <pageSetup paperSize="8" scale="55" fitToWidth="0" orientation="landscape" r:id="rId1"/>
  <headerFooter>
    <oddHeader>&amp;L&amp;"Arial,tučné"&amp;20&amp;KFF0000    &amp;ENejSPONA 2016 &amp;C&amp;"Calibri"&amp;10&amp;K000000AGC Internal Use Only.&amp;1#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R109"/>
  <sheetViews>
    <sheetView zoomScale="85" zoomScaleNormal="85" workbookViewId="0">
      <pane xSplit="8" ySplit="1" topLeftCell="AB47" activePane="bottomRight" state="frozen"/>
      <selection pane="topRight" activeCell="I1" sqref="I1"/>
      <selection pane="bottomLeft" activeCell="A2" sqref="A2"/>
      <selection pane="bottomRight" activeCell="CJ63" sqref="CJ63"/>
    </sheetView>
  </sheetViews>
  <sheetFormatPr defaultRowHeight="12.75" x14ac:dyDescent="0.2"/>
  <cols>
    <col min="1" max="1" width="4.42578125" customWidth="1"/>
    <col min="2" max="2" width="22.5703125" customWidth="1"/>
    <col min="5" max="5" width="11.5703125" customWidth="1"/>
    <col min="8" max="8" width="10.7109375" bestFit="1" customWidth="1"/>
    <col min="9" max="9" width="7" bestFit="1" customWidth="1"/>
    <col min="10" max="17" width="6.7109375" bestFit="1" customWidth="1"/>
    <col min="18" max="18" width="7.42578125" bestFit="1" customWidth="1"/>
    <col min="19" max="19" width="7.28515625" bestFit="1" customWidth="1"/>
    <col min="20" max="23" width="7.42578125" bestFit="1" customWidth="1"/>
    <col min="24" max="24" width="6.140625" bestFit="1" customWidth="1"/>
    <col min="25" max="25" width="9" style="584" customWidth="1"/>
    <col min="26" max="26" width="6.140625" bestFit="1" customWidth="1"/>
    <col min="27" max="27" width="6.42578125" style="584" bestFit="1" customWidth="1"/>
    <col min="28" max="28" width="6.42578125" bestFit="1" customWidth="1"/>
    <col min="29" max="29" width="6.140625" bestFit="1" customWidth="1"/>
    <col min="30" max="30" width="6.5703125" bestFit="1" customWidth="1"/>
    <col min="31" max="31" width="6.5703125" style="584" bestFit="1" customWidth="1"/>
    <col min="32" max="32" width="6.140625" style="584" bestFit="1" customWidth="1"/>
    <col min="34" max="34" width="9.140625" style="584" bestFit="1" customWidth="1"/>
    <col min="35" max="35" width="7.42578125" bestFit="1" customWidth="1"/>
    <col min="36" max="36" width="7.42578125" customWidth="1"/>
    <col min="37" max="37" width="7" style="584" bestFit="1" customWidth="1"/>
    <col min="39" max="39" width="6.28515625" bestFit="1" customWidth="1"/>
    <col min="40" max="40" width="6.28515625" customWidth="1"/>
    <col min="41" max="41" width="7.28515625" style="584" bestFit="1" customWidth="1"/>
    <col min="42" max="42" width="8.28515625" bestFit="1" customWidth="1"/>
    <col min="43" max="43" width="8" style="584" bestFit="1" customWidth="1"/>
    <col min="44" max="44" width="8.28515625" bestFit="1" customWidth="1"/>
    <col min="45" max="45" width="8.5703125" bestFit="1" customWidth="1"/>
    <col min="46" max="46" width="8.85546875" style="584" bestFit="1" customWidth="1"/>
    <col min="47" max="47" width="8.85546875" bestFit="1" customWidth="1"/>
    <col min="48" max="48" width="7.28515625" bestFit="1" customWidth="1"/>
    <col min="49" max="49" width="7.28515625" customWidth="1"/>
    <col min="50" max="51" width="9" bestFit="1" customWidth="1"/>
    <col min="52" max="55" width="9" customWidth="1"/>
    <col min="83" max="83" width="10" bestFit="1" customWidth="1"/>
    <col min="84" max="84" width="10" customWidth="1"/>
    <col min="88" max="88" width="10" bestFit="1" customWidth="1"/>
    <col min="145" max="145" width="10" bestFit="1" customWidth="1"/>
  </cols>
  <sheetData>
    <row r="1" spans="1:147" ht="36" customHeight="1" thickBot="1" x14ac:dyDescent="0.25">
      <c r="A1" s="750" t="s">
        <v>0</v>
      </c>
      <c r="B1" s="751"/>
      <c r="C1" s="606" t="s">
        <v>684</v>
      </c>
      <c r="D1" s="571" t="s">
        <v>22</v>
      </c>
      <c r="E1" s="607" t="s">
        <v>683</v>
      </c>
      <c r="F1" s="572" t="s">
        <v>649</v>
      </c>
      <c r="G1" s="605" t="s">
        <v>235</v>
      </c>
      <c r="H1" s="573" t="s">
        <v>234</v>
      </c>
      <c r="I1" s="621" t="s">
        <v>836</v>
      </c>
      <c r="J1" s="622" t="s">
        <v>837</v>
      </c>
      <c r="K1" s="622" t="s">
        <v>838</v>
      </c>
      <c r="L1" s="622" t="s">
        <v>839</v>
      </c>
      <c r="M1" s="622" t="s">
        <v>840</v>
      </c>
      <c r="N1" s="622" t="s">
        <v>841</v>
      </c>
      <c r="O1" s="622" t="s">
        <v>842</v>
      </c>
      <c r="P1" s="622" t="s">
        <v>843</v>
      </c>
      <c r="Q1" s="622" t="s">
        <v>844</v>
      </c>
      <c r="R1" s="622" t="s">
        <v>845</v>
      </c>
      <c r="S1" s="622" t="s">
        <v>846</v>
      </c>
      <c r="T1" s="622" t="s">
        <v>847</v>
      </c>
      <c r="U1" s="622" t="s">
        <v>848</v>
      </c>
      <c r="V1" s="622" t="s">
        <v>849</v>
      </c>
      <c r="W1" s="622" t="s">
        <v>850</v>
      </c>
      <c r="X1" s="623" t="s">
        <v>851</v>
      </c>
      <c r="Y1" s="624" t="s">
        <v>958</v>
      </c>
      <c r="Z1" s="624" t="s">
        <v>854</v>
      </c>
      <c r="AA1" s="624" t="s">
        <v>857</v>
      </c>
      <c r="AB1" s="624" t="s">
        <v>855</v>
      </c>
      <c r="AC1" s="624" t="s">
        <v>874</v>
      </c>
      <c r="AD1" s="624" t="s">
        <v>677</v>
      </c>
      <c r="AE1" s="624" t="s">
        <v>852</v>
      </c>
      <c r="AF1" s="624" t="s">
        <v>870</v>
      </c>
      <c r="AG1" s="624" t="s">
        <v>856</v>
      </c>
      <c r="AH1" s="624" t="s">
        <v>858</v>
      </c>
      <c r="AI1" s="624" t="s">
        <v>859</v>
      </c>
      <c r="AJ1" s="624" t="s">
        <v>875</v>
      </c>
      <c r="AK1" s="624" t="s">
        <v>860</v>
      </c>
      <c r="AL1" s="624" t="s">
        <v>861</v>
      </c>
      <c r="AM1" s="624" t="s">
        <v>869</v>
      </c>
      <c r="AN1" s="624" t="s">
        <v>876</v>
      </c>
      <c r="AO1" s="624" t="s">
        <v>871</v>
      </c>
      <c r="AP1" s="624" t="s">
        <v>28</v>
      </c>
      <c r="AQ1" s="624" t="s">
        <v>862</v>
      </c>
      <c r="AR1" s="624" t="s">
        <v>863</v>
      </c>
      <c r="AS1" s="624" t="s">
        <v>868</v>
      </c>
      <c r="AT1" s="624" t="s">
        <v>865</v>
      </c>
      <c r="AU1" s="624" t="s">
        <v>864</v>
      </c>
      <c r="AV1" s="624" t="s">
        <v>872</v>
      </c>
      <c r="AW1" s="624" t="s">
        <v>877</v>
      </c>
      <c r="AX1" s="624" t="s">
        <v>867</v>
      </c>
      <c r="AY1" s="624" t="s">
        <v>873</v>
      </c>
      <c r="AZ1" s="624" t="s">
        <v>881</v>
      </c>
      <c r="BA1" s="624" t="s">
        <v>883</v>
      </c>
      <c r="BB1" s="624" t="s">
        <v>879</v>
      </c>
      <c r="BC1" s="624" t="s">
        <v>882</v>
      </c>
      <c r="BD1" s="624" t="s">
        <v>878</v>
      </c>
      <c r="BE1" s="624" t="s">
        <v>880</v>
      </c>
      <c r="BF1" s="624" t="s">
        <v>889</v>
      </c>
      <c r="BG1" s="624" t="s">
        <v>884</v>
      </c>
      <c r="BH1" s="625" t="s">
        <v>885</v>
      </c>
      <c r="BI1" s="625" t="s">
        <v>897</v>
      </c>
      <c r="BJ1" s="625" t="s">
        <v>886</v>
      </c>
      <c r="BK1" s="625" t="s">
        <v>887</v>
      </c>
      <c r="BL1" s="625" t="s">
        <v>720</v>
      </c>
      <c r="BM1" s="625" t="s">
        <v>888</v>
      </c>
      <c r="BN1" s="625" t="s">
        <v>890</v>
      </c>
      <c r="BO1" s="625" t="s">
        <v>722</v>
      </c>
      <c r="BP1" s="625" t="s">
        <v>891</v>
      </c>
      <c r="BQ1" s="625" t="s">
        <v>896</v>
      </c>
      <c r="BR1" s="625" t="s">
        <v>898</v>
      </c>
      <c r="BS1" s="625" t="s">
        <v>892</v>
      </c>
      <c r="BT1" s="625" t="s">
        <v>893</v>
      </c>
      <c r="BU1" s="625" t="s">
        <v>894</v>
      </c>
      <c r="BV1" s="625" t="s">
        <v>906</v>
      </c>
      <c r="BW1" s="625" t="s">
        <v>929</v>
      </c>
      <c r="BX1" s="625" t="s">
        <v>895</v>
      </c>
      <c r="BY1" s="625" t="s">
        <v>899</v>
      </c>
      <c r="BZ1" s="625" t="s">
        <v>900</v>
      </c>
      <c r="CA1" s="625" t="s">
        <v>901</v>
      </c>
      <c r="CB1" s="625" t="s">
        <v>902</v>
      </c>
      <c r="CC1" s="625" t="s">
        <v>941</v>
      </c>
      <c r="CD1" s="625" t="s">
        <v>907</v>
      </c>
      <c r="CE1" s="625" t="s">
        <v>903</v>
      </c>
      <c r="CF1" s="625" t="s">
        <v>930</v>
      </c>
      <c r="CG1" s="625" t="s">
        <v>904</v>
      </c>
      <c r="CH1" s="625" t="s">
        <v>911</v>
      </c>
      <c r="CI1" s="625" t="s">
        <v>912</v>
      </c>
      <c r="CJ1" s="625" t="s">
        <v>918</v>
      </c>
      <c r="CK1" s="625" t="s">
        <v>909</v>
      </c>
      <c r="CL1" s="625" t="s">
        <v>915</v>
      </c>
      <c r="CM1" s="625" t="s">
        <v>905</v>
      </c>
      <c r="CN1" s="625" t="s">
        <v>908</v>
      </c>
      <c r="CO1" s="625" t="s">
        <v>913</v>
      </c>
      <c r="CP1" s="625" t="s">
        <v>910</v>
      </c>
      <c r="CQ1" s="625" t="s">
        <v>914</v>
      </c>
      <c r="CR1" s="625" t="s">
        <v>916</v>
      </c>
      <c r="CS1" s="625" t="s">
        <v>917</v>
      </c>
      <c r="CT1" s="625" t="s">
        <v>950</v>
      </c>
      <c r="CU1" s="625" t="s">
        <v>920</v>
      </c>
      <c r="CV1" s="625" t="s">
        <v>921</v>
      </c>
      <c r="CW1" s="625" t="s">
        <v>922</v>
      </c>
      <c r="CX1" s="625" t="s">
        <v>919</v>
      </c>
      <c r="CY1" s="625" t="s">
        <v>931</v>
      </c>
      <c r="CZ1" s="625" t="s">
        <v>932</v>
      </c>
      <c r="DA1" s="625" t="s">
        <v>933</v>
      </c>
      <c r="DB1" s="625" t="s">
        <v>924</v>
      </c>
      <c r="DC1" s="625" t="s">
        <v>53</v>
      </c>
      <c r="DD1" s="625" t="s">
        <v>942</v>
      </c>
      <c r="DE1" s="625" t="s">
        <v>923</v>
      </c>
      <c r="DF1" s="625" t="s">
        <v>925</v>
      </c>
      <c r="DG1" s="625" t="s">
        <v>927</v>
      </c>
      <c r="DH1" s="625" t="s">
        <v>934</v>
      </c>
      <c r="DI1" s="625" t="s">
        <v>928</v>
      </c>
      <c r="DJ1" s="625" t="s">
        <v>926</v>
      </c>
      <c r="DK1" s="625" t="s">
        <v>951</v>
      </c>
      <c r="DL1" s="625" t="s">
        <v>936</v>
      </c>
      <c r="DM1" s="625" t="s">
        <v>937</v>
      </c>
      <c r="DN1" s="625" t="s">
        <v>935</v>
      </c>
      <c r="DO1" s="625" t="s">
        <v>938</v>
      </c>
      <c r="DP1" s="625" t="s">
        <v>939</v>
      </c>
      <c r="DQ1" s="625" t="s">
        <v>940</v>
      </c>
      <c r="DR1" s="625" t="s">
        <v>949</v>
      </c>
      <c r="DS1" s="625" t="s">
        <v>952</v>
      </c>
      <c r="DT1" s="625" t="s">
        <v>955</v>
      </c>
      <c r="DU1" s="625" t="s">
        <v>943</v>
      </c>
      <c r="DV1" s="625" t="s">
        <v>944</v>
      </c>
      <c r="DW1" s="625" t="s">
        <v>945</v>
      </c>
      <c r="DX1" s="625" t="s">
        <v>948</v>
      </c>
      <c r="DY1" s="625" t="s">
        <v>946</v>
      </c>
      <c r="DZ1" s="625" t="s">
        <v>953</v>
      </c>
      <c r="EA1" s="625" t="s">
        <v>947</v>
      </c>
      <c r="EB1" s="625" t="s">
        <v>960</v>
      </c>
      <c r="EC1" s="625" t="s">
        <v>956</v>
      </c>
      <c r="ED1" s="625" t="s">
        <v>957</v>
      </c>
      <c r="EE1" s="625" t="s">
        <v>959</v>
      </c>
      <c r="EF1" s="625" t="s">
        <v>331</v>
      </c>
      <c r="EG1" s="625" t="s">
        <v>963</v>
      </c>
      <c r="EH1" s="625" t="s">
        <v>966</v>
      </c>
      <c r="EI1" s="625" t="s">
        <v>954</v>
      </c>
      <c r="EJ1" s="625" t="s">
        <v>964</v>
      </c>
      <c r="EK1" s="625" t="s">
        <v>965</v>
      </c>
      <c r="EL1" s="625" t="s">
        <v>961</v>
      </c>
      <c r="EM1" s="625" t="s">
        <v>962</v>
      </c>
      <c r="EN1" s="625" t="s">
        <v>967</v>
      </c>
      <c r="EO1" s="625" t="s">
        <v>969</v>
      </c>
      <c r="EP1" s="625" t="s">
        <v>968</v>
      </c>
      <c r="EQ1" s="625" t="s">
        <v>95</v>
      </c>
    </row>
    <row r="2" spans="1:147" ht="13.5" customHeight="1" x14ac:dyDescent="0.2">
      <c r="A2" s="734">
        <v>1</v>
      </c>
      <c r="B2" s="736" t="s">
        <v>246</v>
      </c>
      <c r="C2" s="738">
        <v>0</v>
      </c>
      <c r="D2" s="740">
        <v>0</v>
      </c>
      <c r="E2" s="742">
        <v>13</v>
      </c>
      <c r="F2" s="752">
        <v>0</v>
      </c>
      <c r="G2" s="754">
        <f>SUM(I2:ZM2)</f>
        <v>0</v>
      </c>
      <c r="H2" s="759">
        <f>MINA(I2,J2,K2,L2,M2,N2,O2,P2,Q2,R2,S2,T2,U2,V2,W2)</f>
        <v>0</v>
      </c>
      <c r="I2" s="610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8"/>
      <c r="BJ2" s="578"/>
      <c r="BK2" s="578"/>
      <c r="BL2" s="578"/>
      <c r="BM2" s="578"/>
      <c r="BN2" s="578"/>
      <c r="BO2" s="578"/>
      <c r="BP2" s="578"/>
      <c r="BQ2" s="578"/>
      <c r="BR2" s="578"/>
      <c r="BS2" s="578"/>
      <c r="BT2" s="578"/>
      <c r="BU2" s="578"/>
      <c r="BV2" s="578"/>
      <c r="BW2" s="578"/>
      <c r="BX2" s="578"/>
      <c r="BY2" s="578"/>
      <c r="BZ2" s="578"/>
      <c r="CA2" s="578"/>
      <c r="CB2" s="578"/>
      <c r="CC2" s="578"/>
      <c r="CD2" s="578"/>
      <c r="CE2" s="578"/>
      <c r="CF2" s="578"/>
      <c r="CG2" s="578"/>
      <c r="CH2" s="578"/>
      <c r="CI2" s="578"/>
      <c r="CJ2" s="578"/>
      <c r="CK2" s="578"/>
      <c r="CL2" s="578"/>
      <c r="CM2" s="578"/>
      <c r="CN2" s="578"/>
      <c r="CO2" s="578"/>
      <c r="CP2" s="578"/>
      <c r="CQ2" s="578"/>
      <c r="CR2" s="578"/>
      <c r="CS2" s="578"/>
      <c r="CT2" s="578"/>
      <c r="CU2" s="578"/>
      <c r="CV2" s="578"/>
      <c r="CW2" s="578"/>
      <c r="CX2" s="578"/>
      <c r="CY2" s="578"/>
      <c r="CZ2" s="578"/>
      <c r="DA2" s="578"/>
      <c r="DB2" s="578"/>
      <c r="DC2" s="578"/>
      <c r="DD2" s="578"/>
      <c r="DE2" s="578"/>
      <c r="DF2" s="578"/>
      <c r="DG2" s="578"/>
      <c r="DH2" s="578"/>
      <c r="DI2" s="578"/>
      <c r="DJ2" s="578"/>
      <c r="DK2" s="578"/>
      <c r="DL2" s="578"/>
      <c r="DM2" s="578"/>
      <c r="DN2" s="578"/>
      <c r="DO2" s="578"/>
      <c r="DP2" s="578"/>
      <c r="DQ2" s="578"/>
      <c r="DR2" s="578"/>
      <c r="DS2" s="578"/>
      <c r="DT2" s="578"/>
      <c r="DU2" s="578"/>
      <c r="DV2" s="578"/>
      <c r="DW2" s="578"/>
      <c r="DX2" s="578"/>
      <c r="DY2" s="578"/>
      <c r="DZ2" s="578"/>
      <c r="EA2" s="578"/>
      <c r="EB2" s="578"/>
      <c r="EC2" s="578"/>
      <c r="ED2" s="578"/>
      <c r="EE2" s="578"/>
      <c r="EF2" s="578"/>
      <c r="EG2" s="578"/>
      <c r="EH2" s="578"/>
      <c r="EI2" s="578"/>
      <c r="EJ2" s="578"/>
      <c r="EK2" s="578"/>
      <c r="EL2" s="578"/>
      <c r="EM2" s="578"/>
      <c r="EN2" s="578"/>
      <c r="EO2" s="578"/>
      <c r="EP2" s="578"/>
      <c r="EQ2" s="578"/>
    </row>
    <row r="3" spans="1:147" ht="13.5" customHeight="1" thickBot="1" x14ac:dyDescent="0.25">
      <c r="A3" s="735"/>
      <c r="B3" s="737"/>
      <c r="C3" s="739"/>
      <c r="D3" s="741"/>
      <c r="E3" s="743"/>
      <c r="F3" s="753"/>
      <c r="G3" s="755"/>
      <c r="H3" s="760"/>
      <c r="I3" s="579"/>
      <c r="J3" s="580"/>
      <c r="K3" s="580"/>
      <c r="L3" s="581"/>
      <c r="M3" s="580"/>
      <c r="N3" s="580"/>
      <c r="O3" s="580"/>
      <c r="P3" s="581"/>
      <c r="Q3" s="581"/>
      <c r="R3" s="580"/>
      <c r="S3" s="580"/>
      <c r="T3" s="581"/>
      <c r="U3" s="580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0"/>
      <c r="AR3" s="580"/>
      <c r="AS3" s="580"/>
      <c r="AT3" s="580"/>
      <c r="AU3" s="580"/>
      <c r="AV3" s="580"/>
      <c r="AW3" s="580"/>
      <c r="AX3" s="580"/>
      <c r="AY3" s="580"/>
      <c r="AZ3" s="580"/>
      <c r="BA3" s="580"/>
      <c r="BB3" s="580"/>
      <c r="BC3" s="580"/>
      <c r="BD3" s="580"/>
      <c r="BE3" s="580"/>
      <c r="BF3" s="580"/>
      <c r="BG3" s="580"/>
      <c r="BH3" s="580"/>
      <c r="BI3" s="580"/>
      <c r="BJ3" s="580"/>
      <c r="BK3" s="580"/>
      <c r="BL3" s="580"/>
      <c r="BM3" s="580"/>
      <c r="BN3" s="580"/>
      <c r="BO3" s="580"/>
      <c r="BP3" s="580"/>
      <c r="BQ3" s="580"/>
      <c r="BR3" s="580"/>
      <c r="BS3" s="580"/>
      <c r="BT3" s="580"/>
      <c r="BU3" s="580"/>
      <c r="BV3" s="580"/>
      <c r="BW3" s="580"/>
      <c r="BX3" s="580"/>
      <c r="BY3" s="580"/>
      <c r="BZ3" s="580"/>
      <c r="CA3" s="580"/>
      <c r="CB3" s="580"/>
      <c r="CC3" s="580"/>
      <c r="CD3" s="580"/>
      <c r="CE3" s="580"/>
      <c r="CF3" s="580"/>
      <c r="CG3" s="580"/>
      <c r="CH3" s="580"/>
      <c r="CI3" s="580"/>
      <c r="CJ3" s="580"/>
      <c r="CK3" s="580"/>
      <c r="CL3" s="580"/>
      <c r="CM3" s="580"/>
      <c r="CN3" s="580"/>
      <c r="CO3" s="580"/>
      <c r="CP3" s="580"/>
      <c r="CQ3" s="580"/>
      <c r="CR3" s="580"/>
      <c r="CS3" s="580"/>
      <c r="CT3" s="580"/>
      <c r="CU3" s="580"/>
      <c r="CV3" s="580"/>
      <c r="CW3" s="580"/>
      <c r="CX3" s="580"/>
      <c r="CY3" s="580"/>
      <c r="CZ3" s="580"/>
      <c r="DA3" s="580"/>
      <c r="DB3" s="580"/>
      <c r="DC3" s="580"/>
      <c r="DD3" s="580"/>
      <c r="DE3" s="580"/>
      <c r="DF3" s="580"/>
      <c r="DG3" s="580"/>
      <c r="DH3" s="580"/>
      <c r="DI3" s="580"/>
      <c r="DJ3" s="580"/>
      <c r="DK3" s="580"/>
      <c r="DL3" s="580"/>
      <c r="DM3" s="580"/>
      <c r="DN3" s="580"/>
      <c r="DO3" s="580"/>
      <c r="DP3" s="580"/>
      <c r="DQ3" s="580"/>
      <c r="DR3" s="580"/>
      <c r="DS3" s="580"/>
      <c r="DT3" s="580"/>
      <c r="DU3" s="580"/>
      <c r="DV3" s="580"/>
      <c r="DW3" s="580"/>
      <c r="DX3" s="580"/>
      <c r="DY3" s="580"/>
      <c r="DZ3" s="580"/>
      <c r="EA3" s="580"/>
      <c r="EB3" s="580"/>
      <c r="EC3" s="580"/>
      <c r="ED3" s="580"/>
      <c r="EE3" s="580"/>
      <c r="EF3" s="580"/>
      <c r="EG3" s="580"/>
      <c r="EH3" s="580"/>
      <c r="EI3" s="580"/>
      <c r="EJ3" s="580"/>
      <c r="EK3" s="580"/>
      <c r="EL3" s="580"/>
      <c r="EM3" s="580"/>
      <c r="EN3" s="580"/>
      <c r="EO3" s="580"/>
      <c r="EP3" s="580"/>
      <c r="EQ3" s="580"/>
    </row>
    <row r="4" spans="1:147" ht="13.5" customHeight="1" x14ac:dyDescent="0.2">
      <c r="A4" s="734">
        <v>2</v>
      </c>
      <c r="B4" s="736" t="s">
        <v>522</v>
      </c>
      <c r="C4" s="738">
        <v>12</v>
      </c>
      <c r="D4" s="740">
        <v>13</v>
      </c>
      <c r="E4" s="742">
        <v>9</v>
      </c>
      <c r="F4" s="752">
        <v>6</v>
      </c>
      <c r="G4" s="754">
        <f>SUM(I4:ZM4)</f>
        <v>0.14934027777777775</v>
      </c>
      <c r="H4" s="759">
        <f>MINA(I4,J4,K4,L4,M4,N4,O4,P4,Q4,R4,S4,T4,U4,V4,W4)</f>
        <v>1.4953703703703705E-2</v>
      </c>
      <c r="I4" s="626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>
        <v>1.4953703703703705E-2</v>
      </c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>
        <v>2.2685185185185183E-2</v>
      </c>
      <c r="AP4" s="574"/>
      <c r="AQ4" s="574"/>
      <c r="AR4" s="574"/>
      <c r="AS4" s="574"/>
      <c r="AT4" s="574"/>
      <c r="AU4" s="574">
        <v>2.2395833333333334E-2</v>
      </c>
      <c r="AV4" s="574"/>
      <c r="AW4" s="574"/>
      <c r="AX4" s="574"/>
      <c r="AY4" s="574"/>
      <c r="AZ4" s="574"/>
      <c r="BA4" s="574"/>
      <c r="BB4" s="574"/>
      <c r="BC4" s="574"/>
      <c r="BD4" s="574"/>
      <c r="BE4" s="574"/>
      <c r="BF4" s="574"/>
      <c r="BG4" s="574">
        <v>2.224537037037037E-2</v>
      </c>
      <c r="BH4" s="574"/>
      <c r="BI4" s="574"/>
      <c r="BJ4" s="574"/>
      <c r="BK4" s="574"/>
      <c r="BL4" s="574"/>
      <c r="BM4" s="574"/>
      <c r="BN4" s="574"/>
      <c r="BO4" s="574"/>
      <c r="BP4" s="574"/>
      <c r="BQ4" s="574"/>
      <c r="BR4" s="574"/>
      <c r="BS4" s="574"/>
      <c r="BT4" s="574"/>
      <c r="BU4" s="574"/>
      <c r="BV4" s="574"/>
      <c r="BW4" s="574"/>
      <c r="BX4" s="574">
        <v>4.5023148148148145E-2</v>
      </c>
      <c r="BY4" s="574"/>
      <c r="BZ4" s="574"/>
      <c r="CA4" s="574"/>
      <c r="CB4" s="574"/>
      <c r="CC4" s="574"/>
      <c r="CD4" s="574"/>
      <c r="CE4" s="574"/>
      <c r="CF4" s="574"/>
      <c r="CG4" s="574"/>
      <c r="CH4" s="574"/>
      <c r="CI4" s="574"/>
      <c r="CJ4" s="574"/>
      <c r="CK4" s="574"/>
      <c r="CL4" s="574">
        <v>2.2037037037037036E-2</v>
      </c>
      <c r="CM4" s="574"/>
      <c r="CN4" s="574"/>
      <c r="CO4" s="574"/>
      <c r="CP4" s="574"/>
      <c r="CQ4" s="574"/>
      <c r="CR4" s="574"/>
      <c r="CS4" s="574"/>
      <c r="CT4" s="574"/>
      <c r="CU4" s="574"/>
      <c r="CV4" s="574"/>
      <c r="CW4" s="574"/>
      <c r="CX4" s="574"/>
      <c r="CY4" s="574"/>
      <c r="CZ4" s="574"/>
      <c r="DA4" s="574"/>
      <c r="DB4" s="574"/>
      <c r="DC4" s="574"/>
      <c r="DD4" s="574"/>
      <c r="DE4" s="574"/>
      <c r="DF4" s="574"/>
      <c r="DG4" s="574"/>
      <c r="DH4" s="574"/>
      <c r="DI4" s="574"/>
      <c r="DJ4" s="574"/>
      <c r="DK4" s="574"/>
      <c r="DL4" s="574"/>
      <c r="DM4" s="574"/>
      <c r="DN4" s="574"/>
      <c r="DO4" s="574"/>
      <c r="DP4" s="574"/>
      <c r="DQ4" s="574"/>
      <c r="DR4" s="574"/>
      <c r="DS4" s="574"/>
      <c r="DT4" s="574"/>
      <c r="DU4" s="574"/>
      <c r="DV4" s="574"/>
      <c r="DW4" s="574"/>
      <c r="DX4" s="574"/>
      <c r="DY4" s="574"/>
      <c r="DZ4" s="574"/>
      <c r="EA4" s="574"/>
      <c r="EB4" s="574"/>
      <c r="EC4" s="574"/>
      <c r="ED4" s="574"/>
      <c r="EE4" s="574"/>
      <c r="EF4" s="574"/>
      <c r="EG4" s="574"/>
      <c r="EH4" s="574"/>
      <c r="EI4" s="574"/>
      <c r="EJ4" s="574"/>
      <c r="EK4" s="574"/>
      <c r="EL4" s="574"/>
      <c r="EM4" s="574"/>
      <c r="EN4" s="574"/>
      <c r="EO4" s="574"/>
      <c r="EP4" s="574"/>
      <c r="EQ4" s="574"/>
    </row>
    <row r="5" spans="1:147" ht="13.5" customHeight="1" thickBot="1" x14ac:dyDescent="0.25">
      <c r="A5" s="735"/>
      <c r="B5" s="737"/>
      <c r="C5" s="739"/>
      <c r="D5" s="741"/>
      <c r="E5" s="743"/>
      <c r="F5" s="753"/>
      <c r="G5" s="755"/>
      <c r="H5" s="760"/>
      <c r="I5" s="577"/>
      <c r="J5" s="575"/>
      <c r="K5" s="575"/>
      <c r="L5" s="576"/>
      <c r="M5" s="575"/>
      <c r="N5" s="575"/>
      <c r="O5" s="575"/>
      <c r="P5" s="576"/>
      <c r="Q5" s="576"/>
      <c r="R5" s="575"/>
      <c r="S5" s="575"/>
      <c r="T5" s="576"/>
      <c r="U5" s="575"/>
      <c r="V5" s="576">
        <f t="shared" ref="V5" si="0">IF($H4=0,0,ROUNDUP(V4/$H4,0))</f>
        <v>1</v>
      </c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6">
        <f>IF($H4=0,0,ROUNDUP(AO4/$H4,0))</f>
        <v>2</v>
      </c>
      <c r="AP5" s="575"/>
      <c r="AQ5" s="575"/>
      <c r="AR5" s="575"/>
      <c r="AS5" s="575"/>
      <c r="AT5" s="575"/>
      <c r="AU5" s="576">
        <f>IF(AU4&gt;30,30,IF($H4=0,0,ROUNDUP(AU4/$H4,0)))</f>
        <v>2</v>
      </c>
      <c r="AV5" s="576"/>
      <c r="AW5" s="576"/>
      <c r="AX5" s="575"/>
      <c r="AY5" s="575"/>
      <c r="AZ5" s="575"/>
      <c r="BA5" s="575"/>
      <c r="BB5" s="575"/>
      <c r="BC5" s="575"/>
      <c r="BD5" s="575"/>
      <c r="BE5" s="575"/>
      <c r="BF5" s="575"/>
      <c r="BG5" s="576">
        <f>IF(BG4&gt;30,30,IF($H4=0,0,ROUNDUP(BG4/$H4,0)))</f>
        <v>2</v>
      </c>
      <c r="BH5" s="576"/>
      <c r="BI5" s="576"/>
      <c r="BJ5" s="576"/>
      <c r="BK5" s="576"/>
      <c r="BL5" s="576"/>
      <c r="BM5" s="576"/>
      <c r="BN5" s="576"/>
      <c r="BO5" s="576"/>
      <c r="BP5" s="576"/>
      <c r="BQ5" s="576"/>
      <c r="BR5" s="576"/>
      <c r="BS5" s="576"/>
      <c r="BT5" s="576"/>
      <c r="BU5" s="576"/>
      <c r="BV5" s="576"/>
      <c r="BW5" s="576"/>
      <c r="BX5" s="576">
        <f>IF(BX4&gt;30,30,IF($H4=0,0,ROUNDUP(BX4/$H4,0)))</f>
        <v>4</v>
      </c>
      <c r="BY5" s="576"/>
      <c r="BZ5" s="576"/>
      <c r="CA5" s="576"/>
      <c r="CB5" s="576"/>
      <c r="CC5" s="576"/>
      <c r="CD5" s="576"/>
      <c r="CE5" s="576"/>
      <c r="CF5" s="576"/>
      <c r="CG5" s="576"/>
      <c r="CH5" s="576"/>
      <c r="CI5" s="576"/>
      <c r="CJ5" s="576"/>
      <c r="CK5" s="576"/>
      <c r="CL5" s="597">
        <f>IF($H4=0,0,ROUNDUP(CL4/$H4,0))</f>
        <v>2</v>
      </c>
      <c r="CM5" s="576"/>
      <c r="CN5" s="576"/>
      <c r="CO5" s="576"/>
      <c r="CP5" s="576"/>
      <c r="CQ5" s="576"/>
      <c r="CR5" s="576"/>
      <c r="CS5" s="576"/>
      <c r="CT5" s="576"/>
      <c r="CU5" s="576"/>
      <c r="CV5" s="576"/>
      <c r="CW5" s="576"/>
      <c r="CX5" s="576"/>
      <c r="CY5" s="576"/>
      <c r="CZ5" s="576"/>
      <c r="DA5" s="576"/>
      <c r="DB5" s="576"/>
      <c r="DC5" s="576"/>
      <c r="DD5" s="576"/>
      <c r="DE5" s="576"/>
      <c r="DF5" s="576"/>
      <c r="DG5" s="576"/>
      <c r="DH5" s="576"/>
      <c r="DI5" s="576"/>
      <c r="DJ5" s="576"/>
      <c r="DK5" s="576"/>
      <c r="DL5" s="576"/>
      <c r="DM5" s="576"/>
      <c r="DN5" s="576"/>
      <c r="DO5" s="576"/>
      <c r="DP5" s="576"/>
      <c r="DQ5" s="576"/>
      <c r="DR5" s="576"/>
      <c r="DS5" s="576"/>
      <c r="DT5" s="576"/>
      <c r="DU5" s="576"/>
      <c r="DV5" s="576"/>
      <c r="DW5" s="576"/>
      <c r="DX5" s="576"/>
      <c r="DY5" s="576"/>
      <c r="DZ5" s="576"/>
      <c r="EA5" s="576"/>
      <c r="EB5" s="576"/>
      <c r="EC5" s="576"/>
      <c r="ED5" s="576"/>
      <c r="EE5" s="576"/>
      <c r="EF5" s="576"/>
      <c r="EG5" s="576"/>
      <c r="EH5" s="576"/>
      <c r="EI5" s="576"/>
      <c r="EJ5" s="576"/>
      <c r="EK5" s="576"/>
      <c r="EL5" s="576"/>
      <c r="EM5" s="576"/>
      <c r="EN5" s="576"/>
      <c r="EO5" s="576"/>
      <c r="EP5" s="576"/>
      <c r="EQ5" s="576"/>
    </row>
    <row r="6" spans="1:147" ht="13.5" customHeight="1" x14ac:dyDescent="0.2">
      <c r="A6" s="734">
        <v>3</v>
      </c>
      <c r="B6" s="736" t="s">
        <v>400</v>
      </c>
      <c r="C6" s="738">
        <v>4</v>
      </c>
      <c r="D6" s="740">
        <v>102</v>
      </c>
      <c r="E6" s="742">
        <v>2</v>
      </c>
      <c r="F6" s="752">
        <v>35</v>
      </c>
      <c r="G6" s="754">
        <f>SUM(I6:ZM6)</f>
        <v>1.1290509259259258</v>
      </c>
      <c r="H6" s="759">
        <f>MINA(I6,J6,K6,L6,M6,N6,O6,P6,Q6,R6,S6,T6,U6,V6,W6)</f>
        <v>1.4340277777777776E-2</v>
      </c>
      <c r="I6" s="610">
        <v>1.5381944444444443E-2</v>
      </c>
      <c r="J6" s="578">
        <v>1.4918981481481483E-2</v>
      </c>
      <c r="K6" s="578">
        <v>1.5127314814814816E-2</v>
      </c>
      <c r="L6" s="578">
        <v>1.5127314814814816E-2</v>
      </c>
      <c r="M6" s="578">
        <v>1.4618055555555556E-2</v>
      </c>
      <c r="N6" s="578">
        <v>1.4606481481481482E-2</v>
      </c>
      <c r="O6" s="578">
        <v>1.4340277777777776E-2</v>
      </c>
      <c r="P6" s="578">
        <v>1.4351851851851852E-2</v>
      </c>
      <c r="Q6" s="578">
        <v>1.4548611111111111E-2</v>
      </c>
      <c r="R6" s="578">
        <v>1.4768518518518519E-2</v>
      </c>
      <c r="S6" s="578">
        <v>1.5833333333333335E-2</v>
      </c>
      <c r="T6" s="578">
        <v>1.5023148148148148E-2</v>
      </c>
      <c r="U6" s="578">
        <v>1.4675925925925926E-2</v>
      </c>
      <c r="V6" s="578"/>
      <c r="W6" s="578">
        <v>1.5127314814814816E-2</v>
      </c>
      <c r="X6" s="578"/>
      <c r="Y6" s="578"/>
      <c r="Z6" s="578"/>
      <c r="AA6" s="578">
        <v>6.3194444444444444E-3</v>
      </c>
      <c r="AB6" s="578">
        <v>2.193287037037037E-2</v>
      </c>
      <c r="AC6" s="578"/>
      <c r="AD6" s="578"/>
      <c r="AE6" s="578">
        <v>3.5486111111111114E-2</v>
      </c>
      <c r="AF6" s="578"/>
      <c r="AG6" s="578"/>
      <c r="AH6" s="578"/>
      <c r="AI6" s="578"/>
      <c r="AJ6" s="578"/>
      <c r="AK6" s="578"/>
      <c r="AL6" s="578"/>
      <c r="AM6" s="578"/>
      <c r="AN6" s="578"/>
      <c r="AO6" s="578"/>
      <c r="AP6" s="578"/>
      <c r="AQ6" s="578"/>
      <c r="AR6" s="578"/>
      <c r="AS6" s="578"/>
      <c r="AT6" s="578"/>
      <c r="AU6" s="592">
        <v>1.6261574074074074E-2</v>
      </c>
      <c r="AV6" s="592"/>
      <c r="AW6" s="592"/>
      <c r="AX6" s="578"/>
      <c r="AY6" s="578"/>
      <c r="AZ6" s="578"/>
      <c r="BA6" s="578"/>
      <c r="BB6" s="578">
        <v>4.3981481481481483E-2</v>
      </c>
      <c r="BC6" s="578"/>
      <c r="BD6" s="578"/>
      <c r="BE6" s="578"/>
      <c r="BF6" s="578"/>
      <c r="BG6" s="578"/>
      <c r="BH6" s="578">
        <v>2.7071759259259257E-2</v>
      </c>
      <c r="BI6" s="578"/>
      <c r="BJ6" s="578"/>
      <c r="BK6" s="578"/>
      <c r="BL6" s="578">
        <v>1.7210648148148149E-2</v>
      </c>
      <c r="BM6" s="578"/>
      <c r="BN6" s="578"/>
      <c r="BO6" s="578"/>
      <c r="BP6" s="578">
        <v>0.12719907407407408</v>
      </c>
      <c r="BQ6" s="578">
        <v>3.9456018518518522E-2</v>
      </c>
      <c r="BR6" s="578"/>
      <c r="BS6" s="578"/>
      <c r="BT6" s="578"/>
      <c r="BU6" s="578"/>
      <c r="BV6" s="578"/>
      <c r="BW6" s="578">
        <v>3.5694444444444445E-2</v>
      </c>
      <c r="BX6" s="578"/>
      <c r="BY6" s="578">
        <v>1.7592592592592594E-2</v>
      </c>
      <c r="BZ6" s="578"/>
      <c r="CA6" s="578"/>
      <c r="CB6" s="578"/>
      <c r="CC6" s="578">
        <v>0.10416666666666667</v>
      </c>
      <c r="CD6" s="578"/>
      <c r="CE6" s="578"/>
      <c r="CF6" s="578"/>
      <c r="CG6" s="578"/>
      <c r="CH6" s="578"/>
      <c r="CI6" s="578"/>
      <c r="CJ6" s="578"/>
      <c r="CK6" s="578"/>
      <c r="CL6" s="578"/>
      <c r="CM6" s="578"/>
      <c r="CN6" s="592">
        <v>3.380787037037037E-2</v>
      </c>
      <c r="CO6" s="592"/>
      <c r="CP6" s="578"/>
      <c r="CQ6" s="578"/>
      <c r="CR6" s="578"/>
      <c r="CS6" s="578"/>
      <c r="CT6" s="578"/>
      <c r="CU6" s="578"/>
      <c r="CV6" s="578"/>
      <c r="CW6" s="578"/>
      <c r="CX6" s="578"/>
      <c r="CY6" s="578"/>
      <c r="CZ6" s="578"/>
      <c r="DA6" s="578"/>
      <c r="DB6" s="578">
        <v>9.8333333333333328E-2</v>
      </c>
      <c r="DC6" s="578"/>
      <c r="DD6" s="578"/>
      <c r="DE6" s="578">
        <v>2.7025462962962959E-2</v>
      </c>
      <c r="DF6" s="578"/>
      <c r="DG6" s="578"/>
      <c r="DH6" s="578"/>
      <c r="DI6" s="578"/>
      <c r="DJ6" s="578"/>
      <c r="DK6" s="578"/>
      <c r="DL6" s="578">
        <v>9.4675925925925917E-3</v>
      </c>
      <c r="DM6" s="578">
        <v>7.5231481481481471E-4</v>
      </c>
      <c r="DN6" s="578"/>
      <c r="DO6" s="578"/>
      <c r="DP6" s="578"/>
      <c r="DQ6" s="578"/>
      <c r="DR6" s="578"/>
      <c r="DS6" s="578"/>
      <c r="DT6" s="578"/>
      <c r="DU6" s="578">
        <v>8.2152777777777783E-2</v>
      </c>
      <c r="DV6" s="578"/>
      <c r="DW6" s="578"/>
      <c r="DX6" s="578"/>
      <c r="DY6" s="578">
        <v>0.16666666666666666</v>
      </c>
      <c r="DZ6" s="578"/>
      <c r="EA6" s="578"/>
      <c r="EB6" s="578"/>
      <c r="EC6" s="578"/>
      <c r="ED6" s="578"/>
      <c r="EE6" s="578"/>
      <c r="EF6" s="578">
        <v>4.5601851851851853E-3</v>
      </c>
      <c r="EG6" s="578"/>
      <c r="EH6" s="578"/>
      <c r="EI6" s="578"/>
      <c r="EJ6" s="578"/>
      <c r="EK6" s="578"/>
      <c r="EL6" s="578">
        <v>5.4629629629629637E-3</v>
      </c>
      <c r="EM6" s="578"/>
      <c r="EN6" s="578"/>
      <c r="EO6" s="578"/>
      <c r="EP6" s="578"/>
      <c r="EQ6" s="578"/>
    </row>
    <row r="7" spans="1:147" ht="13.5" customHeight="1" thickBot="1" x14ac:dyDescent="0.25">
      <c r="A7" s="735"/>
      <c r="B7" s="737"/>
      <c r="C7" s="739"/>
      <c r="D7" s="741"/>
      <c r="E7" s="743"/>
      <c r="F7" s="753"/>
      <c r="G7" s="755"/>
      <c r="H7" s="760"/>
      <c r="I7" s="579">
        <f t="shared" ref="I7:U9" si="1">IF($H6=0,0,ROUNDUP(I6/$H6,0))</f>
        <v>2</v>
      </c>
      <c r="J7" s="579">
        <f t="shared" si="1"/>
        <v>2</v>
      </c>
      <c r="K7" s="579">
        <f t="shared" si="1"/>
        <v>2</v>
      </c>
      <c r="L7" s="581">
        <f t="shared" si="1"/>
        <v>2</v>
      </c>
      <c r="M7" s="600">
        <f t="shared" si="1"/>
        <v>2</v>
      </c>
      <c r="N7" s="600">
        <f t="shared" si="1"/>
        <v>2</v>
      </c>
      <c r="O7" s="600">
        <f t="shared" si="1"/>
        <v>1</v>
      </c>
      <c r="P7" s="581">
        <f t="shared" si="1"/>
        <v>2</v>
      </c>
      <c r="Q7" s="600">
        <f t="shared" si="1"/>
        <v>2</v>
      </c>
      <c r="R7" s="581">
        <f t="shared" si="1"/>
        <v>2</v>
      </c>
      <c r="S7" s="600">
        <f t="shared" si="1"/>
        <v>2</v>
      </c>
      <c r="T7" s="581">
        <f t="shared" si="1"/>
        <v>2</v>
      </c>
      <c r="U7" s="600">
        <f t="shared" si="1"/>
        <v>2</v>
      </c>
      <c r="V7" s="580"/>
      <c r="W7" s="600">
        <f t="shared" ref="W7" si="2">IF($H6=0,0,ROUNDUP(W6/$H6,0))</f>
        <v>2</v>
      </c>
      <c r="X7" s="580"/>
      <c r="Y7" s="580"/>
      <c r="Z7" s="580"/>
      <c r="AA7" s="581">
        <f>IF($H6=0,0,ROUNDUP(AA6/$H6,0))</f>
        <v>1</v>
      </c>
      <c r="AB7" s="581">
        <f>IF($H6=0,0,ROUNDUP(AB6/$H6,0))</f>
        <v>2</v>
      </c>
      <c r="AC7" s="581"/>
      <c r="AD7" s="581"/>
      <c r="AE7" s="581">
        <f>IF($H6=0,0,ROUNDUP(AE6/$H6,0))</f>
        <v>3</v>
      </c>
      <c r="AF7" s="581"/>
      <c r="AG7" s="580"/>
      <c r="AH7" s="580"/>
      <c r="AI7" s="580"/>
      <c r="AJ7" s="580"/>
      <c r="AK7" s="580"/>
      <c r="AL7" s="580"/>
      <c r="AM7" s="580"/>
      <c r="AN7" s="580"/>
      <c r="AO7" s="580"/>
      <c r="AP7" s="580"/>
      <c r="AQ7" s="580"/>
      <c r="AR7" s="580"/>
      <c r="AS7" s="580"/>
      <c r="AT7" s="580"/>
      <c r="AU7" s="593">
        <f>IF(AU6&gt;30,30,IF($H6=0,0,ROUNDUP(AU6/$H6,0)))</f>
        <v>2</v>
      </c>
      <c r="AV7" s="593"/>
      <c r="AW7" s="593"/>
      <c r="AX7" s="580"/>
      <c r="AY7" s="580"/>
      <c r="AZ7" s="580"/>
      <c r="BA7" s="580"/>
      <c r="BB7" s="581">
        <f>IF(BB6&gt;30,30,IF($H6=0,0,ROUNDUP(BB6/$H6,0)))</f>
        <v>4</v>
      </c>
      <c r="BC7" s="581"/>
      <c r="BD7" s="580"/>
      <c r="BE7" s="580"/>
      <c r="BF7" s="580"/>
      <c r="BG7" s="580"/>
      <c r="BH7" s="581">
        <f>IF(BH6&gt;30,30,IF($H6=0,0,ROUNDUP(BH6/$H6,0)))</f>
        <v>2</v>
      </c>
      <c r="BI7" s="581"/>
      <c r="BJ7" s="580"/>
      <c r="BK7" s="580"/>
      <c r="BL7" s="600">
        <f>IF(BL6&gt;30,30,IF($H6=0,0,ROUNDUP(BL6/$H6,0)))</f>
        <v>2</v>
      </c>
      <c r="BM7" s="580"/>
      <c r="BN7" s="580"/>
      <c r="BO7" s="580"/>
      <c r="BP7" s="600">
        <f>IF(BP6&gt;30,30,IF($H6=0,0,ROUNDUP(BP6/$H6,0)))</f>
        <v>9</v>
      </c>
      <c r="BQ7" s="600">
        <f>IF(BQ6&gt;30,30,IF($H6=0,0,ROUNDUP(BQ6/$H6,0)))</f>
        <v>3</v>
      </c>
      <c r="BR7" s="600"/>
      <c r="BS7" s="580"/>
      <c r="BT7" s="580"/>
      <c r="BU7" s="580"/>
      <c r="BV7" s="580"/>
      <c r="BW7" s="600">
        <f>IF(BW6&gt;30,30,IF($H6=0,0,ROUNDUP(BW6/$H6,0)))</f>
        <v>3</v>
      </c>
      <c r="BX7" s="580"/>
      <c r="BY7" s="600">
        <f>IF(BY6&gt;30,30,IF($H6=0,0,ROUNDUP(BY6/$H6,0)))</f>
        <v>2</v>
      </c>
      <c r="BZ7" s="580"/>
      <c r="CA7" s="580"/>
      <c r="CB7" s="580"/>
      <c r="CC7" s="600">
        <f>IF(CC6&gt;30,30,IF($H6=0,0,ROUNDUP(CC6/$H6,0)))</f>
        <v>8</v>
      </c>
      <c r="CD7" s="580"/>
      <c r="CE7" s="580"/>
      <c r="CF7" s="580"/>
      <c r="CG7" s="580"/>
      <c r="CH7" s="580"/>
      <c r="CI7" s="580"/>
      <c r="CJ7" s="580"/>
      <c r="CK7" s="580"/>
      <c r="CL7" s="580"/>
      <c r="CM7" s="580"/>
      <c r="CN7" s="600">
        <f>IF(ROUNDUP(CN6/$H6,0)&gt;30,30,IF($H6=0,0,ROUNDUP(CN6/$H6,0)))</f>
        <v>3</v>
      </c>
      <c r="CO7" s="600"/>
      <c r="CP7" s="580"/>
      <c r="CQ7" s="580"/>
      <c r="CR7" s="580"/>
      <c r="CS7" s="580"/>
      <c r="CT7" s="580"/>
      <c r="CU7" s="580"/>
      <c r="CV7" s="580"/>
      <c r="CW7" s="580"/>
      <c r="CX7" s="580"/>
      <c r="CY7" s="580"/>
      <c r="CZ7" s="580"/>
      <c r="DA7" s="580"/>
      <c r="DB7" s="600">
        <f>IF(ROUNDUP(DB6/$H6,0)&gt;30,30,IF($H6=0,0,ROUNDUP(DB6/$H6,0)))</f>
        <v>7</v>
      </c>
      <c r="DC7" s="600"/>
      <c r="DD7" s="600"/>
      <c r="DE7" s="600">
        <f>IF(ROUNDUP(DE6/$H6,0)&gt;30,30,IF($H6=0,0,ROUNDUP(DE6/$H6,0)))</f>
        <v>2</v>
      </c>
      <c r="DF7" s="580"/>
      <c r="DG7" s="580"/>
      <c r="DH7" s="580"/>
      <c r="DI7" s="580"/>
      <c r="DJ7" s="580"/>
      <c r="DK7" s="580"/>
      <c r="DL7" s="600">
        <f>IF(ROUNDUP(DL6/$H6,0)&gt;30,30,IF($H6=0,0,ROUNDUP(DL6/$H6,0)))</f>
        <v>1</v>
      </c>
      <c r="DM7" s="600">
        <f>IF(ROUNDUP(DM6/$H6,0)&gt;30,30,IF($H6=0,0,ROUNDUP(DM6/$H6,0)))</f>
        <v>1</v>
      </c>
      <c r="DN7" s="580"/>
      <c r="DO7" s="580"/>
      <c r="DP7" s="580"/>
      <c r="DQ7" s="580"/>
      <c r="DR7" s="580"/>
      <c r="DS7" s="580"/>
      <c r="DT7" s="580"/>
      <c r="DU7" s="600">
        <f>IF(DU6&gt;30,30,IF($H6=0,0,ROUNDUP(DU6/$H6,0)))</f>
        <v>6</v>
      </c>
      <c r="DV7" s="580"/>
      <c r="DW7" s="580"/>
      <c r="DX7" s="580"/>
      <c r="DY7" s="600">
        <f>IF(ROUNDUP(DY6/$H6,0)&gt;30,30,IF($H6=0,0,ROUNDUP(DY6/$H6,0)))</f>
        <v>12</v>
      </c>
      <c r="DZ7" s="580"/>
      <c r="EA7" s="580"/>
      <c r="EB7" s="580"/>
      <c r="EC7" s="580"/>
      <c r="ED7" s="580"/>
      <c r="EE7" s="580"/>
      <c r="EF7" s="600">
        <f>IF(ROUNDUP(EF6/$H6,0)&gt;30,30,IF($H6=0,0,ROUNDUP(EF6/$H6,0)))</f>
        <v>1</v>
      </c>
      <c r="EG7" s="600"/>
      <c r="EH7" s="600"/>
      <c r="EI7" s="580"/>
      <c r="EJ7" s="580"/>
      <c r="EK7" s="580"/>
      <c r="EL7" s="600">
        <f>IF(ROUNDUP(EL6/$H6,0)&gt;30,30,IF($H6=0,0,ROUNDUP(EL6/$H6,0)))</f>
        <v>1</v>
      </c>
      <c r="EM7" s="580"/>
      <c r="EN7" s="580"/>
      <c r="EO7" s="580"/>
      <c r="EP7" s="580"/>
      <c r="EQ7" s="580"/>
    </row>
    <row r="8" spans="1:147" ht="13.5" customHeight="1" x14ac:dyDescent="0.2">
      <c r="A8" s="734">
        <v>4</v>
      </c>
      <c r="B8" s="736" t="s">
        <v>232</v>
      </c>
      <c r="C8" s="738">
        <v>11</v>
      </c>
      <c r="D8" s="740">
        <v>24</v>
      </c>
      <c r="E8" s="742">
        <v>8</v>
      </c>
      <c r="F8" s="752">
        <v>7</v>
      </c>
      <c r="G8" s="754">
        <f>SUM(I8:ZM8)</f>
        <v>0.44172453703703701</v>
      </c>
      <c r="H8" s="759">
        <f>MINA(I8,J8,K8,L8,M8,N8,O8,P8,Q8,R8,S8,T8,U8,V8,W8)</f>
        <v>2.2569444444444444E-2</v>
      </c>
      <c r="I8" s="626"/>
      <c r="J8" s="574"/>
      <c r="K8" s="574"/>
      <c r="L8" s="574"/>
      <c r="M8" s="574"/>
      <c r="N8" s="574"/>
      <c r="O8" s="574">
        <v>2.2662037037037036E-2</v>
      </c>
      <c r="P8" s="574"/>
      <c r="Q8" s="574"/>
      <c r="R8" s="574"/>
      <c r="S8" s="574">
        <v>2.2569444444444444E-2</v>
      </c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4"/>
      <c r="AX8" s="574"/>
      <c r="AY8" s="574"/>
      <c r="AZ8" s="574"/>
      <c r="BA8" s="574"/>
      <c r="BB8" s="574"/>
      <c r="BC8" s="574"/>
      <c r="BD8" s="574"/>
      <c r="BE8" s="574"/>
      <c r="BF8" s="574"/>
      <c r="BG8" s="574"/>
      <c r="BH8" s="574"/>
      <c r="BI8" s="574"/>
      <c r="BJ8" s="574"/>
      <c r="BK8" s="574"/>
      <c r="BL8" s="574"/>
      <c r="BM8" s="574"/>
      <c r="BN8" s="574"/>
      <c r="BO8" s="574"/>
      <c r="BP8" s="574"/>
      <c r="BQ8" s="574"/>
      <c r="BR8" s="574"/>
      <c r="BS8" s="574"/>
      <c r="BT8" s="574"/>
      <c r="BU8" s="574"/>
      <c r="BV8" s="574"/>
      <c r="BW8" s="574"/>
      <c r="BX8" s="574"/>
      <c r="BY8" s="574"/>
      <c r="BZ8" s="574"/>
      <c r="CA8" s="574"/>
      <c r="CB8" s="574"/>
      <c r="CC8" s="574"/>
      <c r="CD8" s="574"/>
      <c r="CE8" s="574"/>
      <c r="CF8" s="574"/>
      <c r="CG8" s="574"/>
      <c r="CH8" s="574"/>
      <c r="CI8" s="574"/>
      <c r="CJ8" s="574"/>
      <c r="CK8" s="574"/>
      <c r="CL8" s="574"/>
      <c r="CM8" s="574"/>
      <c r="CN8" s="574"/>
      <c r="CO8" s="574"/>
      <c r="CP8" s="574"/>
      <c r="CQ8" s="574"/>
      <c r="CR8" s="574"/>
      <c r="CS8" s="574"/>
      <c r="CT8" s="574"/>
      <c r="CU8" s="574"/>
      <c r="CV8" s="574"/>
      <c r="CW8" s="574">
        <v>5.3564814814814815E-2</v>
      </c>
      <c r="CX8" s="574"/>
      <c r="CY8" s="574"/>
      <c r="CZ8" s="574">
        <v>5.0451388888888893E-2</v>
      </c>
      <c r="DA8" s="574"/>
      <c r="DB8" s="574"/>
      <c r="DC8" s="574"/>
      <c r="DD8" s="574">
        <v>5.258101851851852E-2</v>
      </c>
      <c r="DE8" s="574"/>
      <c r="DF8" s="574"/>
      <c r="DG8" s="574"/>
      <c r="DH8" s="574"/>
      <c r="DI8" s="574"/>
      <c r="DJ8" s="574"/>
      <c r="DK8" s="574"/>
      <c r="DL8" s="574"/>
      <c r="DM8" s="574"/>
      <c r="DN8" s="574">
        <v>0.1152199074074074</v>
      </c>
      <c r="DO8" s="574"/>
      <c r="DP8" s="574"/>
      <c r="DQ8" s="574"/>
      <c r="DR8" s="574"/>
      <c r="DS8" s="574"/>
      <c r="DT8" s="574"/>
      <c r="DU8" s="574">
        <v>0.12467592592592593</v>
      </c>
      <c r="DV8" s="574"/>
      <c r="DW8" s="574"/>
      <c r="DX8" s="574"/>
      <c r="DY8" s="574"/>
      <c r="DZ8" s="574"/>
      <c r="EA8" s="574"/>
      <c r="EB8" s="574"/>
      <c r="EC8" s="574"/>
      <c r="ED8" s="574"/>
      <c r="EE8" s="574"/>
      <c r="EF8" s="574"/>
      <c r="EG8" s="574"/>
      <c r="EH8" s="574"/>
      <c r="EI8" s="574"/>
      <c r="EJ8" s="574"/>
      <c r="EK8" s="574"/>
      <c r="EL8" s="574"/>
      <c r="EM8" s="574"/>
      <c r="EN8" s="574"/>
      <c r="EO8" s="574"/>
      <c r="EP8" s="574"/>
      <c r="EQ8" s="574"/>
    </row>
    <row r="9" spans="1:147" ht="13.5" customHeight="1" thickBot="1" x14ac:dyDescent="0.25">
      <c r="A9" s="735"/>
      <c r="B9" s="737"/>
      <c r="C9" s="739"/>
      <c r="D9" s="741"/>
      <c r="E9" s="743"/>
      <c r="F9" s="753"/>
      <c r="G9" s="755"/>
      <c r="H9" s="760"/>
      <c r="I9" s="577"/>
      <c r="J9" s="575"/>
      <c r="K9" s="575"/>
      <c r="L9" s="576"/>
      <c r="M9" s="575"/>
      <c r="N9" s="575"/>
      <c r="O9" s="597">
        <f t="shared" si="1"/>
        <v>2</v>
      </c>
      <c r="P9" s="576"/>
      <c r="Q9" s="576"/>
      <c r="R9" s="575"/>
      <c r="S9" s="597">
        <f t="shared" si="1"/>
        <v>1</v>
      </c>
      <c r="T9" s="576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  <c r="AO9" s="575"/>
      <c r="AP9" s="575"/>
      <c r="AQ9" s="575"/>
      <c r="AR9" s="575"/>
      <c r="AS9" s="575"/>
      <c r="AT9" s="575"/>
      <c r="AU9" s="575"/>
      <c r="AV9" s="575"/>
      <c r="AW9" s="575"/>
      <c r="AX9" s="575"/>
      <c r="AY9" s="575"/>
      <c r="AZ9" s="575"/>
      <c r="BA9" s="575"/>
      <c r="BB9" s="575"/>
      <c r="BC9" s="575"/>
      <c r="BD9" s="575"/>
      <c r="BE9" s="575"/>
      <c r="BF9" s="575"/>
      <c r="BG9" s="575"/>
      <c r="BH9" s="575"/>
      <c r="BI9" s="575"/>
      <c r="BJ9" s="575"/>
      <c r="BK9" s="575"/>
      <c r="BL9" s="575"/>
      <c r="BM9" s="575"/>
      <c r="BN9" s="575"/>
      <c r="BO9" s="575"/>
      <c r="BP9" s="575"/>
      <c r="BQ9" s="575"/>
      <c r="BR9" s="575"/>
      <c r="BS9" s="575"/>
      <c r="BT9" s="575"/>
      <c r="BU9" s="575"/>
      <c r="BV9" s="575"/>
      <c r="BW9" s="575"/>
      <c r="BX9" s="575"/>
      <c r="BY9" s="575"/>
      <c r="BZ9" s="575"/>
      <c r="CA9" s="575"/>
      <c r="CB9" s="575"/>
      <c r="CC9" s="575"/>
      <c r="CD9" s="575"/>
      <c r="CE9" s="575"/>
      <c r="CF9" s="575"/>
      <c r="CG9" s="575"/>
      <c r="CH9" s="575"/>
      <c r="CI9" s="575"/>
      <c r="CJ9" s="575"/>
      <c r="CK9" s="575"/>
      <c r="CL9" s="575"/>
      <c r="CM9" s="575"/>
      <c r="CN9" s="575"/>
      <c r="CO9" s="575"/>
      <c r="CP9" s="575"/>
      <c r="CQ9" s="575"/>
      <c r="CR9" s="575"/>
      <c r="CS9" s="575"/>
      <c r="CT9" s="575"/>
      <c r="CU9" s="575"/>
      <c r="CV9" s="575"/>
      <c r="CW9" s="597">
        <f>IF(ROUNDUP(CW8/$H8,0)&gt;30,30,IF($H8=0,0,ROUNDUP(CW8/$H8,0)))</f>
        <v>3</v>
      </c>
      <c r="CX9" s="575"/>
      <c r="CY9" s="575"/>
      <c r="CZ9" s="597">
        <f>IF(ROUNDUP(CZ8/$H8,0)&gt;30,30,IF($H8=0,0,ROUNDUP(CZ8/$H8,0)))</f>
        <v>3</v>
      </c>
      <c r="DA9" s="575"/>
      <c r="DB9" s="575"/>
      <c r="DC9" s="575"/>
      <c r="DD9" s="597">
        <f>IF(ROUNDUP(DD8/$H8,0)&gt;30,30,IF($H8=0,0,ROUNDUP(DD8/$H8,0)))</f>
        <v>3</v>
      </c>
      <c r="DE9" s="575"/>
      <c r="DF9" s="575"/>
      <c r="DG9" s="575"/>
      <c r="DH9" s="575"/>
      <c r="DI9" s="575"/>
      <c r="DJ9" s="575"/>
      <c r="DK9" s="575"/>
      <c r="DL9" s="575"/>
      <c r="DM9" s="575"/>
      <c r="DN9" s="597">
        <f>IF(ROUNDUP(DN8/$H8,0)&gt;30,30,IF($H8=0,0,ROUNDUP(DN8/$H8,0)))</f>
        <v>6</v>
      </c>
      <c r="DO9" s="575"/>
      <c r="DP9" s="575"/>
      <c r="DQ9" s="575"/>
      <c r="DR9" s="575"/>
      <c r="DS9" s="575"/>
      <c r="DT9" s="575"/>
      <c r="DU9" s="597">
        <f>IF(DU8&gt;30,30,IF($H8=0,0,ROUNDUP(DU8/$H8,0)))</f>
        <v>6</v>
      </c>
      <c r="DV9" s="575"/>
      <c r="DW9" s="575"/>
      <c r="DX9" s="575"/>
      <c r="DY9" s="575"/>
      <c r="DZ9" s="575"/>
      <c r="EA9" s="575"/>
      <c r="EB9" s="575"/>
      <c r="EC9" s="575"/>
      <c r="ED9" s="575"/>
      <c r="EE9" s="575"/>
      <c r="EF9" s="575"/>
      <c r="EG9" s="575"/>
      <c r="EH9" s="575"/>
      <c r="EI9" s="575"/>
      <c r="EJ9" s="575"/>
      <c r="EK9" s="575"/>
      <c r="EL9" s="575"/>
      <c r="EM9" s="575"/>
      <c r="EN9" s="575"/>
      <c r="EO9" s="575"/>
      <c r="EP9" s="575"/>
      <c r="EQ9" s="575"/>
    </row>
    <row r="10" spans="1:147" ht="13.5" customHeight="1" x14ac:dyDescent="0.2">
      <c r="A10" s="734">
        <v>5</v>
      </c>
      <c r="B10" s="736" t="s">
        <v>8</v>
      </c>
      <c r="C10" s="738">
        <v>0</v>
      </c>
      <c r="D10" s="740">
        <v>0</v>
      </c>
      <c r="E10" s="742">
        <v>11</v>
      </c>
      <c r="F10" s="752">
        <v>1</v>
      </c>
      <c r="G10" s="754">
        <f>SUM(I10:ZM10)</f>
        <v>0.11746527777777778</v>
      </c>
      <c r="H10" s="759">
        <f>MINA(I10,J10,K10,L10,M10,N10,O10,P10,Q10,R10,S10,T10,U10,V10,W10)</f>
        <v>0</v>
      </c>
      <c r="I10" s="610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  <c r="AL10" s="578"/>
      <c r="AM10" s="578"/>
      <c r="AN10" s="578"/>
      <c r="AO10" s="578"/>
      <c r="AP10" s="578"/>
      <c r="AQ10" s="578"/>
      <c r="AR10" s="578"/>
      <c r="AS10" s="578"/>
      <c r="AT10" s="578"/>
      <c r="AU10" s="578"/>
      <c r="AV10" s="578"/>
      <c r="AW10" s="578"/>
      <c r="AX10" s="578"/>
      <c r="AY10" s="578"/>
      <c r="AZ10" s="578"/>
      <c r="BA10" s="578"/>
      <c r="BB10" s="578"/>
      <c r="BC10" s="578"/>
      <c r="BD10" s="578"/>
      <c r="BE10" s="578"/>
      <c r="BF10" s="578"/>
      <c r="BG10" s="578"/>
      <c r="BH10" s="578"/>
      <c r="BI10" s="578"/>
      <c r="BJ10" s="578"/>
      <c r="BK10" s="578"/>
      <c r="BL10" s="578"/>
      <c r="BM10" s="578"/>
      <c r="BN10" s="578"/>
      <c r="BO10" s="578"/>
      <c r="BP10" s="578"/>
      <c r="BQ10" s="578"/>
      <c r="BR10" s="578"/>
      <c r="BS10" s="578"/>
      <c r="BT10" s="578"/>
      <c r="BU10" s="578"/>
      <c r="BV10" s="578"/>
      <c r="BW10" s="578"/>
      <c r="BX10" s="578"/>
      <c r="BY10" s="578"/>
      <c r="BZ10" s="578"/>
      <c r="CA10" s="578"/>
      <c r="CB10" s="578"/>
      <c r="CC10" s="578"/>
      <c r="CD10" s="578"/>
      <c r="CE10" s="578"/>
      <c r="CF10" s="578"/>
      <c r="CG10" s="578"/>
      <c r="CH10" s="578"/>
      <c r="CI10" s="578"/>
      <c r="CJ10" s="578"/>
      <c r="CK10" s="578"/>
      <c r="CL10" s="578"/>
      <c r="CM10" s="578"/>
      <c r="CN10" s="578"/>
      <c r="CO10" s="578"/>
      <c r="CP10" s="578"/>
      <c r="CQ10" s="578"/>
      <c r="CR10" s="578"/>
      <c r="CS10" s="578"/>
      <c r="CT10" s="578"/>
      <c r="CU10" s="578"/>
      <c r="CV10" s="578"/>
      <c r="CW10" s="578"/>
      <c r="CX10" s="578"/>
      <c r="CY10" s="578"/>
      <c r="CZ10" s="578"/>
      <c r="DA10" s="578"/>
      <c r="DB10" s="578"/>
      <c r="DC10" s="578"/>
      <c r="DD10" s="578"/>
      <c r="DE10" s="578"/>
      <c r="DF10" s="578"/>
      <c r="DG10" s="578"/>
      <c r="DH10" s="578"/>
      <c r="DI10" s="578"/>
      <c r="DJ10" s="578"/>
      <c r="DK10" s="578"/>
      <c r="DL10" s="578"/>
      <c r="DM10" s="578"/>
      <c r="DN10" s="578"/>
      <c r="DO10" s="578"/>
      <c r="DP10" s="578"/>
      <c r="DQ10" s="578"/>
      <c r="DR10" s="578"/>
      <c r="DS10" s="578"/>
      <c r="DT10" s="578"/>
      <c r="DU10" s="578">
        <v>0.11746527777777778</v>
      </c>
      <c r="DV10" s="578"/>
      <c r="DW10" s="578"/>
      <c r="DX10" s="578"/>
      <c r="DY10" s="578"/>
      <c r="DZ10" s="578"/>
      <c r="EA10" s="578"/>
      <c r="EB10" s="578"/>
      <c r="EC10" s="578"/>
      <c r="ED10" s="578"/>
      <c r="EE10" s="578"/>
      <c r="EF10" s="578"/>
      <c r="EG10" s="578"/>
      <c r="EH10" s="578"/>
      <c r="EI10" s="578"/>
      <c r="EJ10" s="578"/>
      <c r="EK10" s="578"/>
      <c r="EL10" s="578"/>
      <c r="EM10" s="578"/>
      <c r="EN10" s="578"/>
      <c r="EO10" s="578"/>
      <c r="EP10" s="578"/>
      <c r="EQ10" s="578"/>
    </row>
    <row r="11" spans="1:147" ht="13.5" customHeight="1" thickBot="1" x14ac:dyDescent="0.25">
      <c r="A11" s="735"/>
      <c r="B11" s="737"/>
      <c r="C11" s="739"/>
      <c r="D11" s="741"/>
      <c r="E11" s="743"/>
      <c r="F11" s="753"/>
      <c r="G11" s="755"/>
      <c r="H11" s="760"/>
      <c r="I11" s="579"/>
      <c r="J11" s="580"/>
      <c r="K11" s="580"/>
      <c r="L11" s="581"/>
      <c r="M11" s="580"/>
      <c r="N11" s="580"/>
      <c r="O11" s="580"/>
      <c r="P11" s="581"/>
      <c r="Q11" s="581"/>
      <c r="R11" s="580"/>
      <c r="S11" s="580"/>
      <c r="T11" s="581"/>
      <c r="U11" s="580"/>
      <c r="V11" s="580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580"/>
      <c r="AS11" s="580"/>
      <c r="AT11" s="580"/>
      <c r="AU11" s="580"/>
      <c r="AV11" s="580"/>
      <c r="AW11" s="580"/>
      <c r="AX11" s="580"/>
      <c r="AY11" s="580"/>
      <c r="AZ11" s="580"/>
      <c r="BA11" s="580"/>
      <c r="BB11" s="580"/>
      <c r="BC11" s="580"/>
      <c r="BD11" s="580"/>
      <c r="BE11" s="580"/>
      <c r="BF11" s="580"/>
      <c r="BG11" s="580"/>
      <c r="BH11" s="580"/>
      <c r="BI11" s="580"/>
      <c r="BJ11" s="580"/>
      <c r="BK11" s="580"/>
      <c r="BL11" s="580"/>
      <c r="BM11" s="580"/>
      <c r="BN11" s="580"/>
      <c r="BO11" s="580"/>
      <c r="BP11" s="580"/>
      <c r="BQ11" s="580"/>
      <c r="BR11" s="580"/>
      <c r="BS11" s="580"/>
      <c r="BT11" s="580"/>
      <c r="BU11" s="580"/>
      <c r="BV11" s="580"/>
      <c r="BW11" s="580"/>
      <c r="BX11" s="580"/>
      <c r="BY11" s="580"/>
      <c r="BZ11" s="580"/>
      <c r="CA11" s="580"/>
      <c r="CB11" s="580"/>
      <c r="CC11" s="580"/>
      <c r="CD11" s="580"/>
      <c r="CE11" s="580"/>
      <c r="CF11" s="580"/>
      <c r="CG11" s="580"/>
      <c r="CH11" s="580"/>
      <c r="CI11" s="580"/>
      <c r="CJ11" s="580"/>
      <c r="CK11" s="580"/>
      <c r="CL11" s="580"/>
      <c r="CM11" s="580"/>
      <c r="CN11" s="600"/>
      <c r="CO11" s="600"/>
      <c r="CP11" s="580"/>
      <c r="CQ11" s="580"/>
      <c r="CR11" s="580"/>
      <c r="CS11" s="580"/>
      <c r="CT11" s="580"/>
      <c r="CU11" s="580"/>
      <c r="CV11" s="580"/>
      <c r="CW11" s="580"/>
      <c r="CX11" s="580"/>
      <c r="CY11" s="580"/>
      <c r="CZ11" s="580"/>
      <c r="DA11" s="580"/>
      <c r="DB11" s="580"/>
      <c r="DC11" s="580"/>
      <c r="DD11" s="580"/>
      <c r="DE11" s="580"/>
      <c r="DF11" s="580"/>
      <c r="DG11" s="580"/>
      <c r="DH11" s="580"/>
      <c r="DI11" s="580"/>
      <c r="DJ11" s="580"/>
      <c r="DK11" s="580"/>
      <c r="DL11" s="580"/>
      <c r="DM11" s="580"/>
      <c r="DN11" s="580"/>
      <c r="DO11" s="580"/>
      <c r="DP11" s="580"/>
      <c r="DQ11" s="580"/>
      <c r="DR11" s="580"/>
      <c r="DS11" s="580"/>
      <c r="DT11" s="580"/>
      <c r="DU11" s="600">
        <f>IF(DU10&gt;30,30,IF($H10=0,0,ROUNDUP(DU10/$H10,0)))</f>
        <v>0</v>
      </c>
      <c r="DV11" s="580"/>
      <c r="DW11" s="580"/>
      <c r="DX11" s="580"/>
      <c r="DY11" s="580"/>
      <c r="DZ11" s="580"/>
      <c r="EA11" s="580"/>
      <c r="EB11" s="580"/>
      <c r="EC11" s="580"/>
      <c r="ED11" s="580"/>
      <c r="EE11" s="580"/>
      <c r="EF11" s="580"/>
      <c r="EG11" s="580"/>
      <c r="EH11" s="580"/>
      <c r="EI11" s="580"/>
      <c r="EJ11" s="580"/>
      <c r="EK11" s="580"/>
      <c r="EL11" s="580"/>
      <c r="EM11" s="580"/>
      <c r="EN11" s="580"/>
      <c r="EO11" s="580"/>
      <c r="EP11" s="580"/>
      <c r="EQ11" s="580"/>
    </row>
    <row r="12" spans="1:147" ht="13.5" customHeight="1" x14ac:dyDescent="0.2">
      <c r="A12" s="734">
        <v>6</v>
      </c>
      <c r="B12" s="736" t="s">
        <v>834</v>
      </c>
      <c r="C12" s="738">
        <v>7</v>
      </c>
      <c r="D12" s="740">
        <v>88</v>
      </c>
      <c r="E12" s="742">
        <v>4</v>
      </c>
      <c r="F12" s="752">
        <v>32</v>
      </c>
      <c r="G12" s="754">
        <f>SUM(I12:ZM12)</f>
        <v>1.1478819444444446</v>
      </c>
      <c r="H12" s="759">
        <f>MINA(I12,J12,K12,L12,M12,N12,O12,P12,Q12,R12,S12,T12,U12,V12,W12)</f>
        <v>1.7789351851851851E-2</v>
      </c>
      <c r="I12" s="626"/>
      <c r="J12" s="574"/>
      <c r="K12" s="574">
        <v>1.9652777777777779E-2</v>
      </c>
      <c r="L12" s="574">
        <v>1.9317129629629629E-2</v>
      </c>
      <c r="M12" s="574">
        <v>1.7789351851851851E-2</v>
      </c>
      <c r="N12" s="574">
        <v>1.8599537037037036E-2</v>
      </c>
      <c r="O12" s="574"/>
      <c r="P12" s="574"/>
      <c r="Q12" s="574">
        <v>1.8136574074074072E-2</v>
      </c>
      <c r="R12" s="574">
        <v>1.8032407407407407E-2</v>
      </c>
      <c r="S12" s="574">
        <v>1.8738425925925926E-2</v>
      </c>
      <c r="T12" s="574"/>
      <c r="U12" s="574"/>
      <c r="V12" s="574"/>
      <c r="W12" s="574">
        <v>1.8414351851851852E-2</v>
      </c>
      <c r="X12" s="574"/>
      <c r="Y12" s="574"/>
      <c r="Z12" s="574">
        <v>1.9756944444444445E-2</v>
      </c>
      <c r="AA12" s="574"/>
      <c r="AB12" s="574">
        <v>2.4432870370370369E-2</v>
      </c>
      <c r="AC12" s="574"/>
      <c r="AD12" s="574"/>
      <c r="AE12" s="574">
        <v>4.2754629629629635E-2</v>
      </c>
      <c r="AF12" s="574"/>
      <c r="AG12" s="574"/>
      <c r="AH12" s="574"/>
      <c r="AI12" s="574"/>
      <c r="AJ12" s="574"/>
      <c r="AK12" s="574"/>
      <c r="AL12" s="574"/>
      <c r="AM12" s="574"/>
      <c r="AN12" s="574"/>
      <c r="AO12" s="574"/>
      <c r="AP12" s="574"/>
      <c r="AQ12" s="574"/>
      <c r="AR12" s="574"/>
      <c r="AS12" s="574"/>
      <c r="AT12" s="574"/>
      <c r="AU12" s="574">
        <v>1.9976851851851853E-2</v>
      </c>
      <c r="AV12" s="574"/>
      <c r="AW12" s="574"/>
      <c r="AX12" s="574"/>
      <c r="AY12" s="574"/>
      <c r="AZ12" s="574"/>
      <c r="BA12" s="574"/>
      <c r="BB12" s="574">
        <v>0.10689814814814814</v>
      </c>
      <c r="BC12" s="574"/>
      <c r="BD12" s="574"/>
      <c r="BE12" s="574"/>
      <c r="BF12" s="574">
        <v>3.7476851851851851E-2</v>
      </c>
      <c r="BG12" s="574">
        <v>1.9907407407407408E-2</v>
      </c>
      <c r="BH12" s="574"/>
      <c r="BI12" s="574"/>
      <c r="BJ12" s="574"/>
      <c r="BK12" s="574"/>
      <c r="BL12" s="574"/>
      <c r="BM12" s="574"/>
      <c r="BN12" s="574"/>
      <c r="BO12" s="574">
        <v>1.5069444444444443E-2</v>
      </c>
      <c r="BP12" s="574"/>
      <c r="BQ12" s="574"/>
      <c r="BR12" s="574"/>
      <c r="BS12" s="574"/>
      <c r="BT12" s="574"/>
      <c r="BU12" s="574"/>
      <c r="BV12" s="574"/>
      <c r="BW12" s="574"/>
      <c r="BX12" s="574">
        <v>3.9386574074074074E-2</v>
      </c>
      <c r="BY12" s="574"/>
      <c r="BZ12" s="574"/>
      <c r="CA12" s="574"/>
      <c r="CB12" s="574"/>
      <c r="CC12" s="574"/>
      <c r="CD12" s="574"/>
      <c r="CE12" s="574"/>
      <c r="CF12" s="574">
        <v>3.9108796296296301E-2</v>
      </c>
      <c r="CG12" s="574"/>
      <c r="CH12" s="574"/>
      <c r="CI12" s="574"/>
      <c r="CJ12" s="574"/>
      <c r="CK12" s="574"/>
      <c r="CL12" s="574"/>
      <c r="CM12" s="574"/>
      <c r="CN12" s="574"/>
      <c r="CO12" s="574"/>
      <c r="CP12" s="574"/>
      <c r="CQ12" s="574"/>
      <c r="CR12" s="574"/>
      <c r="CS12" s="574"/>
      <c r="CT12" s="574"/>
      <c r="CU12" s="574"/>
      <c r="CV12" s="574"/>
      <c r="CW12" s="574"/>
      <c r="CX12" s="574"/>
      <c r="CY12" s="574"/>
      <c r="CZ12" s="574">
        <v>3.951388888888889E-2</v>
      </c>
      <c r="DA12" s="574"/>
      <c r="DB12" s="574"/>
      <c r="DC12" s="585">
        <v>9.1620370370370366E-2</v>
      </c>
      <c r="DD12" s="574">
        <v>1.832175925925926E-2</v>
      </c>
      <c r="DE12" s="574"/>
      <c r="DF12" s="574"/>
      <c r="DG12" s="574"/>
      <c r="DH12" s="574"/>
      <c r="DI12" s="574"/>
      <c r="DJ12" s="574"/>
      <c r="DK12" s="574"/>
      <c r="DL12" s="574"/>
      <c r="DM12" s="574"/>
      <c r="DN12" s="574">
        <v>9.4398148148148134E-2</v>
      </c>
      <c r="DO12" s="574"/>
      <c r="DP12" s="574">
        <v>3.4224537037037032E-2</v>
      </c>
      <c r="DQ12" s="574"/>
      <c r="DR12" s="574"/>
      <c r="DS12" s="574"/>
      <c r="DT12" s="574"/>
      <c r="DU12" s="574">
        <v>9.0023148148148144E-2</v>
      </c>
      <c r="DV12" s="574"/>
      <c r="DW12" s="574"/>
      <c r="DX12" s="574"/>
      <c r="DY12" s="574"/>
      <c r="DZ12" s="585">
        <v>3.3391203703703708E-2</v>
      </c>
      <c r="EA12" s="574">
        <v>2.9259259259259259E-2</v>
      </c>
      <c r="EB12" s="574"/>
      <c r="EC12" s="574"/>
      <c r="ED12" s="574"/>
      <c r="EE12" s="574">
        <v>3.8900462962962963E-2</v>
      </c>
      <c r="EF12" s="574"/>
      <c r="EG12" s="574"/>
      <c r="EH12" s="574"/>
      <c r="EI12" s="574"/>
      <c r="EJ12" s="574"/>
      <c r="EK12" s="574"/>
      <c r="EL12" s="574">
        <v>6.7708333333333336E-3</v>
      </c>
      <c r="EM12" s="574">
        <v>4.1354166666666664E-2</v>
      </c>
      <c r="EN12" s="574">
        <v>3.7789351851851852E-2</v>
      </c>
      <c r="EO12" s="574">
        <v>3.7673611111111109E-2</v>
      </c>
      <c r="EP12" s="574">
        <v>4.1192129629629634E-2</v>
      </c>
      <c r="EQ12" s="574"/>
    </row>
    <row r="13" spans="1:147" ht="13.5" customHeight="1" thickBot="1" x14ac:dyDescent="0.25">
      <c r="A13" s="735"/>
      <c r="B13" s="737"/>
      <c r="C13" s="739"/>
      <c r="D13" s="741"/>
      <c r="E13" s="743"/>
      <c r="F13" s="753"/>
      <c r="G13" s="755"/>
      <c r="H13" s="760"/>
      <c r="I13" s="577"/>
      <c r="J13" s="575"/>
      <c r="K13" s="577">
        <f t="shared" ref="K13:N13" si="3">IF($H12=0,0,ROUNDUP(K12/$H12,0))</f>
        <v>2</v>
      </c>
      <c r="L13" s="576">
        <f t="shared" si="3"/>
        <v>2</v>
      </c>
      <c r="M13" s="597">
        <f t="shared" si="3"/>
        <v>1</v>
      </c>
      <c r="N13" s="597">
        <f t="shared" si="3"/>
        <v>2</v>
      </c>
      <c r="O13" s="575"/>
      <c r="P13" s="576"/>
      <c r="Q13" s="597">
        <f t="shared" ref="Q13:S13" si="4">IF($H12=0,0,ROUNDUP(Q12/$H12,0))</f>
        <v>2</v>
      </c>
      <c r="R13" s="576">
        <f t="shared" si="4"/>
        <v>2</v>
      </c>
      <c r="S13" s="597">
        <f t="shared" si="4"/>
        <v>2</v>
      </c>
      <c r="T13" s="576"/>
      <c r="U13" s="575"/>
      <c r="V13" s="575"/>
      <c r="W13" s="597">
        <f t="shared" ref="W13" si="5">IF($H12=0,0,ROUNDUP(W12/$H12,0))</f>
        <v>2</v>
      </c>
      <c r="X13" s="575"/>
      <c r="Y13" s="575"/>
      <c r="Z13" s="576">
        <f>IF($H12=0,0,ROUNDUP(Z12/$H12,0))</f>
        <v>2</v>
      </c>
      <c r="AA13" s="576"/>
      <c r="AB13" s="576">
        <f>IF($H12=0,0,ROUNDUP(AB12/$H12,0))</f>
        <v>2</v>
      </c>
      <c r="AC13" s="576"/>
      <c r="AD13" s="576"/>
      <c r="AE13" s="576">
        <f>IF($H12=0,0,ROUNDUP(AE12/$H12,0))</f>
        <v>3</v>
      </c>
      <c r="AF13" s="576"/>
      <c r="AG13" s="575"/>
      <c r="AH13" s="575"/>
      <c r="AI13" s="575"/>
      <c r="AJ13" s="575"/>
      <c r="AK13" s="575"/>
      <c r="AL13" s="575"/>
      <c r="AM13" s="575"/>
      <c r="AN13" s="575"/>
      <c r="AO13" s="575"/>
      <c r="AP13" s="575"/>
      <c r="AQ13" s="575"/>
      <c r="AR13" s="575"/>
      <c r="AS13" s="575"/>
      <c r="AT13" s="575"/>
      <c r="AU13" s="576">
        <f>IF($H12=0,0,ROUNDUP(AU12/$H12,0))</f>
        <v>2</v>
      </c>
      <c r="AV13" s="576"/>
      <c r="AW13" s="576"/>
      <c r="AX13" s="575"/>
      <c r="AY13" s="575"/>
      <c r="AZ13" s="575"/>
      <c r="BA13" s="575"/>
      <c r="BB13" s="576">
        <f>IF(BB12&gt;30,30,IF($H12=0,0,ROUNDUP(BB12/$H12,0)))</f>
        <v>7</v>
      </c>
      <c r="BC13" s="576"/>
      <c r="BD13" s="575"/>
      <c r="BE13" s="575"/>
      <c r="BF13" s="576">
        <f>IF(BF12&gt;30,30,IF($H12=0,0,ROUNDUP(BF12/$H12,0)))</f>
        <v>3</v>
      </c>
      <c r="BG13" s="576">
        <f>IF(BG12&gt;30,30,IF($H12=0,0,ROUNDUP(BG12/$H12,0)))</f>
        <v>2</v>
      </c>
      <c r="BH13" s="576"/>
      <c r="BI13" s="576"/>
      <c r="BJ13" s="576"/>
      <c r="BK13" s="576"/>
      <c r="BL13" s="576"/>
      <c r="BM13" s="576"/>
      <c r="BN13" s="576"/>
      <c r="BO13" s="597">
        <f>IF(BO12&gt;30,30,IF($H12=0,0,ROUNDUP(BO12/$H12,0)))</f>
        <v>1</v>
      </c>
      <c r="BP13" s="576"/>
      <c r="BQ13" s="576"/>
      <c r="BR13" s="576"/>
      <c r="BS13" s="576"/>
      <c r="BT13" s="576"/>
      <c r="BU13" s="576"/>
      <c r="BV13" s="576"/>
      <c r="BW13" s="576"/>
      <c r="BX13" s="576">
        <f>IF(BX12&gt;30,30,IF($H12=0,0,ROUNDUP(BX12/$H12,0)))</f>
        <v>3</v>
      </c>
      <c r="BY13" s="576"/>
      <c r="BZ13" s="576"/>
      <c r="CA13" s="576"/>
      <c r="CB13" s="576"/>
      <c r="CC13" s="576"/>
      <c r="CD13" s="576"/>
      <c r="CE13" s="576"/>
      <c r="CF13" s="597">
        <f>IF(ROUNDUP(CF12/$H12,0)&gt;30,30,IF($H12=0,0,ROUNDUP(CF12/$H12,0)))</f>
        <v>3</v>
      </c>
      <c r="CG13" s="576"/>
      <c r="CH13" s="576"/>
      <c r="CI13" s="576"/>
      <c r="CJ13" s="576"/>
      <c r="CK13" s="576"/>
      <c r="CL13" s="576"/>
      <c r="CM13" s="576"/>
      <c r="CN13" s="576"/>
      <c r="CO13" s="576"/>
      <c r="CP13" s="576"/>
      <c r="CQ13" s="576"/>
      <c r="CR13" s="576"/>
      <c r="CS13" s="576"/>
      <c r="CT13" s="576"/>
      <c r="CU13" s="576"/>
      <c r="CV13" s="576"/>
      <c r="CW13" s="576"/>
      <c r="CX13" s="576"/>
      <c r="CY13" s="576"/>
      <c r="CZ13" s="597">
        <f>IF(ROUNDUP(CZ12/$H12,0)&gt;30,30,IF($H12=0,0,ROUNDUP(CZ12/$H12,0)))</f>
        <v>3</v>
      </c>
      <c r="DA13" s="576"/>
      <c r="DB13" s="576"/>
      <c r="DC13" s="597">
        <f>IF(ROUNDUP(DC12/$H12,0)&gt;30,30,IF($H12=0,0,ROUNDUP(DC12/$H12,0)))</f>
        <v>6</v>
      </c>
      <c r="DD13" s="597">
        <f>IF(ROUNDUP(DD12/$H12,0)&gt;30,30,IF($H12=0,0,ROUNDUP(DD12/$H12,0)))</f>
        <v>2</v>
      </c>
      <c r="DE13" s="576"/>
      <c r="DF13" s="576"/>
      <c r="DG13" s="576"/>
      <c r="DH13" s="576"/>
      <c r="DI13" s="576"/>
      <c r="DJ13" s="576"/>
      <c r="DK13" s="576"/>
      <c r="DL13" s="576"/>
      <c r="DM13" s="576"/>
      <c r="DN13" s="597">
        <f>IF(ROUNDUP(DN12/$H12,0)&gt;30,30,IF($H12=0,0,ROUNDUP(DN12/$H12,0)))</f>
        <v>6</v>
      </c>
      <c r="DO13" s="576"/>
      <c r="DP13" s="597">
        <f>IF(ROUNDUP(DP12/$H12,0)&gt;30,30,IF($H12=0,0,ROUNDUP(DP12/$H12,0)))</f>
        <v>2</v>
      </c>
      <c r="DQ13" s="576"/>
      <c r="DR13" s="576"/>
      <c r="DS13" s="576"/>
      <c r="DT13" s="576"/>
      <c r="DU13" s="597">
        <f>IF(DU12&gt;30,30,IF($H12=0,0,ROUNDUP(DU12/$H12,0)))</f>
        <v>6</v>
      </c>
      <c r="DV13" s="576"/>
      <c r="DW13" s="576"/>
      <c r="DX13" s="576"/>
      <c r="DY13" s="576"/>
      <c r="DZ13" s="597">
        <f>IF(ROUNDUP(DZ12/$H12,0)&gt;30,30,IF($H12=0,0,ROUNDUP(DZ12/$H12,0)))</f>
        <v>2</v>
      </c>
      <c r="EA13" s="597">
        <f>IF(ROUNDUP(EA12/$H12,0)&gt;30,30,IF($H12=0,0,ROUNDUP(EA12/$H12,0)))</f>
        <v>2</v>
      </c>
      <c r="EB13" s="597"/>
      <c r="EC13" s="576"/>
      <c r="ED13" s="576"/>
      <c r="EE13" s="597">
        <f>IF(ROUNDUP(EE12/$H12,0)&gt;30,30,IF($H12=0,0,ROUNDUP(EE12/$H12,0)))</f>
        <v>3</v>
      </c>
      <c r="EF13" s="597"/>
      <c r="EG13" s="597"/>
      <c r="EH13" s="597"/>
      <c r="EI13" s="576"/>
      <c r="EJ13" s="576"/>
      <c r="EK13" s="576"/>
      <c r="EL13" s="597">
        <f>IF(ROUNDUP(EL12/$H12,0)&gt;30,30,IF($H12=0,0,ROUNDUP(EL12/$H12,0)))</f>
        <v>1</v>
      </c>
      <c r="EM13" s="597">
        <f>IF(ROUNDUP(EM12/$H12,0)&gt;30,30,IF($H12=0,0,ROUNDUP(EM12/$H12,0)))</f>
        <v>3</v>
      </c>
      <c r="EN13" s="597">
        <f>IF(ROUNDUP(EN12/$H12,0)&gt;30,30,IF($H12=0,0,ROUNDUP(EN12/$H12,0)))</f>
        <v>3</v>
      </c>
      <c r="EO13" s="597">
        <f>IF(ROUNDUP(EO12/$H12,0)&gt;30,30,IF($H12=0,0,ROUNDUP(EO12/$H12,0)))</f>
        <v>3</v>
      </c>
      <c r="EP13" s="597">
        <f>IF(ROUNDUP(EP12/$H12,0)&gt;30,30,IF($H12=0,0,ROUNDUP(EP12/$H12,0)))</f>
        <v>3</v>
      </c>
      <c r="EQ13" s="576"/>
    </row>
    <row r="14" spans="1:147" ht="13.5" customHeight="1" x14ac:dyDescent="0.2">
      <c r="A14" s="734">
        <v>7</v>
      </c>
      <c r="B14" s="736" t="s">
        <v>521</v>
      </c>
      <c r="C14" s="738">
        <v>10</v>
      </c>
      <c r="D14" s="740">
        <v>39</v>
      </c>
      <c r="E14" s="742">
        <v>7</v>
      </c>
      <c r="F14" s="752">
        <v>14</v>
      </c>
      <c r="G14" s="754">
        <f>SUM(I14:ZM14)</f>
        <v>0.51358796296296294</v>
      </c>
      <c r="H14" s="759">
        <f>MINA(I14,J14,K14,L14,M14,N14,O14,P14,Q14,R14,S14,T14,U14,V14,W14)</f>
        <v>1.7974537037037035E-2</v>
      </c>
      <c r="I14" s="610"/>
      <c r="J14" s="578"/>
      <c r="K14" s="578">
        <v>1.7974537037037035E-2</v>
      </c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>
        <v>3.9699074074074074E-2</v>
      </c>
      <c r="AA14" s="578"/>
      <c r="AB14" s="578"/>
      <c r="AC14" s="578"/>
      <c r="AD14" s="578"/>
      <c r="AE14" s="578">
        <v>4.2708333333333327E-2</v>
      </c>
      <c r="AF14" s="578"/>
      <c r="AG14" s="578"/>
      <c r="AH14" s="578"/>
      <c r="AI14" s="578"/>
      <c r="AJ14" s="578"/>
      <c r="AK14" s="578"/>
      <c r="AL14" s="578">
        <v>4.4432870370370366E-2</v>
      </c>
      <c r="AM14" s="578"/>
      <c r="AN14" s="578"/>
      <c r="AO14" s="578">
        <v>4.1354166666666664E-2</v>
      </c>
      <c r="AP14" s="578">
        <v>2.7708333333333331E-2</v>
      </c>
      <c r="AQ14" s="578"/>
      <c r="AR14" s="578"/>
      <c r="AS14" s="578"/>
      <c r="AT14" s="578"/>
      <c r="AU14" s="578">
        <v>1.9004629629629632E-2</v>
      </c>
      <c r="AV14" s="578"/>
      <c r="AW14" s="578"/>
      <c r="AX14" s="578"/>
      <c r="AY14" s="578"/>
      <c r="AZ14" s="578"/>
      <c r="BA14" s="578"/>
      <c r="BB14" s="578"/>
      <c r="BC14" s="578"/>
      <c r="BD14" s="578"/>
      <c r="BE14" s="578"/>
      <c r="BF14" s="578"/>
      <c r="BG14" s="578">
        <v>3.2187500000000001E-2</v>
      </c>
      <c r="BH14" s="578"/>
      <c r="BI14" s="578"/>
      <c r="BJ14" s="578"/>
      <c r="BK14" s="578"/>
      <c r="BL14" s="578"/>
      <c r="BM14" s="578"/>
      <c r="BN14" s="578"/>
      <c r="BO14" s="578"/>
      <c r="BP14" s="578"/>
      <c r="BQ14" s="578"/>
      <c r="BR14" s="578"/>
      <c r="BS14" s="578"/>
      <c r="BT14" s="578"/>
      <c r="BU14" s="578"/>
      <c r="BV14" s="578"/>
      <c r="BW14" s="578"/>
      <c r="BX14" s="578"/>
      <c r="BY14" s="578"/>
      <c r="BZ14" s="578"/>
      <c r="CA14" s="578"/>
      <c r="CB14" s="578"/>
      <c r="CC14" s="578"/>
      <c r="CD14" s="578"/>
      <c r="CE14" s="578"/>
      <c r="CF14" s="578"/>
      <c r="CG14" s="578"/>
      <c r="CH14" s="578"/>
      <c r="CI14" s="578"/>
      <c r="CJ14" s="578"/>
      <c r="CK14" s="578"/>
      <c r="CL14" s="578">
        <v>2.1909722222222223E-2</v>
      </c>
      <c r="CM14" s="578"/>
      <c r="CN14" s="578"/>
      <c r="CO14" s="578"/>
      <c r="CP14" s="578"/>
      <c r="CQ14" s="578"/>
      <c r="CR14" s="578"/>
      <c r="CS14" s="578"/>
      <c r="CT14" s="578"/>
      <c r="CU14" s="578"/>
      <c r="CV14" s="578"/>
      <c r="CW14" s="578"/>
      <c r="CX14" s="578"/>
      <c r="CY14" s="578"/>
      <c r="CZ14" s="578">
        <v>4.3773148148148144E-2</v>
      </c>
      <c r="DA14" s="578"/>
      <c r="DB14" s="578"/>
      <c r="DC14" s="578"/>
      <c r="DD14" s="578"/>
      <c r="DE14" s="578"/>
      <c r="DF14" s="578">
        <v>4.9212962962962958E-2</v>
      </c>
      <c r="DG14" s="578"/>
      <c r="DH14" s="578"/>
      <c r="DI14" s="578"/>
      <c r="DJ14" s="578"/>
      <c r="DK14" s="578"/>
      <c r="DL14" s="578"/>
      <c r="DM14" s="578"/>
      <c r="DN14" s="578"/>
      <c r="DO14" s="578"/>
      <c r="DP14" s="578"/>
      <c r="DQ14" s="578"/>
      <c r="DR14" s="578"/>
      <c r="DS14" s="578"/>
      <c r="DT14" s="578"/>
      <c r="DU14" s="578">
        <v>9.4733796296296302E-2</v>
      </c>
      <c r="DV14" s="578"/>
      <c r="DW14" s="578"/>
      <c r="DX14" s="578"/>
      <c r="DY14" s="578"/>
      <c r="DZ14" s="578"/>
      <c r="EA14" s="578"/>
      <c r="EB14" s="578"/>
      <c r="EC14" s="578"/>
      <c r="ED14" s="578"/>
      <c r="EE14" s="578">
        <v>3.888888888888889E-2</v>
      </c>
      <c r="EF14" s="578"/>
      <c r="EG14" s="578"/>
      <c r="EH14" s="578"/>
      <c r="EI14" s="578"/>
      <c r="EJ14" s="578"/>
      <c r="EK14" s="578"/>
      <c r="EL14" s="578"/>
      <c r="EM14" s="578"/>
      <c r="EN14" s="578"/>
      <c r="EO14" s="578"/>
      <c r="EP14" s="578"/>
      <c r="EQ14" s="578"/>
    </row>
    <row r="15" spans="1:147" ht="13.5" customHeight="1" thickBot="1" x14ac:dyDescent="0.25">
      <c r="A15" s="735"/>
      <c r="B15" s="737"/>
      <c r="C15" s="739"/>
      <c r="D15" s="741"/>
      <c r="E15" s="743"/>
      <c r="F15" s="753"/>
      <c r="G15" s="755"/>
      <c r="H15" s="760"/>
      <c r="I15" s="579"/>
      <c r="J15" s="580"/>
      <c r="K15" s="579">
        <f t="shared" ref="K15" si="6">IF($H14=0,0,ROUNDUP(K14/$H14,0))</f>
        <v>1</v>
      </c>
      <c r="L15" s="581"/>
      <c r="M15" s="580"/>
      <c r="N15" s="580"/>
      <c r="O15" s="580"/>
      <c r="P15" s="581"/>
      <c r="Q15" s="581"/>
      <c r="R15" s="580"/>
      <c r="S15" s="580"/>
      <c r="T15" s="581"/>
      <c r="U15" s="580"/>
      <c r="V15" s="580"/>
      <c r="W15" s="580"/>
      <c r="X15" s="580"/>
      <c r="Y15" s="580"/>
      <c r="Z15" s="581">
        <f>IF($H14=0,0,ROUNDUP(Z14/$H14,0))</f>
        <v>3</v>
      </c>
      <c r="AA15" s="581"/>
      <c r="AB15" s="581"/>
      <c r="AC15" s="581"/>
      <c r="AD15" s="581"/>
      <c r="AE15" s="581">
        <f>IF($H14=0,0,ROUNDUP(AE14/$H14,0))</f>
        <v>3</v>
      </c>
      <c r="AF15" s="581"/>
      <c r="AG15" s="580"/>
      <c r="AH15" s="580"/>
      <c r="AI15" s="580"/>
      <c r="AJ15" s="580"/>
      <c r="AK15" s="580"/>
      <c r="AL15" s="581">
        <f>IF($H14=0,0,ROUNDUP(AL14/$H14,0))</f>
        <v>3</v>
      </c>
      <c r="AM15" s="581"/>
      <c r="AN15" s="581"/>
      <c r="AO15" s="581">
        <f>IF(AO14&gt;30,30,IF($H14=0,0,ROUNDUP(AO14/$H14,0)))</f>
        <v>3</v>
      </c>
      <c r="AP15" s="581">
        <f>IF(AP14&gt;30,30,IF($H14=0,0,ROUNDUP(AP14/$H14,0)))</f>
        <v>2</v>
      </c>
      <c r="AQ15" s="580"/>
      <c r="AR15" s="580"/>
      <c r="AS15" s="580"/>
      <c r="AT15" s="580"/>
      <c r="AU15" s="581">
        <f>IF(AU14&gt;30,30,IF($H14=0,0,ROUNDUP(AU14/$H14,0)))</f>
        <v>2</v>
      </c>
      <c r="AV15" s="581"/>
      <c r="AW15" s="581"/>
      <c r="AX15" s="580"/>
      <c r="AY15" s="580"/>
      <c r="AZ15" s="580"/>
      <c r="BA15" s="580"/>
      <c r="BB15" s="580"/>
      <c r="BC15" s="580"/>
      <c r="BD15" s="580"/>
      <c r="BE15" s="580"/>
      <c r="BF15" s="580"/>
      <c r="BG15" s="581">
        <f>IF(BG14&gt;30,30,IF($H14=0,0,ROUNDUP(BG14/$H14,0)))</f>
        <v>2</v>
      </c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581"/>
      <c r="BV15" s="581"/>
      <c r="BW15" s="581"/>
      <c r="BX15" s="581"/>
      <c r="BY15" s="581"/>
      <c r="BZ15" s="581"/>
      <c r="CA15" s="581"/>
      <c r="CB15" s="581"/>
      <c r="CC15" s="581"/>
      <c r="CD15" s="581"/>
      <c r="CE15" s="581"/>
      <c r="CF15" s="581"/>
      <c r="CG15" s="581"/>
      <c r="CH15" s="581"/>
      <c r="CI15" s="581"/>
      <c r="CJ15" s="581"/>
      <c r="CK15" s="581"/>
      <c r="CL15" s="600">
        <f>IF(ROUNDUP(CL14/$H14,0)&gt;30,30,IF($H14=0,0,ROUNDUP(CL14/$H14,0)))</f>
        <v>2</v>
      </c>
      <c r="CM15" s="581"/>
      <c r="CN15" s="581"/>
      <c r="CO15" s="581"/>
      <c r="CP15" s="581"/>
      <c r="CQ15" s="581"/>
      <c r="CR15" s="581"/>
      <c r="CS15" s="581"/>
      <c r="CT15" s="581"/>
      <c r="CU15" s="581"/>
      <c r="CV15" s="581"/>
      <c r="CW15" s="581"/>
      <c r="CX15" s="581"/>
      <c r="CY15" s="581"/>
      <c r="CZ15" s="600">
        <f>IF(ROUNDUP(CZ14/$H14,0)&gt;30,30,IF($H14=0,0,ROUNDUP(CZ14/$H14,0)))</f>
        <v>3</v>
      </c>
      <c r="DA15" s="581"/>
      <c r="DB15" s="581"/>
      <c r="DC15" s="581"/>
      <c r="DD15" s="581"/>
      <c r="DE15" s="581"/>
      <c r="DF15" s="600">
        <f>IF(ROUNDUP(DF14/$H14,0)&gt;30,30,IF($H14=0,0,ROUNDUP(DF14/$H14,0)))</f>
        <v>3</v>
      </c>
      <c r="DG15" s="600"/>
      <c r="DH15" s="600"/>
      <c r="DI15" s="600"/>
      <c r="DJ15" s="581"/>
      <c r="DK15" s="581"/>
      <c r="DL15" s="581"/>
      <c r="DM15" s="581"/>
      <c r="DN15" s="581"/>
      <c r="DO15" s="581"/>
      <c r="DP15" s="581"/>
      <c r="DQ15" s="581"/>
      <c r="DR15" s="581"/>
      <c r="DS15" s="581"/>
      <c r="DT15" s="581"/>
      <c r="DU15" s="600">
        <f>IF(DU14&gt;30,30,IF($H14=0,0,ROUNDUP(DU14/$H14,0)))</f>
        <v>6</v>
      </c>
      <c r="DV15" s="581"/>
      <c r="DW15" s="581"/>
      <c r="DX15" s="581"/>
      <c r="DY15" s="581"/>
      <c r="DZ15" s="581"/>
      <c r="EA15" s="581"/>
      <c r="EB15" s="581"/>
      <c r="EC15" s="581"/>
      <c r="ED15" s="581"/>
      <c r="EE15" s="600">
        <f>IF(ROUNDUP(EE14/$H14,0)&gt;30,30,IF($H14=0,0,ROUNDUP(EE14/$H14,0)))</f>
        <v>3</v>
      </c>
      <c r="EF15" s="600"/>
      <c r="EG15" s="600"/>
      <c r="EH15" s="600"/>
      <c r="EI15" s="581"/>
      <c r="EJ15" s="581"/>
      <c r="EK15" s="581"/>
      <c r="EL15" s="581"/>
      <c r="EM15" s="581"/>
      <c r="EN15" s="581"/>
      <c r="EO15" s="581"/>
      <c r="EP15" s="581"/>
      <c r="EQ15" s="581"/>
    </row>
    <row r="16" spans="1:147" ht="13.5" customHeight="1" x14ac:dyDescent="0.2">
      <c r="A16" s="734">
        <v>8</v>
      </c>
      <c r="B16" s="736" t="s">
        <v>113</v>
      </c>
      <c r="C16" s="738">
        <v>0</v>
      </c>
      <c r="D16" s="740">
        <v>0</v>
      </c>
      <c r="E16" s="742">
        <v>13</v>
      </c>
      <c r="F16" s="752">
        <v>0</v>
      </c>
      <c r="G16" s="754">
        <f>SUM(I16:ZM16)</f>
        <v>0</v>
      </c>
      <c r="H16" s="759">
        <f>MINA(I16,J16,K16,L16,M16,N16,O16,P16,Q16,R16,S16,T16,U16,V16,W16)</f>
        <v>0</v>
      </c>
      <c r="I16" s="626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574"/>
      <c r="AA16" s="574"/>
      <c r="AB16" s="574"/>
      <c r="AC16" s="574"/>
      <c r="AD16" s="574"/>
      <c r="AE16" s="574"/>
      <c r="AF16" s="574"/>
      <c r="AG16" s="574"/>
      <c r="AH16" s="574"/>
      <c r="AI16" s="574"/>
      <c r="AJ16" s="574"/>
      <c r="AK16" s="574"/>
      <c r="AL16" s="574"/>
      <c r="AM16" s="574"/>
      <c r="AN16" s="574"/>
      <c r="AO16" s="574"/>
      <c r="AP16" s="574"/>
      <c r="AQ16" s="574"/>
      <c r="AR16" s="574"/>
      <c r="AS16" s="574"/>
      <c r="AT16" s="574"/>
      <c r="AU16" s="574"/>
      <c r="AV16" s="574"/>
      <c r="AW16" s="574"/>
      <c r="AX16" s="574"/>
      <c r="AY16" s="574"/>
      <c r="AZ16" s="574"/>
      <c r="BA16" s="574"/>
      <c r="BB16" s="574"/>
      <c r="BC16" s="574"/>
      <c r="BD16" s="574"/>
      <c r="BE16" s="574"/>
      <c r="BF16" s="574"/>
      <c r="BG16" s="574"/>
      <c r="BH16" s="574"/>
      <c r="BI16" s="574"/>
      <c r="BJ16" s="574"/>
      <c r="BK16" s="574"/>
      <c r="BL16" s="574"/>
      <c r="BM16" s="574"/>
      <c r="BN16" s="574"/>
      <c r="BO16" s="574"/>
      <c r="BP16" s="574"/>
      <c r="BQ16" s="574"/>
      <c r="BR16" s="574"/>
      <c r="BS16" s="574"/>
      <c r="BT16" s="574"/>
      <c r="BU16" s="574"/>
      <c r="BV16" s="574"/>
      <c r="BW16" s="574"/>
      <c r="BX16" s="574"/>
      <c r="BY16" s="574"/>
      <c r="BZ16" s="574"/>
      <c r="CA16" s="574"/>
      <c r="CB16" s="574"/>
      <c r="CC16" s="574"/>
      <c r="CD16" s="574"/>
      <c r="CE16" s="574"/>
      <c r="CF16" s="574"/>
      <c r="CG16" s="574"/>
      <c r="CH16" s="574"/>
      <c r="CI16" s="574"/>
      <c r="CJ16" s="574"/>
      <c r="CK16" s="574"/>
      <c r="CL16" s="574"/>
      <c r="CM16" s="574"/>
      <c r="CN16" s="574"/>
      <c r="CO16" s="574"/>
      <c r="CP16" s="574"/>
      <c r="CQ16" s="574"/>
      <c r="CR16" s="574"/>
      <c r="CS16" s="574"/>
      <c r="CT16" s="574"/>
      <c r="CU16" s="574"/>
      <c r="CV16" s="574"/>
      <c r="CW16" s="574"/>
      <c r="CX16" s="574"/>
      <c r="CY16" s="574"/>
      <c r="CZ16" s="574"/>
      <c r="DA16" s="574"/>
      <c r="DB16" s="574"/>
      <c r="DC16" s="574"/>
      <c r="DD16" s="574"/>
      <c r="DE16" s="574"/>
      <c r="DF16" s="574"/>
      <c r="DG16" s="574"/>
      <c r="DH16" s="574"/>
      <c r="DI16" s="574"/>
      <c r="DJ16" s="574"/>
      <c r="DK16" s="574"/>
      <c r="DL16" s="574"/>
      <c r="DM16" s="574"/>
      <c r="DN16" s="574"/>
      <c r="DO16" s="574"/>
      <c r="DP16" s="574"/>
      <c r="DQ16" s="574"/>
      <c r="DR16" s="574"/>
      <c r="DS16" s="574"/>
      <c r="DT16" s="574"/>
      <c r="DU16" s="574"/>
      <c r="DV16" s="574"/>
      <c r="DW16" s="574"/>
      <c r="DX16" s="574"/>
      <c r="DY16" s="574"/>
      <c r="DZ16" s="574"/>
      <c r="EA16" s="574"/>
      <c r="EB16" s="574"/>
      <c r="EC16" s="574"/>
      <c r="ED16" s="574"/>
      <c r="EE16" s="574"/>
      <c r="EF16" s="574"/>
      <c r="EG16" s="574"/>
      <c r="EH16" s="574"/>
      <c r="EI16" s="574"/>
      <c r="EJ16" s="574"/>
      <c r="EK16" s="574"/>
      <c r="EL16" s="574"/>
      <c r="EM16" s="574"/>
      <c r="EN16" s="574"/>
      <c r="EO16" s="574"/>
      <c r="EP16" s="574"/>
      <c r="EQ16" s="574"/>
    </row>
    <row r="17" spans="1:147" ht="13.5" customHeight="1" thickBot="1" x14ac:dyDescent="0.25">
      <c r="A17" s="735"/>
      <c r="B17" s="737"/>
      <c r="C17" s="739"/>
      <c r="D17" s="741"/>
      <c r="E17" s="743"/>
      <c r="F17" s="753"/>
      <c r="G17" s="755"/>
      <c r="H17" s="760"/>
      <c r="I17" s="577"/>
      <c r="J17" s="575"/>
      <c r="K17" s="575"/>
      <c r="L17" s="576"/>
      <c r="M17" s="575"/>
      <c r="N17" s="575"/>
      <c r="O17" s="575"/>
      <c r="P17" s="576"/>
      <c r="Q17" s="576"/>
      <c r="R17" s="575"/>
      <c r="S17" s="575"/>
      <c r="T17" s="576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  <c r="AO17" s="575"/>
      <c r="AP17" s="575"/>
      <c r="AQ17" s="575"/>
      <c r="AR17" s="575"/>
      <c r="AS17" s="575"/>
      <c r="AT17" s="575"/>
      <c r="AU17" s="575"/>
      <c r="AV17" s="575"/>
      <c r="AW17" s="575"/>
      <c r="AX17" s="575"/>
      <c r="AY17" s="575"/>
      <c r="AZ17" s="575"/>
      <c r="BA17" s="575"/>
      <c r="BB17" s="575"/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5"/>
      <c r="BU17" s="575"/>
      <c r="BV17" s="575"/>
      <c r="BW17" s="575"/>
      <c r="BX17" s="575"/>
      <c r="BY17" s="575"/>
      <c r="BZ17" s="575"/>
      <c r="CA17" s="575"/>
      <c r="CB17" s="575"/>
      <c r="CC17" s="575"/>
      <c r="CD17" s="575"/>
      <c r="CE17" s="575"/>
      <c r="CF17" s="575"/>
      <c r="CG17" s="575"/>
      <c r="CH17" s="575"/>
      <c r="CI17" s="575"/>
      <c r="CJ17" s="575"/>
      <c r="CK17" s="575"/>
      <c r="CL17" s="575"/>
      <c r="CM17" s="575"/>
      <c r="CN17" s="575"/>
      <c r="CO17" s="575"/>
      <c r="CP17" s="575"/>
      <c r="CQ17" s="575"/>
      <c r="CR17" s="575"/>
      <c r="CS17" s="575"/>
      <c r="CT17" s="575"/>
      <c r="CU17" s="575"/>
      <c r="CV17" s="575"/>
      <c r="CW17" s="575"/>
      <c r="CX17" s="575"/>
      <c r="CY17" s="575"/>
      <c r="CZ17" s="575"/>
      <c r="DA17" s="575"/>
      <c r="DB17" s="575"/>
      <c r="DC17" s="575"/>
      <c r="DD17" s="575"/>
      <c r="DE17" s="575"/>
      <c r="DF17" s="575"/>
      <c r="DG17" s="575"/>
      <c r="DH17" s="575"/>
      <c r="DI17" s="575"/>
      <c r="DJ17" s="575"/>
      <c r="DK17" s="575"/>
      <c r="DL17" s="575"/>
      <c r="DM17" s="575"/>
      <c r="DN17" s="575"/>
      <c r="DO17" s="575"/>
      <c r="DP17" s="575"/>
      <c r="DQ17" s="575"/>
      <c r="DR17" s="575"/>
      <c r="DS17" s="575"/>
      <c r="DT17" s="575"/>
      <c r="DU17" s="575"/>
      <c r="DV17" s="575"/>
      <c r="DW17" s="575"/>
      <c r="DX17" s="575"/>
      <c r="DY17" s="575"/>
      <c r="DZ17" s="575"/>
      <c r="EA17" s="575"/>
      <c r="EB17" s="575"/>
      <c r="EC17" s="575"/>
      <c r="ED17" s="575"/>
      <c r="EE17" s="575"/>
      <c r="EF17" s="575"/>
      <c r="EG17" s="575"/>
      <c r="EH17" s="575"/>
      <c r="EI17" s="575"/>
      <c r="EJ17" s="575"/>
      <c r="EK17" s="575"/>
      <c r="EL17" s="575"/>
      <c r="EM17" s="575"/>
      <c r="EN17" s="575"/>
      <c r="EO17" s="575"/>
      <c r="EP17" s="575"/>
      <c r="EQ17" s="575"/>
    </row>
    <row r="18" spans="1:147" ht="13.5" customHeight="1" x14ac:dyDescent="0.2">
      <c r="A18" s="734">
        <v>9</v>
      </c>
      <c r="B18" s="736" t="s">
        <v>252</v>
      </c>
      <c r="C18" s="738">
        <v>6</v>
      </c>
      <c r="D18" s="740">
        <v>90</v>
      </c>
      <c r="E18" s="742">
        <v>3</v>
      </c>
      <c r="F18" s="752">
        <v>33</v>
      </c>
      <c r="G18" s="754">
        <f>SUM(I18:ZM18)</f>
        <v>0.92736111111111119</v>
      </c>
      <c r="H18" s="759">
        <f>MINA(I18,J18,K18,L18,M18,N18,O18,P18,Q18,R18,S18,T18,U18,V18,W18)</f>
        <v>1.3715277777777778E-2</v>
      </c>
      <c r="I18" s="610">
        <v>1.462962962962963E-2</v>
      </c>
      <c r="J18" s="578">
        <v>1.4872685185185185E-2</v>
      </c>
      <c r="K18" s="578">
        <v>1.4351851851851852E-2</v>
      </c>
      <c r="L18" s="578">
        <v>1.4571759259259258E-2</v>
      </c>
      <c r="M18" s="578">
        <v>1.4074074074074074E-2</v>
      </c>
      <c r="N18" s="578">
        <v>1.4328703703703703E-2</v>
      </c>
      <c r="O18" s="578"/>
      <c r="P18" s="578">
        <v>1.3854166666666666E-2</v>
      </c>
      <c r="Q18" s="578">
        <v>1.4317129629629631E-2</v>
      </c>
      <c r="R18" s="578">
        <v>1.4085648148148151E-2</v>
      </c>
      <c r="S18" s="578"/>
      <c r="T18" s="578">
        <v>1.4016203703703704E-2</v>
      </c>
      <c r="U18" s="578">
        <v>1.3715277777777778E-2</v>
      </c>
      <c r="V18" s="578">
        <v>1.4016203703703704E-2</v>
      </c>
      <c r="W18" s="578">
        <v>1.4004629629629631E-2</v>
      </c>
      <c r="X18" s="578"/>
      <c r="Y18" s="578">
        <v>8.2048611111111114E-2</v>
      </c>
      <c r="Z18" s="578">
        <v>3.2858796296296296E-2</v>
      </c>
      <c r="AA18" s="578"/>
      <c r="AB18" s="578">
        <v>1.96875E-2</v>
      </c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>
        <v>5.1157407407407408E-2</v>
      </c>
      <c r="AU18" s="578"/>
      <c r="AV18" s="578"/>
      <c r="AW18" s="578"/>
      <c r="AX18" s="578"/>
      <c r="AY18" s="578"/>
      <c r="AZ18" s="578"/>
      <c r="BA18" s="578"/>
      <c r="BB18" s="578"/>
      <c r="BC18" s="578"/>
      <c r="BD18" s="578"/>
      <c r="BE18" s="578"/>
      <c r="BF18" s="578"/>
      <c r="BG18" s="598">
        <v>1.5173611111111112E-2</v>
      </c>
      <c r="BH18" s="598"/>
      <c r="BI18" s="598"/>
      <c r="BJ18" s="598"/>
      <c r="BK18" s="598"/>
      <c r="BL18" s="592">
        <v>1.6319444444444445E-2</v>
      </c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W18" s="598"/>
      <c r="BX18" s="598"/>
      <c r="BY18" s="598"/>
      <c r="BZ18" s="598"/>
      <c r="CA18" s="598"/>
      <c r="CB18" s="598"/>
      <c r="CC18" s="578">
        <v>7.6446759259259256E-2</v>
      </c>
      <c r="CD18" s="598"/>
      <c r="CE18" s="598"/>
      <c r="CF18" s="578">
        <v>3.0902777777777779E-2</v>
      </c>
      <c r="CG18" s="598"/>
      <c r="CH18" s="598"/>
      <c r="CI18" s="598"/>
      <c r="CJ18" s="598"/>
      <c r="CK18" s="598"/>
      <c r="CL18" s="598"/>
      <c r="CM18" s="598"/>
      <c r="CN18" s="578">
        <v>3.2048611111111111E-2</v>
      </c>
      <c r="CO18" s="578"/>
      <c r="CP18" s="598"/>
      <c r="CQ18" s="598"/>
      <c r="CR18" s="598"/>
      <c r="CS18" s="598"/>
      <c r="CT18" s="598"/>
      <c r="CU18" s="598"/>
      <c r="CV18" s="598"/>
      <c r="CW18" s="598"/>
      <c r="CX18" s="598"/>
      <c r="CY18" s="598"/>
      <c r="CZ18" s="578">
        <v>3.2685185185185185E-2</v>
      </c>
      <c r="DA18" s="598"/>
      <c r="DB18" s="598"/>
      <c r="DC18" s="598"/>
      <c r="DD18" s="598"/>
      <c r="DE18" s="598"/>
      <c r="DF18" s="598"/>
      <c r="DG18" s="598"/>
      <c r="DH18" s="598"/>
      <c r="DI18" s="598"/>
      <c r="DJ18" s="598"/>
      <c r="DK18" s="598">
        <v>3.4189814814814819E-2</v>
      </c>
      <c r="DL18" s="598">
        <v>8.8078703703703704E-3</v>
      </c>
      <c r="DM18" s="598"/>
      <c r="DN18" s="598"/>
      <c r="DO18" s="598"/>
      <c r="DP18" s="598"/>
      <c r="DQ18" s="578">
        <v>2.1493055555555557E-2</v>
      </c>
      <c r="DR18" s="578"/>
      <c r="DS18" s="578"/>
      <c r="DT18" s="578"/>
      <c r="DU18" s="598">
        <v>6.9432870370370367E-2</v>
      </c>
      <c r="DV18" s="578">
        <v>6.9444444444444447E-4</v>
      </c>
      <c r="DW18" s="598"/>
      <c r="DX18" s="598"/>
      <c r="DY18" s="598"/>
      <c r="DZ18" s="598">
        <v>2.6643518518518521E-2</v>
      </c>
      <c r="EA18" s="598"/>
      <c r="EB18" s="598"/>
      <c r="EC18" s="598"/>
      <c r="ED18" s="598"/>
      <c r="EE18" s="598"/>
      <c r="EF18" s="591">
        <v>3.8657407407407408E-3</v>
      </c>
      <c r="EG18" s="591"/>
      <c r="EH18" s="591"/>
      <c r="EI18" s="598"/>
      <c r="EJ18" s="598"/>
      <c r="EK18" s="598"/>
      <c r="EL18" s="578">
        <v>5.2199074074074066E-3</v>
      </c>
      <c r="EM18" s="598">
        <v>3.2777777777777781E-2</v>
      </c>
      <c r="EN18" s="598"/>
      <c r="EO18" s="611">
        <v>0.15006944444444445</v>
      </c>
      <c r="EP18" s="598"/>
      <c r="EQ18" s="598"/>
    </row>
    <row r="19" spans="1:147" ht="13.5" customHeight="1" thickBot="1" x14ac:dyDescent="0.25">
      <c r="A19" s="735"/>
      <c r="B19" s="737"/>
      <c r="C19" s="739"/>
      <c r="D19" s="741"/>
      <c r="E19" s="743"/>
      <c r="F19" s="753"/>
      <c r="G19" s="755"/>
      <c r="H19" s="760"/>
      <c r="I19" s="579">
        <f t="shared" ref="I19:N19" si="7">IF($H18=0,0,ROUNDUP(I18/$H18,0))</f>
        <v>2</v>
      </c>
      <c r="J19" s="579">
        <f t="shared" si="7"/>
        <v>2</v>
      </c>
      <c r="K19" s="579">
        <f t="shared" si="7"/>
        <v>2</v>
      </c>
      <c r="L19" s="581">
        <f t="shared" si="7"/>
        <v>2</v>
      </c>
      <c r="M19" s="600">
        <f t="shared" si="7"/>
        <v>2</v>
      </c>
      <c r="N19" s="600">
        <f t="shared" si="7"/>
        <v>2</v>
      </c>
      <c r="O19" s="580"/>
      <c r="P19" s="581">
        <f t="shared" ref="P19:R19" si="8">IF($H18=0,0,ROUNDUP(P18/$H18,0))</f>
        <v>2</v>
      </c>
      <c r="Q19" s="600">
        <f t="shared" si="8"/>
        <v>2</v>
      </c>
      <c r="R19" s="581">
        <f t="shared" si="8"/>
        <v>2</v>
      </c>
      <c r="S19" s="580"/>
      <c r="T19" s="581">
        <f t="shared" ref="T19:W21" si="9">IF($H18=0,0,ROUNDUP(T18/$H18,0))</f>
        <v>2</v>
      </c>
      <c r="U19" s="600">
        <f t="shared" si="9"/>
        <v>1</v>
      </c>
      <c r="V19" s="581">
        <f t="shared" si="9"/>
        <v>2</v>
      </c>
      <c r="W19" s="600">
        <f t="shared" si="9"/>
        <v>2</v>
      </c>
      <c r="X19" s="580"/>
      <c r="Y19" s="581">
        <f>IF($H18=0,0,ROUNDUP(Y18/$H18,0))</f>
        <v>6</v>
      </c>
      <c r="Z19" s="581">
        <f>IF($H18=0,0,ROUNDUP(Z18/$H18,0))</f>
        <v>3</v>
      </c>
      <c r="AA19" s="581"/>
      <c r="AB19" s="581">
        <f>IF($H18=0,0,ROUNDUP(AB18/$H18,0))</f>
        <v>2</v>
      </c>
      <c r="AC19" s="581"/>
      <c r="AD19" s="581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1">
        <f>IF(AT18&gt;30,30,IF($H18=0,0,ROUNDUP(AT18/$H18,0)))</f>
        <v>4</v>
      </c>
      <c r="AU19" s="580"/>
      <c r="AV19" s="580"/>
      <c r="AW19" s="580"/>
      <c r="AX19" s="580"/>
      <c r="AY19" s="580"/>
      <c r="AZ19" s="580"/>
      <c r="BA19" s="580"/>
      <c r="BB19" s="580"/>
      <c r="BC19" s="580"/>
      <c r="BD19" s="580"/>
      <c r="BE19" s="580"/>
      <c r="BF19" s="580"/>
      <c r="BG19" s="599">
        <f>IF(BG18&gt;30,30,IF($H18=0,0,ROUNDUP(BG18/$H18,0)))</f>
        <v>2</v>
      </c>
      <c r="BH19" s="599"/>
      <c r="BI19" s="599"/>
      <c r="BJ19" s="599"/>
      <c r="BK19" s="599"/>
      <c r="BL19" s="593">
        <f>IF(BL18&gt;30,30,IF($H18=0,0,ROUNDUP(BL18/$H18,0)))</f>
        <v>2</v>
      </c>
      <c r="BM19" s="599"/>
      <c r="BN19" s="599"/>
      <c r="BO19" s="599"/>
      <c r="BP19" s="599"/>
      <c r="BQ19" s="599"/>
      <c r="BR19" s="599"/>
      <c r="BS19" s="599"/>
      <c r="BT19" s="599"/>
      <c r="BU19" s="599"/>
      <c r="BV19" s="599"/>
      <c r="BW19" s="599"/>
      <c r="BX19" s="599"/>
      <c r="BY19" s="599"/>
      <c r="BZ19" s="599"/>
      <c r="CA19" s="599"/>
      <c r="CB19" s="599"/>
      <c r="CC19" s="600">
        <f>IF(CC18&gt;30,30,IF($H18=0,0,ROUNDUP(CC18/$H18,0)))</f>
        <v>6</v>
      </c>
      <c r="CD19" s="599"/>
      <c r="CE19" s="599"/>
      <c r="CF19" s="600">
        <f>IF(ROUNDUP(CF18/$H18,0)&gt;30,30,IF($H18=0,0,ROUNDUP(CF18/$H18,0)))</f>
        <v>3</v>
      </c>
      <c r="CG19" s="599"/>
      <c r="CH19" s="599"/>
      <c r="CI19" s="599"/>
      <c r="CJ19" s="599"/>
      <c r="CK19" s="599"/>
      <c r="CL19" s="599"/>
      <c r="CM19" s="599"/>
      <c r="CN19" s="600">
        <f>IF(ROUNDUP(CN18/$H18,0)&gt;30,30,IF($H18=0,0,ROUNDUP(CN18/$H18,0)))</f>
        <v>3</v>
      </c>
      <c r="CO19" s="600"/>
      <c r="CP19" s="599"/>
      <c r="CQ19" s="599"/>
      <c r="CR19" s="599"/>
      <c r="CS19" s="599"/>
      <c r="CT19" s="599"/>
      <c r="CU19" s="599"/>
      <c r="CV19" s="599"/>
      <c r="CW19" s="599"/>
      <c r="CX19" s="599"/>
      <c r="CY19" s="599"/>
      <c r="CZ19" s="600">
        <f>IF(ROUNDUP(CZ18/$H18,0)&gt;30,30,IF($H18=0,0,ROUNDUP(CZ18/$H18,0)))</f>
        <v>3</v>
      </c>
      <c r="DA19" s="599"/>
      <c r="DB19" s="599"/>
      <c r="DC19" s="599"/>
      <c r="DD19" s="599"/>
      <c r="DE19" s="599"/>
      <c r="DF19" s="599"/>
      <c r="DG19" s="599"/>
      <c r="DH19" s="599"/>
      <c r="DI19" s="599"/>
      <c r="DJ19" s="599"/>
      <c r="DK19" s="600">
        <f>IF(ROUNDUP(DK18/$H18,0)&gt;30,30,IF($H18=0,0,ROUNDUP(DK18/$H18,0)))</f>
        <v>3</v>
      </c>
      <c r="DL19" s="600">
        <f>IF(ROUNDUP(DL18/$H18,0)&gt;30,30,IF($H18=0,0,ROUNDUP(DL18/$H18,0)))</f>
        <v>1</v>
      </c>
      <c r="DM19" s="599"/>
      <c r="DN19" s="599"/>
      <c r="DO19" s="599"/>
      <c r="DP19" s="599"/>
      <c r="DQ19" s="600">
        <f>IF(ROUNDUP(DQ18/$H18,0)&gt;30,30,IF($H18=0,0,ROUNDUP(DQ18/$H18,0)))</f>
        <v>2</v>
      </c>
      <c r="DR19" s="600"/>
      <c r="DS19" s="600"/>
      <c r="DT19" s="600"/>
      <c r="DU19" s="600">
        <f>IF(DU18&gt;30,30,IF($H18=0,0,ROUNDUP(DU18/$H18,0)))</f>
        <v>6</v>
      </c>
      <c r="DV19" s="600">
        <f>IF(DV18&gt;30,30,IF($H18=0,0,ROUNDUP(DV18/$H18,0)))</f>
        <v>1</v>
      </c>
      <c r="DW19" s="599"/>
      <c r="DX19" s="599"/>
      <c r="DY19" s="599"/>
      <c r="DZ19" s="600">
        <f>IF(ROUNDUP(DZ18/$H18,0)&gt;30,30,IF($H18=0,0,ROUNDUP(DZ18/$H18,0)))</f>
        <v>2</v>
      </c>
      <c r="EA19" s="599"/>
      <c r="EB19" s="599"/>
      <c r="EC19" s="599"/>
      <c r="ED19" s="599"/>
      <c r="EE19" s="599"/>
      <c r="EF19" s="612">
        <f>IF(ROUNDUP(EF18/$H18,0)&gt;30,30,IF($H18=0,0,ROUNDUP(EF18/$H18,0)))</f>
        <v>1</v>
      </c>
      <c r="EG19" s="612"/>
      <c r="EH19" s="612"/>
      <c r="EI19" s="599"/>
      <c r="EJ19" s="599"/>
      <c r="EK19" s="599"/>
      <c r="EL19" s="600">
        <f>IF(ROUNDUP(EL18/$H18,0)&gt;30,30,IF($H18=0,0,ROUNDUP(EL18/$H18,0)))</f>
        <v>1</v>
      </c>
      <c r="EM19" s="600">
        <f>IF(ROUNDUP(EM18/$H18,0)&gt;30,30,IF($H18=0,0,ROUNDUP(EM18/$H18,0)))</f>
        <v>3</v>
      </c>
      <c r="EN19" s="599"/>
      <c r="EO19" s="600">
        <f>IF(ROUNDUP(EO18/$H18,0)&gt;30,30,IF($H18=0,0,ROUNDUP(EO18/$H18,0)))</f>
        <v>11</v>
      </c>
      <c r="EP19" s="599"/>
      <c r="EQ19" s="599"/>
    </row>
    <row r="20" spans="1:147" ht="13.5" customHeight="1" x14ac:dyDescent="0.2">
      <c r="A20" s="734">
        <v>10</v>
      </c>
      <c r="B20" s="736" t="s">
        <v>9</v>
      </c>
      <c r="C20" s="738">
        <v>2</v>
      </c>
      <c r="D20" s="740">
        <v>121</v>
      </c>
      <c r="E20" s="742" t="s">
        <v>970</v>
      </c>
      <c r="F20" s="752">
        <v>42</v>
      </c>
      <c r="G20" s="754">
        <f>SUM(I20:ZM20)</f>
        <v>1.7227662037037035</v>
      </c>
      <c r="H20" s="759">
        <f>MINA(I20,J20,K20,L20,M20,N20,O20,P20,Q20,R20,S20,T20,U20,V20,W20)</f>
        <v>1.8148148148148146E-2</v>
      </c>
      <c r="I20" s="626"/>
      <c r="J20" s="574"/>
      <c r="K20" s="574"/>
      <c r="L20" s="574">
        <v>1.9444444444444445E-2</v>
      </c>
      <c r="M20" s="574">
        <v>1.8854166666666665E-2</v>
      </c>
      <c r="N20" s="574"/>
      <c r="O20" s="574"/>
      <c r="P20" s="574">
        <v>1.9178240740740742E-2</v>
      </c>
      <c r="Q20" s="574">
        <v>1.9074074074074073E-2</v>
      </c>
      <c r="R20" s="574"/>
      <c r="S20" s="574">
        <v>1.8425925925925925E-2</v>
      </c>
      <c r="T20" s="574"/>
      <c r="U20" s="574">
        <v>1.8148148148148146E-2</v>
      </c>
      <c r="V20" s="574">
        <v>1.8645833333333334E-2</v>
      </c>
      <c r="W20" s="574">
        <v>1.9247685185185184E-2</v>
      </c>
      <c r="X20" s="574"/>
      <c r="Y20" s="574"/>
      <c r="Z20" s="574">
        <v>2.1435185185185186E-2</v>
      </c>
      <c r="AA20" s="574"/>
      <c r="AB20" s="574">
        <v>2.6226851851851852E-2</v>
      </c>
      <c r="AC20" s="574"/>
      <c r="AD20" s="574"/>
      <c r="AE20" s="574">
        <v>4.6967592592592589E-2</v>
      </c>
      <c r="AF20" s="574"/>
      <c r="AG20" s="574"/>
      <c r="AH20" s="574"/>
      <c r="AI20" s="574"/>
      <c r="AJ20" s="574">
        <v>4.1770833333333333E-2</v>
      </c>
      <c r="AK20" s="574"/>
      <c r="AL20" s="574"/>
      <c r="AM20" s="574"/>
      <c r="AN20" s="574">
        <v>4.130787037037037E-2</v>
      </c>
      <c r="AO20" s="574">
        <v>4.2592592592592592E-2</v>
      </c>
      <c r="AP20" s="574"/>
      <c r="AQ20" s="574"/>
      <c r="AR20" s="574"/>
      <c r="AS20" s="574"/>
      <c r="AT20" s="574"/>
      <c r="AU20" s="574"/>
      <c r="AV20" s="574"/>
      <c r="AW20" s="574">
        <v>9.7546296296296298E-2</v>
      </c>
      <c r="AX20" s="574"/>
      <c r="AY20" s="574"/>
      <c r="AZ20" s="574"/>
      <c r="BA20" s="574"/>
      <c r="BB20" s="574"/>
      <c r="BC20" s="574"/>
      <c r="BD20" s="574">
        <v>4.0497685185185185E-2</v>
      </c>
      <c r="BE20" s="574"/>
      <c r="BF20" s="574">
        <v>3.4872685185185187E-2</v>
      </c>
      <c r="BG20" s="587">
        <v>1.9803240740740739E-2</v>
      </c>
      <c r="BH20" s="589"/>
      <c r="BI20" s="589"/>
      <c r="BJ20" s="589"/>
      <c r="BK20" s="589"/>
      <c r="BL20" s="587">
        <v>2.2037037037037036E-2</v>
      </c>
      <c r="BM20" s="589"/>
      <c r="BN20" s="589"/>
      <c r="BO20" s="589"/>
      <c r="BP20" s="589"/>
      <c r="BQ20" s="589"/>
      <c r="BR20" s="574">
        <v>9.9837962962962948E-2</v>
      </c>
      <c r="BS20" s="589"/>
      <c r="BT20" s="589"/>
      <c r="BU20" s="589"/>
      <c r="BV20" s="589"/>
      <c r="BW20" s="589"/>
      <c r="BX20" s="589">
        <v>4.206018518518518E-2</v>
      </c>
      <c r="BY20" s="589"/>
      <c r="BZ20" s="589"/>
      <c r="CA20" s="574">
        <v>4.7951388888888891E-2</v>
      </c>
      <c r="CB20" s="589"/>
      <c r="CC20" s="589"/>
      <c r="CD20" s="589"/>
      <c r="CE20" s="589"/>
      <c r="CF20" s="574">
        <v>4.099537037037037E-2</v>
      </c>
      <c r="CG20" s="589"/>
      <c r="CH20" s="574">
        <v>4.1666666666666664E-2</v>
      </c>
      <c r="CI20" s="585">
        <v>4.1701388888888885E-2</v>
      </c>
      <c r="CJ20" s="585"/>
      <c r="CK20" s="589"/>
      <c r="CL20" s="574">
        <v>5.0416666666666665E-2</v>
      </c>
      <c r="CM20" s="589"/>
      <c r="CN20" s="574">
        <v>4.0902777777777781E-2</v>
      </c>
      <c r="CO20" s="587">
        <v>1.7638888888888888E-2</v>
      </c>
      <c r="CP20" s="589"/>
      <c r="CQ20" s="589"/>
      <c r="CR20" s="589"/>
      <c r="CS20" s="589"/>
      <c r="CT20" s="589"/>
      <c r="CU20" s="589"/>
      <c r="CV20" s="589"/>
      <c r="CW20" s="574">
        <v>4.462962962962963E-2</v>
      </c>
      <c r="CX20" s="589"/>
      <c r="CY20" s="587">
        <v>0.11931712962962963</v>
      </c>
      <c r="CZ20" s="574">
        <v>4.0601851851851854E-2</v>
      </c>
      <c r="DA20" s="587"/>
      <c r="DB20" s="589"/>
      <c r="DC20" s="589"/>
      <c r="DD20" s="589"/>
      <c r="DE20" s="589"/>
      <c r="DF20" s="589"/>
      <c r="DG20" s="589"/>
      <c r="DH20" s="587">
        <v>4.6817129629629632E-2</v>
      </c>
      <c r="DI20" s="589"/>
      <c r="DJ20" s="589"/>
      <c r="DK20" s="589"/>
      <c r="DL20" s="589"/>
      <c r="DM20" s="589"/>
      <c r="DN20" s="574">
        <v>9.3356481481481471E-2</v>
      </c>
      <c r="DO20" s="589"/>
      <c r="DP20" s="589"/>
      <c r="DQ20" s="589"/>
      <c r="DR20" s="589"/>
      <c r="DS20" s="589"/>
      <c r="DT20" s="574">
        <v>4.0509259259259259E-2</v>
      </c>
      <c r="DU20" s="589"/>
      <c r="DV20" s="589"/>
      <c r="DW20" s="589"/>
      <c r="DX20" s="589"/>
      <c r="DY20" s="589"/>
      <c r="DZ20" s="589"/>
      <c r="EA20" s="574">
        <v>3.2835648148148149E-2</v>
      </c>
      <c r="EB20" s="574"/>
      <c r="EC20" s="574">
        <v>2.7928240740740743E-2</v>
      </c>
      <c r="ED20" s="589"/>
      <c r="EE20" s="589"/>
      <c r="EF20" s="589"/>
      <c r="EG20" s="574">
        <v>5.2673611111111109E-2</v>
      </c>
      <c r="EH20" s="574">
        <v>3.6828703703703704E-2</v>
      </c>
      <c r="EI20" s="589"/>
      <c r="EJ20" s="587">
        <v>4.5289351851851851E-2</v>
      </c>
      <c r="EK20" s="587"/>
      <c r="EL20" s="589"/>
      <c r="EM20" s="589"/>
      <c r="EN20" s="574">
        <v>4.4444444444444446E-2</v>
      </c>
      <c r="EO20" s="574">
        <v>4.3067129629629629E-2</v>
      </c>
      <c r="EP20" s="589"/>
      <c r="EQ20" s="589">
        <v>4.521990740740741E-2</v>
      </c>
    </row>
    <row r="21" spans="1:147" ht="13.5" customHeight="1" thickBot="1" x14ac:dyDescent="0.25">
      <c r="A21" s="735"/>
      <c r="B21" s="737"/>
      <c r="C21" s="739"/>
      <c r="D21" s="741"/>
      <c r="E21" s="743"/>
      <c r="F21" s="753"/>
      <c r="G21" s="755"/>
      <c r="H21" s="760"/>
      <c r="I21" s="577"/>
      <c r="J21" s="575"/>
      <c r="K21" s="575"/>
      <c r="L21" s="576">
        <f t="shared" ref="L21:M21" si="10">IF($H20=0,0,ROUNDUP(L20/$H20,0))</f>
        <v>2</v>
      </c>
      <c r="M21" s="597">
        <f t="shared" si="10"/>
        <v>2</v>
      </c>
      <c r="N21" s="575"/>
      <c r="O21" s="575"/>
      <c r="P21" s="576">
        <f t="shared" ref="P21:Q21" si="11">IF($H20=0,0,ROUNDUP(P20/$H20,0))</f>
        <v>2</v>
      </c>
      <c r="Q21" s="597">
        <f t="shared" si="11"/>
        <v>2</v>
      </c>
      <c r="R21" s="575"/>
      <c r="S21" s="597">
        <f t="shared" ref="S21" si="12">IF($H20=0,0,ROUNDUP(S20/$H20,0))</f>
        <v>2</v>
      </c>
      <c r="T21" s="576"/>
      <c r="U21" s="597">
        <f t="shared" si="9"/>
        <v>1</v>
      </c>
      <c r="V21" s="576">
        <f t="shared" si="9"/>
        <v>2</v>
      </c>
      <c r="W21" s="597">
        <f t="shared" si="9"/>
        <v>2</v>
      </c>
      <c r="X21" s="575"/>
      <c r="Y21" s="575"/>
      <c r="Z21" s="576">
        <f>IF($H20=0,0,ROUNDUP(Z20/$H20,0))</f>
        <v>2</v>
      </c>
      <c r="AA21" s="576"/>
      <c r="AB21" s="576">
        <f>IF($H20=0,0,ROUNDUP(AB20/$H20,0))</f>
        <v>2</v>
      </c>
      <c r="AC21" s="576"/>
      <c r="AD21" s="576"/>
      <c r="AE21" s="576">
        <f>IF($H20=0,0,ROUNDUP(AE20/$H20,0))</f>
        <v>3</v>
      </c>
      <c r="AF21" s="576"/>
      <c r="AG21" s="575"/>
      <c r="AH21" s="575"/>
      <c r="AI21" s="575"/>
      <c r="AJ21" s="576">
        <f>IF(AJ20&gt;30,30,IF($H20=0,0,ROUNDUP(AJ20/$H20,0)))</f>
        <v>3</v>
      </c>
      <c r="AK21" s="575"/>
      <c r="AL21" s="575"/>
      <c r="AM21" s="575"/>
      <c r="AN21" s="576">
        <f>IF(AN20&gt;30,30,IF($H20=0,0,ROUNDUP(AN20/$H20,0)))</f>
        <v>3</v>
      </c>
      <c r="AO21" s="576">
        <f>IF(AO20&gt;30,30,IF($H20=0,0,ROUNDUP(AO20/$H20,0)))</f>
        <v>3</v>
      </c>
      <c r="AP21" s="575"/>
      <c r="AQ21" s="575"/>
      <c r="AR21" s="575"/>
      <c r="AS21" s="575"/>
      <c r="AT21" s="575"/>
      <c r="AU21" s="575"/>
      <c r="AV21" s="575"/>
      <c r="AW21" s="576">
        <f>IF(AW20&gt;30,30,IF($H20=0,0,ROUNDUP(AW20/$H20,0)))</f>
        <v>6</v>
      </c>
      <c r="AX21" s="575"/>
      <c r="AY21" s="575"/>
      <c r="AZ21" s="575"/>
      <c r="BA21" s="575"/>
      <c r="BB21" s="575"/>
      <c r="BC21" s="575"/>
      <c r="BD21" s="576">
        <f>IF(BD20&gt;30,30,IF($H20=0,0,ROUNDUP(BD20/$H20,0)))</f>
        <v>3</v>
      </c>
      <c r="BE21" s="575"/>
      <c r="BF21" s="576">
        <f>IF(BF20&gt;30,30,IF($H20=0,0,ROUNDUP(BF20/$H20,0)))</f>
        <v>2</v>
      </c>
      <c r="BG21" s="588">
        <f>IF(BG20&gt;30,30,IF($H20=0,0,ROUNDUP(BG20/$H20,0)))</f>
        <v>2</v>
      </c>
      <c r="BH21" s="590"/>
      <c r="BI21" s="590"/>
      <c r="BJ21" s="590"/>
      <c r="BK21" s="590"/>
      <c r="BL21" s="588">
        <f>IF(BL20&gt;30,30,IF($H20=0,0,ROUNDUP(BL20/$H20,0)))</f>
        <v>2</v>
      </c>
      <c r="BM21" s="590"/>
      <c r="BN21" s="590"/>
      <c r="BO21" s="590"/>
      <c r="BP21" s="590"/>
      <c r="BQ21" s="590"/>
      <c r="BR21" s="597">
        <f>IF(BR20&gt;30,30,IF($H20=0,0,ROUNDUP(BR20/$H20,0)))</f>
        <v>6</v>
      </c>
      <c r="BS21" s="590"/>
      <c r="BT21" s="590"/>
      <c r="BU21" s="590"/>
      <c r="BV21" s="590"/>
      <c r="BW21" s="590"/>
      <c r="BX21" s="576">
        <f>IF(BX20&gt;30,30,IF($H20=0,0,ROUNDUP(BX20/$H20,0)))</f>
        <v>3</v>
      </c>
      <c r="BY21" s="590"/>
      <c r="BZ21" s="590"/>
      <c r="CA21" s="597">
        <f>IF(CA20&gt;30,30,IF($H20=0,0,ROUNDUP(CA20/$H20,0)))</f>
        <v>3</v>
      </c>
      <c r="CB21" s="590"/>
      <c r="CC21" s="590"/>
      <c r="CD21" s="590"/>
      <c r="CE21" s="590"/>
      <c r="CF21" s="597">
        <f>IF(ROUNDUP(CF20/$H20,0)&gt;30,30,IF($H20=0,0,ROUNDUP(CF20/$H20,0)))</f>
        <v>3</v>
      </c>
      <c r="CG21" s="590"/>
      <c r="CH21" s="597">
        <f>IF(ROUNDUP(CH20/$H20,0)&gt;30,30,IF($H20=0,0,ROUNDUP(CH20/$H20,0)))</f>
        <v>3</v>
      </c>
      <c r="CI21" s="602">
        <f>IF(ROUNDUP(CI20/$H20,0)&gt;30,30,IF($H20=0,0,ROUNDUP(CI20/$H20,0)))</f>
        <v>3</v>
      </c>
      <c r="CJ21" s="602"/>
      <c r="CK21" s="590"/>
      <c r="CL21" s="597">
        <f>IF(ROUNDUP(CL20/$H20,0)&gt;30,30,IF($H20=0,0,ROUNDUP(CL20/$H20,0)))</f>
        <v>3</v>
      </c>
      <c r="CM21" s="590"/>
      <c r="CN21" s="597">
        <f>IF(ROUNDUP(CN20/$H20,0)&gt;30,30,IF($H20=0,0,ROUNDUP(CN20/$H20,0)))</f>
        <v>3</v>
      </c>
      <c r="CO21" s="603">
        <f>IF(ROUNDUP(CO20/$H20,0)&gt;30,30,IF($H20=0,0,ROUNDUP(CO20/$H20,0)))</f>
        <v>1</v>
      </c>
      <c r="CP21" s="590"/>
      <c r="CQ21" s="590"/>
      <c r="CR21" s="590"/>
      <c r="CS21" s="590"/>
      <c r="CT21" s="590"/>
      <c r="CU21" s="590"/>
      <c r="CV21" s="590"/>
      <c r="CW21" s="597">
        <f>IF(ROUNDUP(CW20/$H20,0)&gt;30,30,IF($H20=0,0,ROUNDUP(CW20/$H20,0)))</f>
        <v>3</v>
      </c>
      <c r="CX21" s="590"/>
      <c r="CY21" s="597">
        <f>IF(ROUNDUP(CY20/$H20,0)&gt;30,30,IF($H20=0,0,ROUNDUP(CY20/$H20,0)))</f>
        <v>7</v>
      </c>
      <c r="CZ21" s="597">
        <f>IF(ROUNDUP(CZ20/$H20,0)&gt;30,30,IF($H20=0,0,ROUNDUP(CZ20/$H20,0)))</f>
        <v>3</v>
      </c>
      <c r="DA21" s="597"/>
      <c r="DB21" s="590"/>
      <c r="DC21" s="590"/>
      <c r="DD21" s="590"/>
      <c r="DE21" s="590"/>
      <c r="DF21" s="590"/>
      <c r="DG21" s="590"/>
      <c r="DH21" s="597">
        <f>IF(ROUNDUP(DH20/$H20,0)&gt;30,30,IF($H20=0,0,ROUNDUP(DH20/$H20,0)))</f>
        <v>3</v>
      </c>
      <c r="DI21" s="590"/>
      <c r="DJ21" s="590"/>
      <c r="DK21" s="590"/>
      <c r="DL21" s="590"/>
      <c r="DM21" s="590"/>
      <c r="DN21" s="597">
        <f>IF(ROUNDUP(DN20/$H20,0)&gt;30,30,IF($H20=0,0,ROUNDUP(DN20/$H20,0)))</f>
        <v>6</v>
      </c>
      <c r="DO21" s="590"/>
      <c r="DP21" s="590"/>
      <c r="DQ21" s="590"/>
      <c r="DR21" s="590"/>
      <c r="DS21" s="590"/>
      <c r="DT21" s="597">
        <f>IF(ROUNDUP(DT20/$H20,0)&gt;30,30,IF($H20=0,0,ROUNDUP(DT20/$H20,0)))</f>
        <v>3</v>
      </c>
      <c r="DU21" s="590"/>
      <c r="DV21" s="590"/>
      <c r="DW21" s="590"/>
      <c r="DX21" s="590"/>
      <c r="DY21" s="590"/>
      <c r="DZ21" s="590"/>
      <c r="EA21" s="597">
        <f>IF(ROUNDUP(EA20/$H20,0)&gt;30,30,IF($H20=0,0,ROUNDUP(EA20/$H20,0)))</f>
        <v>2</v>
      </c>
      <c r="EB21" s="597"/>
      <c r="EC21" s="597">
        <f>IF(ROUNDUP(EC20/$H20,0)&gt;30,30,IF($H20=0,0,ROUNDUP(EC20/$H20,0)))</f>
        <v>2</v>
      </c>
      <c r="ED21" s="590"/>
      <c r="EE21" s="590"/>
      <c r="EF21" s="590"/>
      <c r="EG21" s="597">
        <f>IF(ROUNDUP(EG20/$H20,0)&gt;30,30,IF($H20=0,0,ROUNDUP(EG20/$H20,0)))</f>
        <v>3</v>
      </c>
      <c r="EH21" s="597">
        <f>IF(ROUNDUP(EH20/$H20,0)&gt;30,30,IF($H20=0,0,ROUNDUP(EH20/$H20,0)))</f>
        <v>3</v>
      </c>
      <c r="EI21" s="590"/>
      <c r="EJ21" s="597">
        <f>IF(ROUNDUP(EJ20/$H20,0)&gt;30,30,IF($H20=0,0,ROUNDUP(EJ20/$H20,0)))</f>
        <v>3</v>
      </c>
      <c r="EK21" s="597"/>
      <c r="EL21" s="590"/>
      <c r="EM21" s="590"/>
      <c r="EN21" s="597">
        <f>IF(ROUNDUP(EN20/$H20,0)&gt;30,30,IF($H20=0,0,ROUNDUP(EN20/$H20,0)))</f>
        <v>3</v>
      </c>
      <c r="EO21" s="597">
        <f>IF(ROUNDUP(EO20/$H20,0)&gt;30,30,IF($H20=0,0,ROUNDUP(EO20/$H20,0)))</f>
        <v>3</v>
      </c>
      <c r="EP21" s="590"/>
      <c r="EQ21" s="604">
        <f>IF(ROUNDUP(EQ20/$H20,0)&gt;30,30,IF($H20=0,0,ROUNDUP(EQ20/$H20,0)))</f>
        <v>3</v>
      </c>
    </row>
    <row r="22" spans="1:147" ht="13.5" customHeight="1" x14ac:dyDescent="0.2">
      <c r="A22" s="734">
        <v>11</v>
      </c>
      <c r="B22" s="736" t="s">
        <v>149</v>
      </c>
      <c r="C22" s="738">
        <v>0</v>
      </c>
      <c r="D22" s="740">
        <v>0</v>
      </c>
      <c r="E22" s="742">
        <v>11</v>
      </c>
      <c r="F22" s="752">
        <v>1</v>
      </c>
      <c r="G22" s="754">
        <f>SUM(I22:ZM22)</f>
        <v>6.9444444444444447E-4</v>
      </c>
      <c r="H22" s="759">
        <f>MINA(I22,J22,K22,L22,M22,N22,O22,P22,Q22,R22,S22,T22,U22,V22,W22)</f>
        <v>0</v>
      </c>
      <c r="I22" s="610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78"/>
      <c r="BB22" s="578"/>
      <c r="BC22" s="578"/>
      <c r="BD22" s="578"/>
      <c r="BE22" s="578"/>
      <c r="BF22" s="578"/>
      <c r="BG22" s="578"/>
      <c r="BH22" s="578"/>
      <c r="BI22" s="578"/>
      <c r="BJ22" s="578"/>
      <c r="BK22" s="578"/>
      <c r="BL22" s="578"/>
      <c r="BM22" s="578"/>
      <c r="BN22" s="578"/>
      <c r="BO22" s="578"/>
      <c r="BP22" s="578"/>
      <c r="BQ22" s="578"/>
      <c r="BR22" s="578"/>
      <c r="BS22" s="578"/>
      <c r="BT22" s="578"/>
      <c r="BU22" s="578"/>
      <c r="BV22" s="578"/>
      <c r="BW22" s="578"/>
      <c r="BX22" s="578"/>
      <c r="BY22" s="578"/>
      <c r="BZ22" s="578"/>
      <c r="CA22" s="578"/>
      <c r="CB22" s="578"/>
      <c r="CC22" s="578"/>
      <c r="CD22" s="578"/>
      <c r="CE22" s="578"/>
      <c r="CF22" s="578"/>
      <c r="CG22" s="578"/>
      <c r="CH22" s="578"/>
      <c r="CI22" s="578"/>
      <c r="CJ22" s="578"/>
      <c r="CK22" s="578"/>
      <c r="CL22" s="578"/>
      <c r="CM22" s="578"/>
      <c r="CN22" s="578"/>
      <c r="CO22" s="578"/>
      <c r="CP22" s="578"/>
      <c r="CQ22" s="578"/>
      <c r="CR22" s="578"/>
      <c r="CS22" s="578"/>
      <c r="CT22" s="578"/>
      <c r="CU22" s="578"/>
      <c r="CV22" s="578"/>
      <c r="CW22" s="578"/>
      <c r="CX22" s="578"/>
      <c r="CY22" s="578"/>
      <c r="CZ22" s="578"/>
      <c r="DA22" s="578"/>
      <c r="DB22" s="578"/>
      <c r="DC22" s="578"/>
      <c r="DD22" s="578"/>
      <c r="DE22" s="578"/>
      <c r="DF22" s="578"/>
      <c r="DG22" s="578"/>
      <c r="DH22" s="578"/>
      <c r="DI22" s="578"/>
      <c r="DJ22" s="578"/>
      <c r="DK22" s="578"/>
      <c r="DL22" s="578"/>
      <c r="DM22" s="578"/>
      <c r="DN22" s="578"/>
      <c r="DO22" s="578"/>
      <c r="DP22" s="578"/>
      <c r="DQ22" s="578"/>
      <c r="DR22" s="578"/>
      <c r="DS22" s="578"/>
      <c r="DT22" s="578"/>
      <c r="DU22" s="578"/>
      <c r="DV22" s="578">
        <v>6.9444444444444447E-4</v>
      </c>
      <c r="DW22" s="578"/>
      <c r="DX22" s="578"/>
      <c r="DY22" s="578"/>
      <c r="DZ22" s="578"/>
      <c r="EA22" s="578"/>
      <c r="EB22" s="578"/>
      <c r="EC22" s="578"/>
      <c r="ED22" s="578"/>
      <c r="EE22" s="578"/>
      <c r="EF22" s="578"/>
      <c r="EG22" s="578"/>
      <c r="EH22" s="578"/>
      <c r="EI22" s="578"/>
      <c r="EJ22" s="578"/>
      <c r="EK22" s="578"/>
      <c r="EL22" s="578"/>
      <c r="EM22" s="578"/>
      <c r="EN22" s="578"/>
      <c r="EO22" s="578"/>
      <c r="EP22" s="578"/>
      <c r="EQ22" s="578"/>
    </row>
    <row r="23" spans="1:147" ht="13.5" customHeight="1" thickBot="1" x14ac:dyDescent="0.25">
      <c r="A23" s="735"/>
      <c r="B23" s="737"/>
      <c r="C23" s="739"/>
      <c r="D23" s="741"/>
      <c r="E23" s="743"/>
      <c r="F23" s="753"/>
      <c r="G23" s="755"/>
      <c r="H23" s="760"/>
      <c r="I23" s="579"/>
      <c r="J23" s="580"/>
      <c r="K23" s="580"/>
      <c r="L23" s="581"/>
      <c r="M23" s="580"/>
      <c r="N23" s="580"/>
      <c r="O23" s="580"/>
      <c r="P23" s="581"/>
      <c r="Q23" s="581"/>
      <c r="R23" s="580"/>
      <c r="S23" s="580"/>
      <c r="T23" s="581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0"/>
      <c r="AN23" s="580"/>
      <c r="AO23" s="580"/>
      <c r="AP23" s="580"/>
      <c r="AQ23" s="580"/>
      <c r="AR23" s="580"/>
      <c r="AS23" s="580"/>
      <c r="AT23" s="580"/>
      <c r="AU23" s="580"/>
      <c r="AV23" s="580"/>
      <c r="AW23" s="580"/>
      <c r="AX23" s="580"/>
      <c r="AY23" s="580"/>
      <c r="AZ23" s="580"/>
      <c r="BA23" s="580"/>
      <c r="BB23" s="580"/>
      <c r="BC23" s="580"/>
      <c r="BD23" s="580"/>
      <c r="BE23" s="580"/>
      <c r="BF23" s="580"/>
      <c r="BG23" s="580"/>
      <c r="BH23" s="580"/>
      <c r="BI23" s="580"/>
      <c r="BJ23" s="580"/>
      <c r="BK23" s="580"/>
      <c r="BL23" s="580"/>
      <c r="BM23" s="580"/>
      <c r="BN23" s="580"/>
      <c r="BO23" s="580"/>
      <c r="BP23" s="580"/>
      <c r="BQ23" s="580"/>
      <c r="BR23" s="580"/>
      <c r="BS23" s="580"/>
      <c r="BT23" s="580"/>
      <c r="BU23" s="580"/>
      <c r="BV23" s="580"/>
      <c r="BW23" s="580"/>
      <c r="BX23" s="580"/>
      <c r="BY23" s="580"/>
      <c r="BZ23" s="580"/>
      <c r="CA23" s="580"/>
      <c r="CB23" s="580"/>
      <c r="CC23" s="580"/>
      <c r="CD23" s="580"/>
      <c r="CE23" s="580"/>
      <c r="CF23" s="580"/>
      <c r="CG23" s="580"/>
      <c r="CH23" s="580"/>
      <c r="CI23" s="580"/>
      <c r="CJ23" s="580"/>
      <c r="CK23" s="580"/>
      <c r="CL23" s="580"/>
      <c r="CM23" s="580"/>
      <c r="CN23" s="580"/>
      <c r="CO23" s="580"/>
      <c r="CP23" s="580"/>
      <c r="CQ23" s="580"/>
      <c r="CR23" s="580"/>
      <c r="CS23" s="580"/>
      <c r="CT23" s="580"/>
      <c r="CU23" s="580"/>
      <c r="CV23" s="580"/>
      <c r="CW23" s="580"/>
      <c r="CX23" s="580"/>
      <c r="CY23" s="580"/>
      <c r="CZ23" s="580"/>
      <c r="DA23" s="580"/>
      <c r="DB23" s="580"/>
      <c r="DC23" s="580"/>
      <c r="DD23" s="580"/>
      <c r="DE23" s="580"/>
      <c r="DF23" s="580"/>
      <c r="DG23" s="580"/>
      <c r="DH23" s="580"/>
      <c r="DI23" s="580"/>
      <c r="DJ23" s="580"/>
      <c r="DK23" s="580"/>
      <c r="DL23" s="580"/>
      <c r="DM23" s="580"/>
      <c r="DN23" s="580"/>
      <c r="DO23" s="580"/>
      <c r="DP23" s="580"/>
      <c r="DQ23" s="580"/>
      <c r="DR23" s="580"/>
      <c r="DS23" s="580"/>
      <c r="DT23" s="580"/>
      <c r="DU23" s="580"/>
      <c r="DV23" s="600">
        <f>IF(DV22&gt;30,30,IF($H22=0,0,ROUNDUP(DV22/$H22,0)))</f>
        <v>0</v>
      </c>
      <c r="DW23" s="580"/>
      <c r="DX23" s="580"/>
      <c r="DY23" s="580"/>
      <c r="DZ23" s="580"/>
      <c r="EA23" s="580"/>
      <c r="EB23" s="580"/>
      <c r="EC23" s="580"/>
      <c r="ED23" s="580"/>
      <c r="EE23" s="580"/>
      <c r="EF23" s="580"/>
      <c r="EG23" s="580"/>
      <c r="EH23" s="580"/>
      <c r="EI23" s="580"/>
      <c r="EJ23" s="580"/>
      <c r="EK23" s="580"/>
      <c r="EL23" s="580"/>
      <c r="EM23" s="580"/>
      <c r="EN23" s="580"/>
      <c r="EO23" s="580"/>
      <c r="EP23" s="580"/>
      <c r="EQ23" s="580"/>
    </row>
    <row r="24" spans="1:147" ht="13.5" customHeight="1" x14ac:dyDescent="0.2">
      <c r="A24" s="734">
        <v>12</v>
      </c>
      <c r="B24" s="736" t="s">
        <v>109</v>
      </c>
      <c r="C24" s="738">
        <v>0</v>
      </c>
      <c r="D24" s="740">
        <v>0</v>
      </c>
      <c r="E24" s="742">
        <v>13</v>
      </c>
      <c r="F24" s="752">
        <v>0</v>
      </c>
      <c r="G24" s="754">
        <f>SUM(I24:ZM24)</f>
        <v>0</v>
      </c>
      <c r="H24" s="759">
        <f>MINA(I24,J24,K24,L24,M24,N24,O24,P24,Q24,R24,S24,T24,U24,V24,W24)</f>
        <v>0</v>
      </c>
      <c r="I24" s="626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AX24" s="574"/>
      <c r="AY24" s="574"/>
      <c r="AZ24" s="574"/>
      <c r="BA24" s="574"/>
      <c r="BB24" s="574"/>
      <c r="BC24" s="574"/>
      <c r="BD24" s="574"/>
      <c r="BE24" s="574"/>
      <c r="BF24" s="574"/>
      <c r="BG24" s="574"/>
      <c r="BH24" s="574"/>
      <c r="BI24" s="574"/>
      <c r="BJ24" s="574"/>
      <c r="BK24" s="574"/>
      <c r="BL24" s="574"/>
      <c r="BM24" s="574"/>
      <c r="BN24" s="574"/>
      <c r="BO24" s="574"/>
      <c r="BP24" s="574"/>
      <c r="BQ24" s="574"/>
      <c r="BR24" s="574"/>
      <c r="BS24" s="574"/>
      <c r="BT24" s="574"/>
      <c r="BU24" s="574"/>
      <c r="BV24" s="574"/>
      <c r="BW24" s="574"/>
      <c r="BX24" s="574"/>
      <c r="BY24" s="574"/>
      <c r="BZ24" s="574"/>
      <c r="CA24" s="574"/>
      <c r="CB24" s="574"/>
      <c r="CC24" s="574"/>
      <c r="CD24" s="574"/>
      <c r="CE24" s="574"/>
      <c r="CF24" s="574"/>
      <c r="CG24" s="574"/>
      <c r="CH24" s="574"/>
      <c r="CI24" s="574"/>
      <c r="CJ24" s="574"/>
      <c r="CK24" s="574"/>
      <c r="CL24" s="574"/>
      <c r="CM24" s="574"/>
      <c r="CN24" s="574"/>
      <c r="CO24" s="574"/>
      <c r="CP24" s="574"/>
      <c r="CQ24" s="574"/>
      <c r="CR24" s="574"/>
      <c r="CS24" s="574"/>
      <c r="CT24" s="574"/>
      <c r="CU24" s="574"/>
      <c r="CV24" s="574"/>
      <c r="CW24" s="574"/>
      <c r="CX24" s="574"/>
      <c r="CY24" s="574"/>
      <c r="CZ24" s="574"/>
      <c r="DA24" s="574"/>
      <c r="DB24" s="574"/>
      <c r="DC24" s="574"/>
      <c r="DD24" s="574"/>
      <c r="DE24" s="574"/>
      <c r="DF24" s="574"/>
      <c r="DG24" s="574"/>
      <c r="DH24" s="574"/>
      <c r="DI24" s="574"/>
      <c r="DJ24" s="574"/>
      <c r="DK24" s="574"/>
      <c r="DL24" s="574"/>
      <c r="DM24" s="574"/>
      <c r="DN24" s="574"/>
      <c r="DO24" s="574"/>
      <c r="DP24" s="574"/>
      <c r="DQ24" s="574"/>
      <c r="DR24" s="574"/>
      <c r="DS24" s="574"/>
      <c r="DT24" s="574"/>
      <c r="DU24" s="574"/>
      <c r="DV24" s="574"/>
      <c r="DW24" s="574"/>
      <c r="DX24" s="574"/>
      <c r="DY24" s="574"/>
      <c r="DZ24" s="574"/>
      <c r="EA24" s="574"/>
      <c r="EB24" s="574"/>
      <c r="EC24" s="574"/>
      <c r="ED24" s="574"/>
      <c r="EE24" s="574"/>
      <c r="EF24" s="574"/>
      <c r="EG24" s="574"/>
      <c r="EH24" s="574"/>
      <c r="EI24" s="574"/>
      <c r="EJ24" s="574"/>
      <c r="EK24" s="574"/>
      <c r="EL24" s="574"/>
      <c r="EM24" s="574"/>
      <c r="EN24" s="574"/>
      <c r="EO24" s="574"/>
      <c r="EP24" s="574"/>
      <c r="EQ24" s="574"/>
    </row>
    <row r="25" spans="1:147" ht="13.5" customHeight="1" thickBot="1" x14ac:dyDescent="0.25">
      <c r="A25" s="735"/>
      <c r="B25" s="737"/>
      <c r="C25" s="739"/>
      <c r="D25" s="741"/>
      <c r="E25" s="743"/>
      <c r="F25" s="753"/>
      <c r="G25" s="755"/>
      <c r="H25" s="760"/>
      <c r="I25" s="577"/>
      <c r="J25" s="575"/>
      <c r="K25" s="575"/>
      <c r="L25" s="576"/>
      <c r="M25" s="575"/>
      <c r="N25" s="575"/>
      <c r="O25" s="575"/>
      <c r="P25" s="576"/>
      <c r="Q25" s="576"/>
      <c r="R25" s="575"/>
      <c r="S25" s="575"/>
      <c r="T25" s="576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  <c r="AO25" s="575"/>
      <c r="AP25" s="575"/>
      <c r="AQ25" s="575"/>
      <c r="AR25" s="575"/>
      <c r="AS25" s="575"/>
      <c r="AT25" s="575"/>
      <c r="AU25" s="575"/>
      <c r="AV25" s="575"/>
      <c r="AW25" s="575"/>
      <c r="AX25" s="575"/>
      <c r="AY25" s="575"/>
      <c r="AZ25" s="575"/>
      <c r="BA25" s="575"/>
      <c r="BB25" s="575"/>
      <c r="BC25" s="575"/>
      <c r="BD25" s="575"/>
      <c r="BE25" s="575"/>
      <c r="BF25" s="575"/>
      <c r="BG25" s="575"/>
      <c r="BH25" s="575"/>
      <c r="BI25" s="575"/>
      <c r="BJ25" s="575"/>
      <c r="BK25" s="575"/>
      <c r="BL25" s="575"/>
      <c r="BM25" s="575"/>
      <c r="BN25" s="575"/>
      <c r="BO25" s="575"/>
      <c r="BP25" s="575"/>
      <c r="BQ25" s="575"/>
      <c r="BR25" s="575"/>
      <c r="BS25" s="575"/>
      <c r="BT25" s="575"/>
      <c r="BU25" s="575"/>
      <c r="BV25" s="575"/>
      <c r="BW25" s="575"/>
      <c r="BX25" s="575"/>
      <c r="BY25" s="575"/>
      <c r="BZ25" s="575"/>
      <c r="CA25" s="575"/>
      <c r="CB25" s="575"/>
      <c r="CC25" s="575"/>
      <c r="CD25" s="575"/>
      <c r="CE25" s="575"/>
      <c r="CF25" s="575"/>
      <c r="CG25" s="575"/>
      <c r="CH25" s="575"/>
      <c r="CI25" s="575"/>
      <c r="CJ25" s="575"/>
      <c r="CK25" s="575"/>
      <c r="CL25" s="575"/>
      <c r="CM25" s="575"/>
      <c r="CN25" s="575"/>
      <c r="CO25" s="575"/>
      <c r="CP25" s="575"/>
      <c r="CQ25" s="575"/>
      <c r="CR25" s="575"/>
      <c r="CS25" s="575"/>
      <c r="CT25" s="575"/>
      <c r="CU25" s="575"/>
      <c r="CV25" s="575"/>
      <c r="CW25" s="575"/>
      <c r="CX25" s="575"/>
      <c r="CY25" s="575"/>
      <c r="CZ25" s="575"/>
      <c r="DA25" s="575"/>
      <c r="DB25" s="575"/>
      <c r="DC25" s="575"/>
      <c r="DD25" s="575"/>
      <c r="DE25" s="575"/>
      <c r="DF25" s="575"/>
      <c r="DG25" s="575"/>
      <c r="DH25" s="575"/>
      <c r="DI25" s="575"/>
      <c r="DJ25" s="575"/>
      <c r="DK25" s="575"/>
      <c r="DL25" s="575"/>
      <c r="DM25" s="575"/>
      <c r="DN25" s="575"/>
      <c r="DO25" s="575"/>
      <c r="DP25" s="575"/>
      <c r="DQ25" s="575"/>
      <c r="DR25" s="575"/>
      <c r="DS25" s="575"/>
      <c r="DT25" s="575"/>
      <c r="DU25" s="575"/>
      <c r="DV25" s="575"/>
      <c r="DW25" s="575"/>
      <c r="DX25" s="575"/>
      <c r="DY25" s="575"/>
      <c r="DZ25" s="575"/>
      <c r="EA25" s="575"/>
      <c r="EB25" s="575"/>
      <c r="EC25" s="575"/>
      <c r="ED25" s="575"/>
      <c r="EE25" s="575"/>
      <c r="EF25" s="575"/>
      <c r="EG25" s="575"/>
      <c r="EH25" s="575"/>
      <c r="EI25" s="575"/>
      <c r="EJ25" s="575"/>
      <c r="EK25" s="575"/>
      <c r="EL25" s="575"/>
      <c r="EM25" s="575"/>
      <c r="EN25" s="575"/>
      <c r="EO25" s="575"/>
      <c r="EP25" s="575"/>
      <c r="EQ25" s="575"/>
    </row>
    <row r="26" spans="1:147" ht="13.5" customHeight="1" x14ac:dyDescent="0.2">
      <c r="A26" s="734">
        <v>13</v>
      </c>
      <c r="B26" s="736" t="s">
        <v>504</v>
      </c>
      <c r="C26" s="738">
        <v>8</v>
      </c>
      <c r="D26" s="740">
        <v>78</v>
      </c>
      <c r="E26" s="742">
        <v>5</v>
      </c>
      <c r="F26" s="752">
        <v>24</v>
      </c>
      <c r="G26" s="754">
        <f>SUM(I26:ZM26)</f>
        <v>0.97300925925925918</v>
      </c>
      <c r="H26" s="759">
        <f>MINA(I26,J26,K26,L26,M26,N26,O26,P26,Q26,R26,S26,T26,U26,V26,W26)</f>
        <v>1.539351851851852E-2</v>
      </c>
      <c r="I26" s="610">
        <v>1.6192129629629629E-2</v>
      </c>
      <c r="J26" s="578">
        <v>1.6145833333333335E-2</v>
      </c>
      <c r="K26" s="578">
        <v>1.6643518518518519E-2</v>
      </c>
      <c r="L26" s="578">
        <v>1.6782407407407409E-2</v>
      </c>
      <c r="M26" s="578">
        <v>1.7835648148148149E-2</v>
      </c>
      <c r="N26" s="578"/>
      <c r="O26" s="578"/>
      <c r="P26" s="578"/>
      <c r="Q26" s="578"/>
      <c r="R26" s="578"/>
      <c r="S26" s="578">
        <v>1.5671296296296298E-2</v>
      </c>
      <c r="T26" s="578"/>
      <c r="U26" s="578">
        <v>1.5625E-2</v>
      </c>
      <c r="V26" s="578">
        <v>1.539351851851852E-2</v>
      </c>
      <c r="W26" s="578"/>
      <c r="X26" s="578"/>
      <c r="Y26" s="578"/>
      <c r="Z26" s="578">
        <v>3.8518518518518521E-2</v>
      </c>
      <c r="AA26" s="578"/>
      <c r="AB26" s="578">
        <v>2.2511574074074073E-2</v>
      </c>
      <c r="AC26" s="578"/>
      <c r="AD26" s="578"/>
      <c r="AE26" s="578">
        <v>3.8321759259259257E-2</v>
      </c>
      <c r="AF26" s="578"/>
      <c r="AG26" s="578"/>
      <c r="AH26" s="578"/>
      <c r="AI26" s="578"/>
      <c r="AJ26" s="578"/>
      <c r="AK26" s="578"/>
      <c r="AL26" s="578"/>
      <c r="AM26" s="578"/>
      <c r="AN26" s="578"/>
      <c r="AO26" s="578">
        <v>3.6828703703703704E-2</v>
      </c>
      <c r="AP26" s="578"/>
      <c r="AQ26" s="578"/>
      <c r="AR26" s="578">
        <v>3.5752314814814813E-2</v>
      </c>
      <c r="AS26" s="578"/>
      <c r="AT26" s="578">
        <v>5.5949074074074075E-2</v>
      </c>
      <c r="AU26" s="578"/>
      <c r="AV26" s="578"/>
      <c r="AW26" s="578"/>
      <c r="AX26" s="578"/>
      <c r="AY26" s="578"/>
      <c r="AZ26" s="578"/>
      <c r="BA26" s="578"/>
      <c r="BB26" s="578">
        <v>9.2106481481481484E-2</v>
      </c>
      <c r="BC26" s="578"/>
      <c r="BD26" s="578"/>
      <c r="BE26" s="578"/>
      <c r="BF26" s="578"/>
      <c r="BG26" s="578"/>
      <c r="BH26" s="578"/>
      <c r="BI26" s="578"/>
      <c r="BJ26" s="578"/>
      <c r="BK26" s="578"/>
      <c r="BL26" s="578"/>
      <c r="BM26" s="578"/>
      <c r="BN26" s="578"/>
      <c r="BO26" s="578"/>
      <c r="BP26" s="578"/>
      <c r="BQ26" s="578">
        <v>4.521990740740741E-2</v>
      </c>
      <c r="BR26" s="578"/>
      <c r="BS26" s="578"/>
      <c r="BT26" s="578"/>
      <c r="BU26" s="578"/>
      <c r="BV26" s="578"/>
      <c r="BW26" s="578"/>
      <c r="BX26" s="578"/>
      <c r="BY26" s="578"/>
      <c r="BZ26" s="578"/>
      <c r="CA26" s="578"/>
      <c r="CB26" s="578"/>
      <c r="CC26" s="578"/>
      <c r="CD26" s="578"/>
      <c r="CE26" s="578"/>
      <c r="CF26" s="578"/>
      <c r="CG26" s="578"/>
      <c r="CH26" s="578"/>
      <c r="CI26" s="578"/>
      <c r="CJ26" s="578"/>
      <c r="CK26" s="578"/>
      <c r="CL26" s="578"/>
      <c r="CM26" s="578"/>
      <c r="CN26" s="578">
        <v>3.6979166666666667E-2</v>
      </c>
      <c r="CO26" s="578"/>
      <c r="CP26" s="578"/>
      <c r="CQ26" s="578"/>
      <c r="CR26" s="578"/>
      <c r="CS26" s="578"/>
      <c r="CT26" s="578"/>
      <c r="CU26" s="578"/>
      <c r="CV26" s="578"/>
      <c r="CW26" s="578">
        <v>3.858796296296297E-2</v>
      </c>
      <c r="CX26" s="578"/>
      <c r="CY26" s="578"/>
      <c r="CZ26" s="578"/>
      <c r="DA26" s="578"/>
      <c r="DB26" s="578"/>
      <c r="DC26" s="578"/>
      <c r="DD26" s="578"/>
      <c r="DE26" s="578"/>
      <c r="DF26" s="578"/>
      <c r="DG26" s="578"/>
      <c r="DH26" s="578"/>
      <c r="DI26" s="578"/>
      <c r="DJ26" s="578"/>
      <c r="DK26" s="578"/>
      <c r="DL26" s="578"/>
      <c r="DM26" s="578"/>
      <c r="DN26" s="578">
        <v>7.8912037037037031E-2</v>
      </c>
      <c r="DO26" s="578"/>
      <c r="DP26" s="578"/>
      <c r="DQ26" s="578"/>
      <c r="DR26" s="578"/>
      <c r="DS26" s="578"/>
      <c r="DT26" s="578"/>
      <c r="DU26" s="578">
        <v>7.9270833333333332E-2</v>
      </c>
      <c r="DV26" s="578"/>
      <c r="DW26" s="578"/>
      <c r="DX26" s="578">
        <v>3.4583333333333334E-2</v>
      </c>
      <c r="DY26" s="578">
        <v>0.16666666666666666</v>
      </c>
      <c r="DZ26" s="578"/>
      <c r="EA26" s="578"/>
      <c r="EB26" s="578"/>
      <c r="EC26" s="578"/>
      <c r="ED26" s="578"/>
      <c r="EE26" s="578"/>
      <c r="EF26" s="578">
        <v>4.6180555555555558E-3</v>
      </c>
      <c r="EG26" s="578"/>
      <c r="EH26" s="578"/>
      <c r="EI26" s="578"/>
      <c r="EJ26" s="578"/>
      <c r="EK26" s="578"/>
      <c r="EL26" s="578"/>
      <c r="EM26" s="578">
        <v>3.7893518518518521E-2</v>
      </c>
      <c r="EN26" s="578"/>
      <c r="EO26" s="578"/>
      <c r="EP26" s="578"/>
      <c r="EQ26" s="578"/>
    </row>
    <row r="27" spans="1:147" ht="13.5" customHeight="1" thickBot="1" x14ac:dyDescent="0.25">
      <c r="A27" s="735"/>
      <c r="B27" s="737"/>
      <c r="C27" s="739"/>
      <c r="D27" s="741"/>
      <c r="E27" s="743"/>
      <c r="F27" s="753"/>
      <c r="G27" s="755"/>
      <c r="H27" s="760"/>
      <c r="I27" s="579">
        <f t="shared" ref="I27:M27" si="13">IF($H26=0,0,ROUNDUP(I26/$H26,0))</f>
        <v>2</v>
      </c>
      <c r="J27" s="579">
        <f t="shared" si="13"/>
        <v>2</v>
      </c>
      <c r="K27" s="579">
        <f t="shared" si="13"/>
        <v>2</v>
      </c>
      <c r="L27" s="581">
        <f t="shared" si="13"/>
        <v>2</v>
      </c>
      <c r="M27" s="600">
        <f t="shared" si="13"/>
        <v>2</v>
      </c>
      <c r="N27" s="580"/>
      <c r="O27" s="580"/>
      <c r="P27" s="581"/>
      <c r="Q27" s="581"/>
      <c r="R27" s="580"/>
      <c r="S27" s="600">
        <f t="shared" ref="S27" si="14">IF($H26=0,0,ROUNDUP(S26/$H26,0))</f>
        <v>2</v>
      </c>
      <c r="T27" s="581"/>
      <c r="U27" s="600">
        <f t="shared" ref="U27:V27" si="15">IF($H26=0,0,ROUNDUP(U26/$H26,0))</f>
        <v>2</v>
      </c>
      <c r="V27" s="581">
        <f t="shared" si="15"/>
        <v>1</v>
      </c>
      <c r="W27" s="580"/>
      <c r="X27" s="580"/>
      <c r="Y27" s="580"/>
      <c r="Z27" s="581">
        <f>IF($H26=0,0,ROUNDUP(Z26/$H26,0))</f>
        <v>3</v>
      </c>
      <c r="AA27" s="581"/>
      <c r="AB27" s="581">
        <f>IF($H26=0,0,ROUNDUP(AB26/$H26,0))</f>
        <v>2</v>
      </c>
      <c r="AC27" s="581"/>
      <c r="AD27" s="581"/>
      <c r="AE27" s="581">
        <f>IF($H26=0,0,ROUNDUP(AE26/$H26,0))</f>
        <v>3</v>
      </c>
      <c r="AF27" s="581"/>
      <c r="AG27" s="580"/>
      <c r="AH27" s="580"/>
      <c r="AI27" s="580"/>
      <c r="AJ27" s="580"/>
      <c r="AK27" s="580"/>
      <c r="AL27" s="580"/>
      <c r="AM27" s="580"/>
      <c r="AN27" s="580"/>
      <c r="AO27" s="581">
        <f>IF(AO26&gt;30,30,IF($H26=0,0,ROUNDUP(AO26/$H26,0)))</f>
        <v>3</v>
      </c>
      <c r="AP27" s="580"/>
      <c r="AQ27" s="580"/>
      <c r="AR27" s="581">
        <f>IF(AR26&gt;30,30,IF($H26=0,0,ROUNDUP(AR26/$H26,0)))</f>
        <v>3</v>
      </c>
      <c r="AS27" s="581"/>
      <c r="AT27" s="581">
        <f>IF(AT26&gt;30,30,IF($H26=0,0,ROUNDUP(AT26/$H26,0)))</f>
        <v>4</v>
      </c>
      <c r="AU27" s="580"/>
      <c r="AV27" s="580"/>
      <c r="AW27" s="580"/>
      <c r="AX27" s="580"/>
      <c r="AY27" s="580"/>
      <c r="AZ27" s="580"/>
      <c r="BA27" s="580"/>
      <c r="BB27" s="581">
        <f>IF(BB26&gt;30,30,IF($H26=0,0,ROUNDUP(BB26/$H26,0)))</f>
        <v>6</v>
      </c>
      <c r="BC27" s="581"/>
      <c r="BD27" s="580"/>
      <c r="BE27" s="580"/>
      <c r="BF27" s="580"/>
      <c r="BG27" s="580"/>
      <c r="BH27" s="580"/>
      <c r="BI27" s="580"/>
      <c r="BJ27" s="580"/>
      <c r="BK27" s="580"/>
      <c r="BL27" s="580"/>
      <c r="BM27" s="580"/>
      <c r="BN27" s="580"/>
      <c r="BO27" s="580"/>
      <c r="BP27" s="580"/>
      <c r="BQ27" s="600">
        <f>IF(BQ26&gt;30,30,IF($H26=0,0,ROUNDUP(BQ26/$H26,0)))</f>
        <v>3</v>
      </c>
      <c r="BR27" s="600"/>
      <c r="BS27" s="580"/>
      <c r="BT27" s="580"/>
      <c r="BU27" s="580"/>
      <c r="BV27" s="580"/>
      <c r="BW27" s="580"/>
      <c r="BX27" s="580"/>
      <c r="BY27" s="580"/>
      <c r="BZ27" s="580"/>
      <c r="CA27" s="580"/>
      <c r="CB27" s="580"/>
      <c r="CC27" s="580"/>
      <c r="CD27" s="580"/>
      <c r="CE27" s="580"/>
      <c r="CF27" s="580"/>
      <c r="CG27" s="580"/>
      <c r="CH27" s="580"/>
      <c r="CI27" s="580"/>
      <c r="CJ27" s="580"/>
      <c r="CK27" s="580"/>
      <c r="CL27" s="580"/>
      <c r="CM27" s="580"/>
      <c r="CN27" s="600">
        <f>IF(ROUNDUP(CN26/$H26,0)&gt;30,30,IF($H26=0,0,ROUNDUP(CN26/$H26,0)))</f>
        <v>3</v>
      </c>
      <c r="CO27" s="600"/>
      <c r="CP27" s="580"/>
      <c r="CQ27" s="580"/>
      <c r="CR27" s="580"/>
      <c r="CS27" s="580"/>
      <c r="CT27" s="580"/>
      <c r="CU27" s="580"/>
      <c r="CV27" s="580"/>
      <c r="CW27" s="600">
        <f>IF(ROUNDUP(CW26/$H26,0)&gt;30,30,IF($H26=0,0,ROUNDUP(CW26/$H26,0)))</f>
        <v>3</v>
      </c>
      <c r="CX27" s="580"/>
      <c r="CY27" s="580"/>
      <c r="CZ27" s="580"/>
      <c r="DA27" s="580"/>
      <c r="DB27" s="580"/>
      <c r="DC27" s="580"/>
      <c r="DD27" s="580"/>
      <c r="DE27" s="580"/>
      <c r="DF27" s="580"/>
      <c r="DG27" s="580"/>
      <c r="DH27" s="580"/>
      <c r="DI27" s="580"/>
      <c r="DJ27" s="580"/>
      <c r="DK27" s="580"/>
      <c r="DL27" s="580"/>
      <c r="DM27" s="580"/>
      <c r="DN27" s="600">
        <f>IF(ROUNDUP(DN26/$H26,0)&gt;30,30,IF($H26=0,0,ROUNDUP(DN26/$H26,0)))</f>
        <v>6</v>
      </c>
      <c r="DO27" s="580"/>
      <c r="DP27" s="580"/>
      <c r="DQ27" s="580"/>
      <c r="DR27" s="580"/>
      <c r="DS27" s="580"/>
      <c r="DT27" s="580"/>
      <c r="DU27" s="600">
        <f>IF(DU26&gt;30,30,IF($H26=0,0,ROUNDUP(DU26/$H26,0)))</f>
        <v>6</v>
      </c>
      <c r="DV27" s="580"/>
      <c r="DW27" s="580"/>
      <c r="DX27" s="600">
        <f>IF(ROUNDUP(DX26/$H26,0)&gt;30,30,IF($H26=0,0,ROUNDUP(DX26/$H26,0)))</f>
        <v>3</v>
      </c>
      <c r="DY27" s="600">
        <f>IF(ROUNDUP(DY26/$H26,0)&gt;30,30,IF($H26=0,0,ROUNDUP(DY26/$H26,0)))</f>
        <v>11</v>
      </c>
      <c r="DZ27" s="580"/>
      <c r="EA27" s="580"/>
      <c r="EB27" s="580"/>
      <c r="EC27" s="580"/>
      <c r="ED27" s="580"/>
      <c r="EE27" s="580"/>
      <c r="EF27" s="600">
        <f>IF(ROUNDUP(EF26/$H26,0)&gt;30,30,IF($H26=0,0,ROUNDUP(EF26/$H26,0)))</f>
        <v>1</v>
      </c>
      <c r="EG27" s="600"/>
      <c r="EH27" s="600"/>
      <c r="EI27" s="580"/>
      <c r="EJ27" s="580"/>
      <c r="EK27" s="580"/>
      <c r="EL27" s="580"/>
      <c r="EM27" s="600">
        <f>IF(ROUNDUP(EM26/$H26,0)&gt;30,30,IF($H26=0,0,ROUNDUP(EM26/$H26,0)))</f>
        <v>3</v>
      </c>
      <c r="EN27" s="580"/>
      <c r="EO27" s="580"/>
      <c r="EP27" s="580"/>
      <c r="EQ27" s="580"/>
    </row>
    <row r="28" spans="1:147" ht="13.5" customHeight="1" x14ac:dyDescent="0.2">
      <c r="A28" s="734">
        <v>14</v>
      </c>
      <c r="B28" s="736" t="s">
        <v>71</v>
      </c>
      <c r="C28" s="738">
        <v>0</v>
      </c>
      <c r="D28" s="740">
        <v>0</v>
      </c>
      <c r="E28" s="742">
        <v>16</v>
      </c>
      <c r="F28" s="752">
        <v>0</v>
      </c>
      <c r="G28" s="754">
        <f>SUM(I28:ZM28)</f>
        <v>0</v>
      </c>
      <c r="H28" s="759">
        <f>MINA(I28,J28,K28,L28,M28,N28,O28,P28,Q28,R28,S28,T28,U28,V28,W28)</f>
        <v>0</v>
      </c>
      <c r="I28" s="626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74"/>
      <c r="AH28" s="574"/>
      <c r="AI28" s="574"/>
      <c r="AJ28" s="574"/>
      <c r="AK28" s="574"/>
      <c r="AL28" s="574"/>
      <c r="AM28" s="574"/>
      <c r="AN28" s="574"/>
      <c r="AO28" s="574"/>
      <c r="AP28" s="574"/>
      <c r="AQ28" s="574"/>
      <c r="AR28" s="574"/>
      <c r="AS28" s="574"/>
      <c r="AT28" s="574"/>
      <c r="AU28" s="574"/>
      <c r="AV28" s="574"/>
      <c r="AW28" s="574"/>
      <c r="AX28" s="574"/>
      <c r="AY28" s="574"/>
      <c r="AZ28" s="574"/>
      <c r="BA28" s="574"/>
      <c r="BB28" s="574"/>
      <c r="BC28" s="574"/>
      <c r="BD28" s="574"/>
      <c r="BE28" s="574"/>
      <c r="BF28" s="574"/>
      <c r="BG28" s="574"/>
      <c r="BH28" s="574"/>
      <c r="BI28" s="574"/>
      <c r="BJ28" s="574"/>
      <c r="BK28" s="574"/>
      <c r="BL28" s="574"/>
      <c r="BM28" s="574"/>
      <c r="BN28" s="574"/>
      <c r="BO28" s="574"/>
      <c r="BP28" s="574"/>
      <c r="BQ28" s="574"/>
      <c r="BR28" s="574"/>
      <c r="BS28" s="574"/>
      <c r="BT28" s="574"/>
      <c r="BU28" s="574"/>
      <c r="BV28" s="574"/>
      <c r="BW28" s="574"/>
      <c r="BX28" s="574"/>
      <c r="BY28" s="574"/>
      <c r="BZ28" s="574"/>
      <c r="CA28" s="574"/>
      <c r="CB28" s="574"/>
      <c r="CC28" s="574"/>
      <c r="CD28" s="574"/>
      <c r="CE28" s="574"/>
      <c r="CF28" s="574"/>
      <c r="CG28" s="574"/>
      <c r="CH28" s="574"/>
      <c r="CI28" s="574"/>
      <c r="CJ28" s="574"/>
      <c r="CK28" s="574"/>
      <c r="CL28" s="574"/>
      <c r="CM28" s="574"/>
      <c r="CN28" s="574"/>
      <c r="CO28" s="574"/>
      <c r="CP28" s="574"/>
      <c r="CQ28" s="574"/>
      <c r="CR28" s="574"/>
      <c r="CS28" s="574"/>
      <c r="CT28" s="574"/>
      <c r="CU28" s="574"/>
      <c r="CV28" s="574"/>
      <c r="CW28" s="574"/>
      <c r="CX28" s="574"/>
      <c r="CY28" s="574"/>
      <c r="CZ28" s="574"/>
      <c r="DA28" s="574"/>
      <c r="DB28" s="574"/>
      <c r="DC28" s="574"/>
      <c r="DD28" s="574"/>
      <c r="DE28" s="574"/>
      <c r="DF28" s="574"/>
      <c r="DG28" s="574"/>
      <c r="DH28" s="574"/>
      <c r="DI28" s="574"/>
      <c r="DJ28" s="574"/>
      <c r="DK28" s="574"/>
      <c r="DL28" s="574"/>
      <c r="DM28" s="574"/>
      <c r="DN28" s="574"/>
      <c r="DO28" s="574"/>
      <c r="DP28" s="574"/>
      <c r="DQ28" s="574"/>
      <c r="DR28" s="574"/>
      <c r="DS28" s="574"/>
      <c r="DT28" s="574"/>
      <c r="DU28" s="574"/>
      <c r="DV28" s="574"/>
      <c r="DW28" s="574"/>
      <c r="DX28" s="574"/>
      <c r="DY28" s="574"/>
      <c r="DZ28" s="574"/>
      <c r="EA28" s="574"/>
      <c r="EB28" s="574"/>
      <c r="EC28" s="574"/>
      <c r="ED28" s="574"/>
      <c r="EE28" s="574"/>
      <c r="EF28" s="574"/>
      <c r="EG28" s="574"/>
      <c r="EH28" s="574"/>
      <c r="EI28" s="574"/>
      <c r="EJ28" s="574"/>
      <c r="EK28" s="574"/>
      <c r="EL28" s="574"/>
      <c r="EM28" s="574"/>
      <c r="EN28" s="574"/>
      <c r="EO28" s="574"/>
      <c r="EP28" s="574"/>
      <c r="EQ28" s="574"/>
    </row>
    <row r="29" spans="1:147" ht="13.5" customHeight="1" thickBot="1" x14ac:dyDescent="0.25">
      <c r="A29" s="735"/>
      <c r="B29" s="737"/>
      <c r="C29" s="739"/>
      <c r="D29" s="741"/>
      <c r="E29" s="743"/>
      <c r="F29" s="753"/>
      <c r="G29" s="755"/>
      <c r="H29" s="760"/>
      <c r="I29" s="577"/>
      <c r="J29" s="575"/>
      <c r="K29" s="575"/>
      <c r="L29" s="576"/>
      <c r="M29" s="575"/>
      <c r="N29" s="575"/>
      <c r="O29" s="575"/>
      <c r="P29" s="576"/>
      <c r="Q29" s="576"/>
      <c r="R29" s="575"/>
      <c r="S29" s="575"/>
      <c r="T29" s="576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  <c r="AO29" s="575"/>
      <c r="AP29" s="575"/>
      <c r="AQ29" s="575"/>
      <c r="AR29" s="575"/>
      <c r="AS29" s="575"/>
      <c r="AT29" s="575"/>
      <c r="AU29" s="575"/>
      <c r="AV29" s="575"/>
      <c r="AW29" s="575"/>
      <c r="AX29" s="575"/>
      <c r="AY29" s="575"/>
      <c r="AZ29" s="575"/>
      <c r="BA29" s="575"/>
      <c r="BB29" s="575"/>
      <c r="BC29" s="575"/>
      <c r="BD29" s="575"/>
      <c r="BE29" s="575"/>
      <c r="BF29" s="575"/>
      <c r="BG29" s="575"/>
      <c r="BH29" s="575"/>
      <c r="BI29" s="575"/>
      <c r="BJ29" s="575"/>
      <c r="BK29" s="575"/>
      <c r="BL29" s="575"/>
      <c r="BM29" s="575"/>
      <c r="BN29" s="575"/>
      <c r="BO29" s="575"/>
      <c r="BP29" s="575"/>
      <c r="BQ29" s="575"/>
      <c r="BR29" s="575"/>
      <c r="BS29" s="575"/>
      <c r="BT29" s="575"/>
      <c r="BU29" s="575"/>
      <c r="BV29" s="575"/>
      <c r="BW29" s="575"/>
      <c r="BX29" s="575"/>
      <c r="BY29" s="575"/>
      <c r="BZ29" s="575"/>
      <c r="CA29" s="575"/>
      <c r="CB29" s="575"/>
      <c r="CC29" s="575"/>
      <c r="CD29" s="575"/>
      <c r="CE29" s="575"/>
      <c r="CF29" s="575"/>
      <c r="CG29" s="575"/>
      <c r="CH29" s="575"/>
      <c r="CI29" s="575"/>
      <c r="CJ29" s="575"/>
      <c r="CK29" s="575"/>
      <c r="CL29" s="575"/>
      <c r="CM29" s="575"/>
      <c r="CN29" s="575"/>
      <c r="CO29" s="575"/>
      <c r="CP29" s="575"/>
      <c r="CQ29" s="575"/>
      <c r="CR29" s="575"/>
      <c r="CS29" s="575"/>
      <c r="CT29" s="575"/>
      <c r="CU29" s="575"/>
      <c r="CV29" s="575"/>
      <c r="CW29" s="575"/>
      <c r="CX29" s="575"/>
      <c r="CY29" s="575"/>
      <c r="CZ29" s="575"/>
      <c r="DA29" s="575"/>
      <c r="DB29" s="575"/>
      <c r="DC29" s="575"/>
      <c r="DD29" s="575"/>
      <c r="DE29" s="575"/>
      <c r="DF29" s="575"/>
      <c r="DG29" s="575"/>
      <c r="DH29" s="575"/>
      <c r="DI29" s="575"/>
      <c r="DJ29" s="575"/>
      <c r="DK29" s="575"/>
      <c r="DL29" s="575"/>
      <c r="DM29" s="575"/>
      <c r="DN29" s="575"/>
      <c r="DO29" s="575"/>
      <c r="DP29" s="575"/>
      <c r="DQ29" s="575"/>
      <c r="DR29" s="575"/>
      <c r="DS29" s="575"/>
      <c r="DT29" s="575"/>
      <c r="DU29" s="575"/>
      <c r="DV29" s="575"/>
      <c r="DW29" s="575"/>
      <c r="DX29" s="575"/>
      <c r="DY29" s="575"/>
      <c r="DZ29" s="575"/>
      <c r="EA29" s="575"/>
      <c r="EB29" s="575"/>
      <c r="EC29" s="575"/>
      <c r="ED29" s="575"/>
      <c r="EE29" s="575"/>
      <c r="EF29" s="575"/>
      <c r="EG29" s="575"/>
      <c r="EH29" s="575"/>
      <c r="EI29" s="575"/>
      <c r="EJ29" s="575"/>
      <c r="EK29" s="575"/>
      <c r="EL29" s="575"/>
      <c r="EM29" s="575"/>
      <c r="EN29" s="575"/>
      <c r="EO29" s="575"/>
      <c r="EP29" s="575"/>
      <c r="EQ29" s="575"/>
    </row>
    <row r="30" spans="1:147" ht="13.5" customHeight="1" x14ac:dyDescent="0.2">
      <c r="A30" s="734">
        <v>15</v>
      </c>
      <c r="B30" s="736" t="s">
        <v>771</v>
      </c>
      <c r="C30" s="738">
        <v>5</v>
      </c>
      <c r="D30" s="740">
        <v>97</v>
      </c>
      <c r="E30" s="742">
        <v>1</v>
      </c>
      <c r="F30" s="752">
        <v>39</v>
      </c>
      <c r="G30" s="754">
        <f>SUM(I30:ZM30)</f>
        <v>1.2630092592592592</v>
      </c>
      <c r="H30" s="759">
        <f>MINA(I30,J30,K30,L30,M30,N30,O30,P30,Q30,R30,S30,T30,U30,V30,W30)</f>
        <v>1.7557870370370373E-2</v>
      </c>
      <c r="I30" s="610">
        <v>1.8449074074074073E-2</v>
      </c>
      <c r="J30" s="578">
        <v>1.8680555555555554E-2</v>
      </c>
      <c r="K30" s="578">
        <v>1.8460648148148146E-2</v>
      </c>
      <c r="L30" s="578">
        <v>1.7789351851851851E-2</v>
      </c>
      <c r="M30" s="578">
        <v>1.7847222222222223E-2</v>
      </c>
      <c r="N30" s="578">
        <v>1.8831018518518518E-2</v>
      </c>
      <c r="O30" s="578">
        <v>1.7858796296296296E-2</v>
      </c>
      <c r="P30" s="578">
        <v>1.758101851851852E-2</v>
      </c>
      <c r="Q30" s="578">
        <v>1.7557870370370373E-2</v>
      </c>
      <c r="R30" s="578"/>
      <c r="S30" s="578">
        <v>1.9270833333333334E-2</v>
      </c>
      <c r="T30" s="578">
        <v>1.7986111111111109E-2</v>
      </c>
      <c r="U30" s="578">
        <v>1.7997685185185186E-2</v>
      </c>
      <c r="V30" s="578">
        <v>1.7893518518518517E-2</v>
      </c>
      <c r="W30" s="578">
        <v>1.8124999999999999E-2</v>
      </c>
      <c r="X30" s="578"/>
      <c r="Y30" s="578"/>
      <c r="Z30" s="578"/>
      <c r="AA30" s="578"/>
      <c r="AB30" s="578"/>
      <c r="AC30" s="578"/>
      <c r="AD30" s="578"/>
      <c r="AE30" s="578">
        <v>4.3842592592592593E-2</v>
      </c>
      <c r="AF30" s="578"/>
      <c r="AG30" s="578"/>
      <c r="AH30" s="578"/>
      <c r="AI30" s="578"/>
      <c r="AJ30" s="578"/>
      <c r="AK30" s="578"/>
      <c r="AL30" s="578"/>
      <c r="AM30" s="578"/>
      <c r="AN30" s="578"/>
      <c r="AO30" s="578"/>
      <c r="AP30" s="578"/>
      <c r="AQ30" s="578"/>
      <c r="AR30" s="578">
        <v>4.3252314814814813E-2</v>
      </c>
      <c r="AS30" s="578"/>
      <c r="AT30" s="578"/>
      <c r="AU30" s="578">
        <v>1.9583333333333331E-2</v>
      </c>
      <c r="AV30" s="578"/>
      <c r="AW30" s="578"/>
      <c r="AX30" s="578"/>
      <c r="AY30" s="578"/>
      <c r="AZ30" s="578"/>
      <c r="BA30" s="578"/>
      <c r="BB30" s="578"/>
      <c r="BC30" s="578"/>
      <c r="BD30" s="578"/>
      <c r="BE30" s="578">
        <v>6.356481481481481E-2</v>
      </c>
      <c r="BF30" s="578"/>
      <c r="BG30" s="578"/>
      <c r="BH30" s="578"/>
      <c r="BI30" s="578"/>
      <c r="BJ30" s="578"/>
      <c r="BK30" s="578">
        <v>4.2106481481481488E-2</v>
      </c>
      <c r="BL30" s="578">
        <v>2.1435185185185186E-2</v>
      </c>
      <c r="BM30" s="578"/>
      <c r="BN30" s="578"/>
      <c r="BO30" s="578">
        <v>1.6145833333333335E-2</v>
      </c>
      <c r="BP30" s="578"/>
      <c r="BQ30" s="578"/>
      <c r="BR30" s="578"/>
      <c r="BS30" s="578"/>
      <c r="BT30" s="578">
        <v>6.789351851851852E-2</v>
      </c>
      <c r="BU30" s="578"/>
      <c r="BV30" s="578"/>
      <c r="BW30" s="578"/>
      <c r="BX30" s="578"/>
      <c r="BY30" s="578"/>
      <c r="BZ30" s="578"/>
      <c r="CA30" s="578"/>
      <c r="CB30" s="578">
        <v>8.8206018518518517E-2</v>
      </c>
      <c r="CC30" s="578">
        <v>0.11541666666666667</v>
      </c>
      <c r="CD30" s="578"/>
      <c r="CE30" s="578"/>
      <c r="CF30" s="578"/>
      <c r="CG30" s="578"/>
      <c r="CH30" s="578"/>
      <c r="CI30" s="578"/>
      <c r="CJ30" s="578"/>
      <c r="CK30" s="578"/>
      <c r="CL30" s="578"/>
      <c r="CM30" s="578"/>
      <c r="CN30" s="578"/>
      <c r="CO30" s="578"/>
      <c r="CP30" s="578"/>
      <c r="CQ30" s="578"/>
      <c r="CR30" s="578"/>
      <c r="CS30" s="578"/>
      <c r="CT30" s="578"/>
      <c r="CU30" s="578"/>
      <c r="CV30" s="578">
        <v>2.3067129629629632E-2</v>
      </c>
      <c r="CW30" s="578"/>
      <c r="CX30" s="578">
        <v>3.1921296296296302E-2</v>
      </c>
      <c r="CY30" s="578"/>
      <c r="CZ30" s="578"/>
      <c r="DA30" s="578"/>
      <c r="DB30" s="578"/>
      <c r="DC30" s="578"/>
      <c r="DD30" s="578"/>
      <c r="DE30" s="578"/>
      <c r="DF30" s="578">
        <v>4.9189814814814818E-2</v>
      </c>
      <c r="DG30" s="578"/>
      <c r="DH30" s="578"/>
      <c r="DI30" s="578"/>
      <c r="DJ30" s="578"/>
      <c r="DK30" s="578"/>
      <c r="DL30" s="578">
        <v>1.1469907407407408E-2</v>
      </c>
      <c r="DM30" s="578">
        <v>7.5231481481481471E-4</v>
      </c>
      <c r="DN30" s="578"/>
      <c r="DO30" s="578">
        <v>6.9444444444444447E-4</v>
      </c>
      <c r="DP30" s="578"/>
      <c r="DQ30" s="578">
        <v>2.9710648148148149E-2</v>
      </c>
      <c r="DR30" s="578"/>
      <c r="DS30" s="578"/>
      <c r="DT30" s="578"/>
      <c r="DU30" s="578">
        <v>9.8946759259259262E-2</v>
      </c>
      <c r="DV30" s="578"/>
      <c r="DW30" s="578">
        <v>1.7858796296296296E-2</v>
      </c>
      <c r="DX30" s="578"/>
      <c r="DY30" s="578"/>
      <c r="DZ30" s="578">
        <v>3.4814814814814812E-2</v>
      </c>
      <c r="EA30" s="578">
        <v>3.0474537037037036E-2</v>
      </c>
      <c r="EB30" s="578"/>
      <c r="EC30" s="578"/>
      <c r="ED30" s="578">
        <v>1.255787037037037E-2</v>
      </c>
      <c r="EE30" s="578"/>
      <c r="EF30" s="578">
        <v>4.9768518518518521E-3</v>
      </c>
      <c r="EG30" s="578"/>
      <c r="EH30" s="578"/>
      <c r="EI30" s="578"/>
      <c r="EJ30" s="578"/>
      <c r="EK30" s="578"/>
      <c r="EL30" s="578"/>
      <c r="EM30" s="578">
        <v>4.6377314814814809E-2</v>
      </c>
      <c r="EN30" s="578"/>
      <c r="EO30" s="578">
        <v>9.4421296296296295E-2</v>
      </c>
      <c r="EP30" s="578"/>
      <c r="EQ30" s="578"/>
    </row>
    <row r="31" spans="1:147" ht="13.5" customHeight="1" thickBot="1" x14ac:dyDescent="0.25">
      <c r="A31" s="735"/>
      <c r="B31" s="737"/>
      <c r="C31" s="739"/>
      <c r="D31" s="741"/>
      <c r="E31" s="743"/>
      <c r="F31" s="753"/>
      <c r="G31" s="755"/>
      <c r="H31" s="760"/>
      <c r="I31" s="579">
        <f t="shared" ref="I31:T37" si="16">IF($H30=0,0,ROUNDUP(I30/$H30,0))</f>
        <v>2</v>
      </c>
      <c r="J31" s="579">
        <f t="shared" si="16"/>
        <v>2</v>
      </c>
      <c r="K31" s="579">
        <f t="shared" si="16"/>
        <v>2</v>
      </c>
      <c r="L31" s="581">
        <f t="shared" si="16"/>
        <v>2</v>
      </c>
      <c r="M31" s="579">
        <f t="shared" si="16"/>
        <v>2</v>
      </c>
      <c r="N31" s="581">
        <f t="shared" si="16"/>
        <v>2</v>
      </c>
      <c r="O31" s="600">
        <f t="shared" si="16"/>
        <v>2</v>
      </c>
      <c r="P31" s="581">
        <f t="shared" si="16"/>
        <v>2</v>
      </c>
      <c r="Q31" s="600">
        <f t="shared" si="16"/>
        <v>1</v>
      </c>
      <c r="R31" s="580"/>
      <c r="S31" s="600">
        <f t="shared" ref="S31:W33" si="17">IF($H30=0,0,ROUNDUP(S30/$H30,0))</f>
        <v>2</v>
      </c>
      <c r="T31" s="581">
        <f t="shared" si="17"/>
        <v>2</v>
      </c>
      <c r="U31" s="600">
        <f t="shared" si="17"/>
        <v>2</v>
      </c>
      <c r="V31" s="581">
        <f t="shared" si="17"/>
        <v>2</v>
      </c>
      <c r="W31" s="600">
        <f t="shared" si="17"/>
        <v>2</v>
      </c>
      <c r="X31" s="580"/>
      <c r="Y31" s="580"/>
      <c r="Z31" s="580"/>
      <c r="AA31" s="580"/>
      <c r="AB31" s="580"/>
      <c r="AC31" s="580"/>
      <c r="AD31" s="580"/>
      <c r="AE31" s="581">
        <f>IF($H30=0,0,ROUNDUP(AE30/$H30,0))</f>
        <v>3</v>
      </c>
      <c r="AF31" s="581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1">
        <f>IF(AR30&gt;30,30,IF($H30=0,0,ROUNDUP(AR30/$H30,0)))</f>
        <v>3</v>
      </c>
      <c r="AS31" s="581"/>
      <c r="AT31" s="580"/>
      <c r="AU31" s="581">
        <f>IF($H30=0,0,ROUNDUP(AU30/$H30,0))</f>
        <v>2</v>
      </c>
      <c r="AV31" s="581"/>
      <c r="AW31" s="581"/>
      <c r="AX31" s="580"/>
      <c r="AY31" s="580"/>
      <c r="AZ31" s="580"/>
      <c r="BA31" s="580"/>
      <c r="BB31" s="580"/>
      <c r="BC31" s="580"/>
      <c r="BD31" s="580"/>
      <c r="BE31" s="581">
        <f>IF(BE30&gt;30,30,IF($H30=0,0,ROUNDUP(BE30/$H30,0)))</f>
        <v>4</v>
      </c>
      <c r="BF31" s="581"/>
      <c r="BG31" s="580"/>
      <c r="BH31" s="580"/>
      <c r="BI31" s="580"/>
      <c r="BJ31" s="580"/>
      <c r="BK31" s="600">
        <f>IF(BK30&gt;30,30,IF($H30=0,0,ROUNDUP(BK30/$H30,0)))</f>
        <v>3</v>
      </c>
      <c r="BL31" s="600">
        <f>IF(BL30&gt;30,30,IF($H30=0,0,ROUNDUP(BL30/$H30,0)))</f>
        <v>2</v>
      </c>
      <c r="BM31" s="580"/>
      <c r="BN31" s="580"/>
      <c r="BO31" s="600">
        <f>IF(BO30&gt;30,30,IF($H30=0,0,ROUNDUP(BO30/$H30,0)))</f>
        <v>1</v>
      </c>
      <c r="BP31" s="580"/>
      <c r="BQ31" s="580"/>
      <c r="BR31" s="580"/>
      <c r="BS31" s="580"/>
      <c r="BT31" s="600">
        <f>IF(BT30&gt;30,30,IF($H30=0,0,ROUNDUP(BT30/$H30,0)))</f>
        <v>4</v>
      </c>
      <c r="BU31" s="580"/>
      <c r="BV31" s="580"/>
      <c r="BW31" s="580"/>
      <c r="BX31" s="580"/>
      <c r="BY31" s="580"/>
      <c r="BZ31" s="580"/>
      <c r="CA31" s="580"/>
      <c r="CB31" s="600">
        <f>IF(CB30&gt;30,30,IF($H30=0,0,ROUNDUP(CB30/$H30,0)))</f>
        <v>6</v>
      </c>
      <c r="CC31" s="600">
        <f>IF(CC30&gt;30,30,IF($H30=0,0,ROUNDUP(CC30/$H30,0)))</f>
        <v>7</v>
      </c>
      <c r="CD31" s="600"/>
      <c r="CE31" s="600"/>
      <c r="CF31" s="600"/>
      <c r="CG31" s="600"/>
      <c r="CH31" s="600"/>
      <c r="CI31" s="600"/>
      <c r="CJ31" s="600"/>
      <c r="CK31" s="600"/>
      <c r="CL31" s="600"/>
      <c r="CM31" s="600"/>
      <c r="CN31" s="600"/>
      <c r="CO31" s="600"/>
      <c r="CP31" s="600"/>
      <c r="CQ31" s="600"/>
      <c r="CR31" s="600"/>
      <c r="CS31" s="600"/>
      <c r="CT31" s="600"/>
      <c r="CU31" s="600"/>
      <c r="CV31" s="600">
        <f>IF(ROUNDUP(CV30/$H30,0)&gt;30,30,IF($H30=0,0,ROUNDUP(CV30/$H30,0)))</f>
        <v>2</v>
      </c>
      <c r="CW31" s="600"/>
      <c r="CX31" s="600">
        <f>IF(ROUNDUP(CX30/$H30,0)&gt;30,30,IF($H30=0,0,ROUNDUP(CX30/$H30,0)))</f>
        <v>2</v>
      </c>
      <c r="CY31" s="600"/>
      <c r="CZ31" s="600"/>
      <c r="DA31" s="600"/>
      <c r="DB31" s="600"/>
      <c r="DC31" s="600"/>
      <c r="DD31" s="600"/>
      <c r="DE31" s="600"/>
      <c r="DF31" s="600">
        <f>IF(ROUNDUP(DF30/$H30,0)&gt;30,30,IF($H30=0,0,ROUNDUP(DF30/$H30,0)))</f>
        <v>3</v>
      </c>
      <c r="DG31" s="600"/>
      <c r="DH31" s="600"/>
      <c r="DI31" s="600"/>
      <c r="DJ31" s="600"/>
      <c r="DK31" s="600"/>
      <c r="DL31" s="600">
        <f>IF(ROUNDUP(DL30/$H30,0)&gt;30,30,IF($H30=0,0,ROUNDUP(DL30/$H30,0)))</f>
        <v>1</v>
      </c>
      <c r="DM31" s="600">
        <f>IF(ROUNDUP(DM30/$H30,0)&gt;30,30,IF($H30=0,0,ROUNDUP(DM30/$H30,0)))</f>
        <v>1</v>
      </c>
      <c r="DN31" s="600"/>
      <c r="DO31" s="600">
        <f>IF(ROUNDUP(DO30/$H30,0)&gt;30,30,IF($H30=0,0,ROUNDUP(DO30/$H30,0)))</f>
        <v>1</v>
      </c>
      <c r="DP31" s="600"/>
      <c r="DQ31" s="600">
        <f>IF(ROUNDUP(DQ30/$H30,0)&gt;30,30,IF($H30=0,0,ROUNDUP(DQ30/$H30,0)))</f>
        <v>2</v>
      </c>
      <c r="DR31" s="600"/>
      <c r="DS31" s="600"/>
      <c r="DT31" s="600"/>
      <c r="DU31" s="600">
        <f>IF(DU30&gt;30,30,IF($H30=0,0,ROUNDUP(DU30/$H30,0)))</f>
        <v>6</v>
      </c>
      <c r="DV31" s="600"/>
      <c r="DW31" s="600">
        <f>IF(ROUNDUP(DW30/$H30,0)&gt;30,30,IF($H30=0,0,ROUNDUP(DW30/$H30,0)))</f>
        <v>2</v>
      </c>
      <c r="DX31" s="600"/>
      <c r="DY31" s="600"/>
      <c r="DZ31" s="600">
        <f>IF(ROUNDUP(DZ30/$H30,0)&gt;30,30,IF($H30=0,0,ROUNDUP(DZ30/$H30,0)))</f>
        <v>2</v>
      </c>
      <c r="EA31" s="600">
        <f>IF(ROUNDUP(EA30/$H30,0)&gt;30,30,IF($H30=0,0,ROUNDUP(EA30/$H30,0)))</f>
        <v>2</v>
      </c>
      <c r="EB31" s="600"/>
      <c r="EC31" s="600"/>
      <c r="ED31" s="600">
        <f>IF(ROUNDUP(ED30/$H30,0)&gt;30,30,IF($H30=0,0,ROUNDUP(ED30/$H30,0)))</f>
        <v>1</v>
      </c>
      <c r="EE31" s="600"/>
      <c r="EF31" s="600">
        <f>IF(ROUNDUP(EF30/$H30,0)&gt;30,30,IF($H30=0,0,ROUNDUP(EF30/$H30,0)))</f>
        <v>1</v>
      </c>
      <c r="EG31" s="600"/>
      <c r="EH31" s="600"/>
      <c r="EI31" s="600"/>
      <c r="EJ31" s="600"/>
      <c r="EK31" s="600"/>
      <c r="EL31" s="600"/>
      <c r="EM31" s="600">
        <f>IF(ROUNDUP(EM30/$H30,0)&gt;30,30,IF($H30=0,0,ROUNDUP(EM30/$H30,0)))</f>
        <v>3</v>
      </c>
      <c r="EN31" s="600"/>
      <c r="EO31" s="600">
        <f>IF(ROUNDUP(EO30/$H30,0)&gt;30,30,IF($H30=0,0,ROUNDUP(EO30/$H30,0)))</f>
        <v>6</v>
      </c>
      <c r="EP31" s="600"/>
      <c r="EQ31" s="600"/>
    </row>
    <row r="32" spans="1:147" ht="13.5" customHeight="1" x14ac:dyDescent="0.2">
      <c r="A32" s="734">
        <v>16</v>
      </c>
      <c r="B32" s="736" t="s">
        <v>666</v>
      </c>
      <c r="C32" s="738">
        <v>9</v>
      </c>
      <c r="D32" s="740">
        <v>52</v>
      </c>
      <c r="E32" s="742">
        <v>5</v>
      </c>
      <c r="F32" s="752">
        <v>24</v>
      </c>
      <c r="G32" s="754">
        <f>SUM(I32:ZM32)</f>
        <v>0.66722222222222205</v>
      </c>
      <c r="H32" s="759">
        <f>MINA(I32,J32,K32,L32,M32,N32,O32,P32,Q32,R32,S32,T32,U32,V32,W32)</f>
        <v>1.9918981481481482E-2</v>
      </c>
      <c r="I32" s="626">
        <v>2.1400462962962965E-2</v>
      </c>
      <c r="J32" s="574">
        <v>2.0763888888888887E-2</v>
      </c>
      <c r="K32" s="574">
        <v>2.0613425925925927E-2</v>
      </c>
      <c r="L32" s="574"/>
      <c r="M32" s="574">
        <v>2.0347222222222221E-2</v>
      </c>
      <c r="N32" s="574">
        <v>2.0208333333333335E-2</v>
      </c>
      <c r="O32" s="574">
        <v>2.028935185185185E-2</v>
      </c>
      <c r="P32" s="574">
        <v>1.9942129629629629E-2</v>
      </c>
      <c r="Q32" s="574">
        <v>1.9918981481481482E-2</v>
      </c>
      <c r="R32" s="574">
        <v>2.1284722222222222E-2</v>
      </c>
      <c r="S32" s="574">
        <v>2.1111111111111108E-2</v>
      </c>
      <c r="T32" s="574">
        <v>2.0949074074074075E-2</v>
      </c>
      <c r="U32" s="574"/>
      <c r="V32" s="574">
        <v>2.0821759259259259E-2</v>
      </c>
      <c r="W32" s="574"/>
      <c r="X32" s="574"/>
      <c r="Y32" s="574"/>
      <c r="Z32" s="574">
        <v>2.255787037037037E-2</v>
      </c>
      <c r="AA32" s="574"/>
      <c r="AB32" s="574"/>
      <c r="AC32" s="574"/>
      <c r="AD32" s="574"/>
      <c r="AE32" s="574">
        <v>4.8668981481481487E-2</v>
      </c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>
        <v>2.1342592592592594E-2</v>
      </c>
      <c r="AV32" s="574"/>
      <c r="AW32" s="574"/>
      <c r="AX32" s="574"/>
      <c r="AY32" s="574"/>
      <c r="AZ32" s="574"/>
      <c r="BA32" s="574"/>
      <c r="BB32" s="574"/>
      <c r="BC32" s="574"/>
      <c r="BD32" s="574"/>
      <c r="BE32" s="574"/>
      <c r="BF32" s="574"/>
      <c r="BG32" s="574">
        <v>2.1319444444444443E-2</v>
      </c>
      <c r="BH32" s="574"/>
      <c r="BI32" s="574"/>
      <c r="BJ32" s="574"/>
      <c r="BK32" s="574"/>
      <c r="BL32" s="574">
        <v>2.5613425925925925E-2</v>
      </c>
      <c r="BM32" s="574"/>
      <c r="BN32" s="574"/>
      <c r="BO32" s="574">
        <v>1.7939814814814815E-2</v>
      </c>
      <c r="BP32" s="574"/>
      <c r="BQ32" s="574"/>
      <c r="BR32" s="574"/>
      <c r="BS32" s="574"/>
      <c r="BT32" s="574"/>
      <c r="BU32" s="574"/>
      <c r="BV32" s="574"/>
      <c r="BW32" s="574"/>
      <c r="BX32" s="574">
        <v>4.447916666666666E-2</v>
      </c>
      <c r="BY32" s="574">
        <v>2.4548611111111115E-2</v>
      </c>
      <c r="BZ32" s="574"/>
      <c r="CA32" s="574"/>
      <c r="CB32" s="574"/>
      <c r="CC32" s="574"/>
      <c r="CD32" s="574"/>
      <c r="CE32" s="574"/>
      <c r="CF32" s="574"/>
      <c r="CG32" s="574"/>
      <c r="CH32" s="574"/>
      <c r="CI32" s="574"/>
      <c r="CJ32" s="574"/>
      <c r="CK32" s="574"/>
      <c r="CL32" s="574"/>
      <c r="CM32" s="574"/>
      <c r="CN32" s="574">
        <v>4.4027777777777777E-2</v>
      </c>
      <c r="CO32" s="574"/>
      <c r="CP32" s="574"/>
      <c r="CQ32" s="574"/>
      <c r="CR32" s="574"/>
      <c r="CS32" s="574"/>
      <c r="CT32" s="574"/>
      <c r="CU32" s="574"/>
      <c r="CV32" s="574"/>
      <c r="CW32" s="574"/>
      <c r="CX32" s="574"/>
      <c r="CY32" s="574"/>
      <c r="CZ32" s="574"/>
      <c r="DA32" s="574"/>
      <c r="DB32" s="574"/>
      <c r="DC32" s="574"/>
      <c r="DD32" s="574"/>
      <c r="DE32" s="574"/>
      <c r="DF32" s="574"/>
      <c r="DG32" s="574"/>
      <c r="DH32" s="574"/>
      <c r="DI32" s="574"/>
      <c r="DJ32" s="574"/>
      <c r="DK32" s="574"/>
      <c r="DL32" s="574"/>
      <c r="DM32" s="574"/>
      <c r="DN32" s="574">
        <v>0.10862268518518518</v>
      </c>
      <c r="DO32" s="574"/>
      <c r="DP32" s="574"/>
      <c r="DQ32" s="574"/>
      <c r="DR32" s="574"/>
      <c r="DS32" s="574"/>
      <c r="DT32" s="574"/>
      <c r="DU32" s="574"/>
      <c r="DV32" s="574"/>
      <c r="DW32" s="574"/>
      <c r="DX32" s="574"/>
      <c r="DY32" s="574"/>
      <c r="DZ32" s="574"/>
      <c r="EA32" s="574">
        <v>3.4861111111111114E-2</v>
      </c>
      <c r="EB32" s="574"/>
      <c r="EC32" s="574"/>
      <c r="ED32" s="574"/>
      <c r="EE32" s="574"/>
      <c r="EF32" s="574">
        <v>5.5902777777777782E-3</v>
      </c>
      <c r="EG32" s="574"/>
      <c r="EH32" s="574"/>
      <c r="EI32" s="574"/>
      <c r="EJ32" s="574"/>
      <c r="EK32" s="574"/>
      <c r="EL32" s="574"/>
      <c r="EM32" s="574"/>
      <c r="EN32" s="574"/>
      <c r="EO32" s="574"/>
      <c r="EP32" s="574"/>
      <c r="EQ32" s="574"/>
    </row>
    <row r="33" spans="1:147" ht="13.5" customHeight="1" thickBot="1" x14ac:dyDescent="0.25">
      <c r="A33" s="735"/>
      <c r="B33" s="737"/>
      <c r="C33" s="739"/>
      <c r="D33" s="741"/>
      <c r="E33" s="743"/>
      <c r="F33" s="753"/>
      <c r="G33" s="755"/>
      <c r="H33" s="760"/>
      <c r="I33" s="577">
        <f t="shared" ref="I33:K33" si="18">IF($H32=0,0,ROUNDUP(I32/$H32,0))</f>
        <v>2</v>
      </c>
      <c r="J33" s="577">
        <f t="shared" si="18"/>
        <v>2</v>
      </c>
      <c r="K33" s="577">
        <f t="shared" si="18"/>
        <v>2</v>
      </c>
      <c r="L33" s="576"/>
      <c r="M33" s="597">
        <f t="shared" si="16"/>
        <v>2</v>
      </c>
      <c r="N33" s="597">
        <f t="shared" si="16"/>
        <v>2</v>
      </c>
      <c r="O33" s="597">
        <f t="shared" si="16"/>
        <v>2</v>
      </c>
      <c r="P33" s="576">
        <f t="shared" si="16"/>
        <v>2</v>
      </c>
      <c r="Q33" s="597">
        <f t="shared" si="16"/>
        <v>1</v>
      </c>
      <c r="R33" s="576">
        <f t="shared" si="16"/>
        <v>2</v>
      </c>
      <c r="S33" s="597">
        <f t="shared" si="16"/>
        <v>2</v>
      </c>
      <c r="T33" s="576">
        <f t="shared" si="16"/>
        <v>2</v>
      </c>
      <c r="U33" s="575"/>
      <c r="V33" s="576">
        <f t="shared" si="17"/>
        <v>2</v>
      </c>
      <c r="W33" s="575"/>
      <c r="X33" s="575"/>
      <c r="Y33" s="575"/>
      <c r="Z33" s="576">
        <f>IF($H32=0,0,ROUNDUP(Z32/$H32,0))</f>
        <v>2</v>
      </c>
      <c r="AA33" s="575"/>
      <c r="AB33" s="575"/>
      <c r="AC33" s="575"/>
      <c r="AD33" s="575"/>
      <c r="AE33" s="576">
        <f>IF($H32=0,0,ROUNDUP(AE32/$H32,0))</f>
        <v>3</v>
      </c>
      <c r="AF33" s="576"/>
      <c r="AG33" s="575"/>
      <c r="AH33" s="575"/>
      <c r="AI33" s="575"/>
      <c r="AJ33" s="575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6">
        <f>IF(AU32&gt;30,30,IF($H32=0,0,ROUNDUP(AU32/$H32,0)))</f>
        <v>2</v>
      </c>
      <c r="AV33" s="576"/>
      <c r="AW33" s="576"/>
      <c r="AX33" s="575"/>
      <c r="AY33" s="575"/>
      <c r="AZ33" s="575"/>
      <c r="BA33" s="575"/>
      <c r="BB33" s="575"/>
      <c r="BC33" s="575"/>
      <c r="BD33" s="575"/>
      <c r="BE33" s="575"/>
      <c r="BF33" s="575"/>
      <c r="BG33" s="576">
        <f>IF(BG32&gt;30,30,IF($H32=0,0,ROUNDUP(BG32/$H32,0)))</f>
        <v>2</v>
      </c>
      <c r="BH33" s="576"/>
      <c r="BI33" s="576"/>
      <c r="BJ33" s="576"/>
      <c r="BK33" s="576"/>
      <c r="BL33" s="576">
        <f>IF(BL32&gt;30,30,IF($H32=0,0,ROUNDUP(BL32/$H32,0)))</f>
        <v>2</v>
      </c>
      <c r="BM33" s="576"/>
      <c r="BN33" s="576"/>
      <c r="BO33" s="597">
        <f>IF(BO32&gt;30,30,IF($H32=0,0,ROUNDUP(BO32/$H32,0)))</f>
        <v>1</v>
      </c>
      <c r="BP33" s="576"/>
      <c r="BQ33" s="576"/>
      <c r="BR33" s="576"/>
      <c r="BS33" s="576"/>
      <c r="BT33" s="576"/>
      <c r="BU33" s="576"/>
      <c r="BV33" s="576"/>
      <c r="BW33" s="576"/>
      <c r="BX33" s="576">
        <f>IF(BX32&gt;30,30,IF($H32=0,0,ROUNDUP(BX32/$H32,0)))</f>
        <v>3</v>
      </c>
      <c r="BY33" s="597">
        <f>IF(BY32&gt;30,30,IF($H32=0,0,ROUNDUP(BY32/$H32,0)))</f>
        <v>2</v>
      </c>
      <c r="BZ33" s="576"/>
      <c r="CA33" s="576"/>
      <c r="CB33" s="576"/>
      <c r="CC33" s="576"/>
      <c r="CD33" s="576"/>
      <c r="CE33" s="576"/>
      <c r="CF33" s="576"/>
      <c r="CG33" s="576"/>
      <c r="CH33" s="576"/>
      <c r="CI33" s="576"/>
      <c r="CJ33" s="576"/>
      <c r="CK33" s="576"/>
      <c r="CL33" s="576"/>
      <c r="CM33" s="576"/>
      <c r="CN33" s="597">
        <f>IF(ROUNDUP(CN32/$H32,0)&gt;30,30,IF($H32=0,0,ROUNDUP(CN32/$H32,0)))</f>
        <v>3</v>
      </c>
      <c r="CO33" s="597"/>
      <c r="CP33" s="576"/>
      <c r="CQ33" s="576"/>
      <c r="CR33" s="576"/>
      <c r="CS33" s="576"/>
      <c r="CT33" s="576"/>
      <c r="CU33" s="576"/>
      <c r="CV33" s="576"/>
      <c r="CW33" s="576"/>
      <c r="CX33" s="576"/>
      <c r="CY33" s="576"/>
      <c r="CZ33" s="576"/>
      <c r="DA33" s="576"/>
      <c r="DB33" s="576"/>
      <c r="DC33" s="576"/>
      <c r="DD33" s="576"/>
      <c r="DE33" s="576"/>
      <c r="DF33" s="576"/>
      <c r="DG33" s="576"/>
      <c r="DH33" s="576"/>
      <c r="DI33" s="576"/>
      <c r="DJ33" s="576"/>
      <c r="DK33" s="576"/>
      <c r="DL33" s="576"/>
      <c r="DM33" s="576"/>
      <c r="DN33" s="597">
        <f>IF(ROUNDUP(DN32/$H32,0)&gt;30,30,IF($H32=0,0,ROUNDUP(DN32/$H32,0)))</f>
        <v>6</v>
      </c>
      <c r="DO33" s="576"/>
      <c r="DP33" s="576"/>
      <c r="DQ33" s="576"/>
      <c r="DR33" s="576"/>
      <c r="DS33" s="576"/>
      <c r="DT33" s="576"/>
      <c r="DU33" s="576"/>
      <c r="DV33" s="576"/>
      <c r="DW33" s="576"/>
      <c r="DX33" s="576"/>
      <c r="DY33" s="576"/>
      <c r="DZ33" s="576"/>
      <c r="EA33" s="597">
        <f>IF(ROUNDUP(EA32/$H32,0)&gt;30,30,IF($H32=0,0,ROUNDUP(EA32/$H32,0)))</f>
        <v>2</v>
      </c>
      <c r="EB33" s="597"/>
      <c r="EC33" s="576"/>
      <c r="ED33" s="576"/>
      <c r="EE33" s="576"/>
      <c r="EF33" s="597">
        <f>IF(ROUNDUP(EF32/$H32,0)&gt;30,30,IF($H32=0,0,ROUNDUP(EF32/$H32,0)))</f>
        <v>1</v>
      </c>
      <c r="EG33" s="597"/>
      <c r="EH33" s="597"/>
      <c r="EI33" s="576"/>
      <c r="EJ33" s="576"/>
      <c r="EK33" s="576"/>
      <c r="EL33" s="576"/>
      <c r="EM33" s="576"/>
      <c r="EN33" s="576"/>
      <c r="EO33" s="576"/>
      <c r="EP33" s="576"/>
      <c r="EQ33" s="576"/>
    </row>
    <row r="34" spans="1:147" ht="13.5" customHeight="1" x14ac:dyDescent="0.2">
      <c r="A34" s="734">
        <v>17</v>
      </c>
      <c r="B34" s="736" t="s">
        <v>462</v>
      </c>
      <c r="C34" s="738">
        <v>1</v>
      </c>
      <c r="D34" s="740">
        <v>150</v>
      </c>
      <c r="E34" s="742" t="s">
        <v>970</v>
      </c>
      <c r="F34" s="752">
        <v>24</v>
      </c>
      <c r="G34" s="754">
        <f>SUM(I34:ZM34)</f>
        <v>3.5816087962962966</v>
      </c>
      <c r="H34" s="759">
        <f>MINA(I34,J34,K34,L34,M34,N34,O34,P34,Q34,R34,S34,T34,U34,V34,W34)</f>
        <v>2.0833333333333332E-2</v>
      </c>
      <c r="I34" s="610"/>
      <c r="J34" s="578"/>
      <c r="K34" s="578"/>
      <c r="L34" s="578">
        <v>2.1203703703703707E-2</v>
      </c>
      <c r="M34" s="578"/>
      <c r="N34" s="578">
        <v>2.1863425925925925E-2</v>
      </c>
      <c r="O34" s="578">
        <v>2.2662037037037036E-2</v>
      </c>
      <c r="P34" s="578"/>
      <c r="Q34" s="578">
        <v>2.1134259259259259E-2</v>
      </c>
      <c r="R34" s="578"/>
      <c r="S34" s="578">
        <v>2.164351851851852E-2</v>
      </c>
      <c r="T34" s="578">
        <v>2.0833333333333332E-2</v>
      </c>
      <c r="U34" s="578"/>
      <c r="V34" s="578"/>
      <c r="W34" s="578">
        <v>2.1736111111111112E-2</v>
      </c>
      <c r="X34" s="578"/>
      <c r="Y34" s="578"/>
      <c r="Z34" s="578"/>
      <c r="AA34" s="578"/>
      <c r="AB34" s="578"/>
      <c r="AC34" s="578"/>
      <c r="AD34" s="578"/>
      <c r="AE34" s="578">
        <v>4.777777777777778E-2</v>
      </c>
      <c r="AF34" s="578"/>
      <c r="AG34" s="578"/>
      <c r="AH34" s="578"/>
      <c r="AI34" s="578"/>
      <c r="AJ34" s="578"/>
      <c r="AK34" s="578">
        <v>0.90763888888888899</v>
      </c>
      <c r="AL34" s="578"/>
      <c r="AM34" s="578"/>
      <c r="AN34" s="578"/>
      <c r="AO34" s="594">
        <v>5.1655092592592593E-2</v>
      </c>
      <c r="AP34" s="578"/>
      <c r="AQ34" s="578">
        <v>0.56527777777777777</v>
      </c>
      <c r="AR34" s="578"/>
      <c r="AS34" s="578"/>
      <c r="AT34" s="578"/>
      <c r="AU34" s="578"/>
      <c r="AV34" s="578"/>
      <c r="AW34" s="578"/>
      <c r="AX34" s="578"/>
      <c r="AY34" s="578"/>
      <c r="AZ34" s="578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8">
        <v>7.7372685185185183E-2</v>
      </c>
      <c r="BN34" s="578"/>
      <c r="BO34" s="578"/>
      <c r="BP34" s="578"/>
      <c r="BQ34" s="578">
        <v>7.6388888888888895E-2</v>
      </c>
      <c r="BR34" s="578"/>
      <c r="BS34" s="578"/>
      <c r="BT34" s="578"/>
      <c r="BU34" s="578"/>
      <c r="BV34" s="578"/>
      <c r="BW34" s="578"/>
      <c r="BX34" s="578"/>
      <c r="BY34" s="594">
        <v>2.6284722222222223E-2</v>
      </c>
      <c r="BZ34" s="578"/>
      <c r="CA34" s="578"/>
      <c r="CB34" s="578"/>
      <c r="CC34" s="578">
        <v>0.12625</v>
      </c>
      <c r="CD34" s="578"/>
      <c r="CE34" s="614">
        <v>1.0875000000000001</v>
      </c>
      <c r="CF34" s="614"/>
      <c r="CG34" s="578"/>
      <c r="CH34" s="578"/>
      <c r="CI34" s="578"/>
      <c r="CJ34" s="578"/>
      <c r="CK34" s="578"/>
      <c r="CL34" s="578"/>
      <c r="CM34" s="578"/>
      <c r="CN34" s="578">
        <v>4.6539351851851853E-2</v>
      </c>
      <c r="CO34" s="578"/>
      <c r="CP34" s="578"/>
      <c r="CQ34" s="578"/>
      <c r="CR34" s="578"/>
      <c r="CS34" s="578"/>
      <c r="CT34" s="578"/>
      <c r="CU34" s="578"/>
      <c r="CV34" s="578"/>
      <c r="CW34" s="578">
        <v>4.9097222222222216E-2</v>
      </c>
      <c r="CX34" s="578"/>
      <c r="CY34" s="578"/>
      <c r="CZ34" s="578"/>
      <c r="DA34" s="578"/>
      <c r="DB34" s="578"/>
      <c r="DC34" s="578"/>
      <c r="DD34" s="578"/>
      <c r="DE34" s="578"/>
      <c r="DF34" s="578"/>
      <c r="DG34" s="578">
        <v>5.6944444444444443E-2</v>
      </c>
      <c r="DH34" s="578"/>
      <c r="DI34" s="578"/>
      <c r="DJ34" s="578"/>
      <c r="DK34" s="578"/>
      <c r="DL34" s="578">
        <v>1.7152777777777777E-2</v>
      </c>
      <c r="DM34" s="578"/>
      <c r="DN34" s="578"/>
      <c r="DO34" s="578"/>
      <c r="DP34" s="578"/>
      <c r="DQ34" s="578"/>
      <c r="DR34" s="578"/>
      <c r="DS34" s="578"/>
      <c r="DT34" s="578"/>
      <c r="DU34" s="578">
        <v>0.12180555555555556</v>
      </c>
      <c r="DV34" s="578">
        <v>6.9444444444444447E-4</v>
      </c>
      <c r="DW34" s="578"/>
      <c r="DX34" s="578"/>
      <c r="DY34" s="578">
        <v>0.16666666666666666</v>
      </c>
      <c r="DZ34" s="578"/>
      <c r="EA34" s="578"/>
      <c r="EB34" s="578"/>
      <c r="EC34" s="578"/>
      <c r="ED34" s="578"/>
      <c r="EE34" s="578"/>
      <c r="EF34" s="578">
        <v>5.4861111111111117E-3</v>
      </c>
      <c r="EG34" s="578"/>
      <c r="EH34" s="578"/>
      <c r="EI34" s="578"/>
      <c r="EJ34" s="578"/>
      <c r="EK34" s="578"/>
      <c r="EL34" s="578"/>
      <c r="EM34" s="578"/>
      <c r="EN34" s="578"/>
      <c r="EO34" s="578"/>
      <c r="EP34" s="578"/>
      <c r="EQ34" s="578"/>
    </row>
    <row r="35" spans="1:147" ht="13.5" customHeight="1" thickBot="1" x14ac:dyDescent="0.25">
      <c r="A35" s="735"/>
      <c r="B35" s="737"/>
      <c r="C35" s="739"/>
      <c r="D35" s="741"/>
      <c r="E35" s="743"/>
      <c r="F35" s="753"/>
      <c r="G35" s="755"/>
      <c r="H35" s="760"/>
      <c r="I35" s="579"/>
      <c r="J35" s="580"/>
      <c r="K35" s="580"/>
      <c r="L35" s="581">
        <f t="shared" ref="L35" si="19">IF($H34=0,0,ROUNDUP(L34/$H34,0))</f>
        <v>2</v>
      </c>
      <c r="M35" s="580"/>
      <c r="N35" s="600">
        <f t="shared" si="16"/>
        <v>2</v>
      </c>
      <c r="O35" s="600">
        <f t="shared" si="16"/>
        <v>2</v>
      </c>
      <c r="P35" s="581"/>
      <c r="Q35" s="600">
        <f t="shared" ref="Q35" si="20">IF($H34=0,0,ROUNDUP(Q34/$H34,0))</f>
        <v>2</v>
      </c>
      <c r="R35" s="580"/>
      <c r="S35" s="600">
        <f t="shared" ref="S35:T35" si="21">IF($H34=0,0,ROUNDUP(S34/$H34,0))</f>
        <v>2</v>
      </c>
      <c r="T35" s="581">
        <f t="shared" si="21"/>
        <v>1</v>
      </c>
      <c r="U35" s="580"/>
      <c r="V35" s="580"/>
      <c r="W35" s="600">
        <f t="shared" ref="W35" si="22">IF($H34=0,0,ROUNDUP(W34/$H34,0))</f>
        <v>2</v>
      </c>
      <c r="X35" s="580"/>
      <c r="Y35" s="580"/>
      <c r="Z35" s="581"/>
      <c r="AA35" s="581"/>
      <c r="AB35" s="581"/>
      <c r="AC35" s="581"/>
      <c r="AD35" s="581"/>
      <c r="AE35" s="581">
        <f>IF($H34=0,0,ROUNDUP(AE34/$H34,0))</f>
        <v>3</v>
      </c>
      <c r="AF35" s="581"/>
      <c r="AG35" s="580"/>
      <c r="AH35" s="580"/>
      <c r="AI35" s="580"/>
      <c r="AJ35" s="580"/>
      <c r="AK35" s="581">
        <f>IF(IF($H34=0,0,ROUNDUP(AK34/$H34,0))&gt;30,30,IF($H34=0,0,ROUNDUP(AK34/$H34,0)))</f>
        <v>30</v>
      </c>
      <c r="AL35" s="580"/>
      <c r="AM35" s="580"/>
      <c r="AN35" s="580"/>
      <c r="AO35" s="581">
        <f>IF(AO34&gt;30,30,IF($H34=0,0,ROUNDUP(AO34/$H34,0)))</f>
        <v>3</v>
      </c>
      <c r="AP35" s="580"/>
      <c r="AQ35" s="581">
        <f>IF(IF($H34=0,0,ROUNDUP(AQ34/$H34,0))&gt;30,30,IF($H34=0,0,ROUNDUP(AQ34/$H34,0)))</f>
        <v>28</v>
      </c>
      <c r="AR35" s="580"/>
      <c r="AS35" s="580"/>
      <c r="AT35" s="580"/>
      <c r="AU35" s="580"/>
      <c r="AV35" s="580"/>
      <c r="AW35" s="580"/>
      <c r="AX35" s="580"/>
      <c r="AY35" s="580"/>
      <c r="AZ35" s="580"/>
      <c r="BA35" s="580"/>
      <c r="BB35" s="580"/>
      <c r="BC35" s="580"/>
      <c r="BD35" s="580"/>
      <c r="BE35" s="580"/>
      <c r="BF35" s="580"/>
      <c r="BG35" s="580"/>
      <c r="BH35" s="580"/>
      <c r="BI35" s="580"/>
      <c r="BJ35" s="580"/>
      <c r="BK35" s="580"/>
      <c r="BL35" s="580"/>
      <c r="BM35" s="600">
        <f>IF(BM34&gt;30,30,IF($H34=0,0,ROUNDUP(BM34/$H34,0)))</f>
        <v>4</v>
      </c>
      <c r="BN35" s="580"/>
      <c r="BO35" s="580"/>
      <c r="BP35" s="580"/>
      <c r="BQ35" s="600">
        <f>IF(BQ34&gt;30,30,IF($H34=0,0,ROUNDUP(BQ34/$H34,0)))</f>
        <v>4</v>
      </c>
      <c r="BR35" s="600"/>
      <c r="BS35" s="580"/>
      <c r="BT35" s="580"/>
      <c r="BU35" s="580"/>
      <c r="BV35" s="580"/>
      <c r="BW35" s="580"/>
      <c r="BX35" s="580"/>
      <c r="BY35" s="600">
        <f>IF(BY34&gt;30,30,IF($H34=0,0,ROUNDUP(BY34/$H34,0)))</f>
        <v>2</v>
      </c>
      <c r="BZ35" s="580"/>
      <c r="CA35" s="580"/>
      <c r="CB35" s="580"/>
      <c r="CC35" s="600">
        <f>IF(CC34&gt;30,30,IF($H34=0,0,ROUNDUP(CC34/$H34,0)))</f>
        <v>7</v>
      </c>
      <c r="CD35" s="580"/>
      <c r="CE35" s="600">
        <f>IF(ROUNDUP(CE34/$H34,0)&gt;30,30,IF($H34=0,0,ROUNDUP(CE34/$H34,0)))</f>
        <v>30</v>
      </c>
      <c r="CF35" s="600"/>
      <c r="CG35" s="580"/>
      <c r="CH35" s="580"/>
      <c r="CI35" s="580"/>
      <c r="CJ35" s="580"/>
      <c r="CK35" s="580"/>
      <c r="CL35" s="580"/>
      <c r="CM35" s="580"/>
      <c r="CN35" s="600">
        <f>IF(ROUNDUP(CN34/$H34,0)&gt;30,30,IF($H34=0,0,ROUNDUP(CN34/$H34,0)))</f>
        <v>3</v>
      </c>
      <c r="CO35" s="600"/>
      <c r="CP35" s="580"/>
      <c r="CQ35" s="580"/>
      <c r="CR35" s="580"/>
      <c r="CS35" s="580"/>
      <c r="CT35" s="580"/>
      <c r="CU35" s="580"/>
      <c r="CV35" s="580"/>
      <c r="CW35" s="600">
        <f>IF(ROUNDUP(CW34/$H34,0)&gt;30,30,IF($H34=0,0,ROUNDUP(CW34/$H34,0)))</f>
        <v>3</v>
      </c>
      <c r="CX35" s="580"/>
      <c r="CY35" s="580"/>
      <c r="CZ35" s="580"/>
      <c r="DA35" s="580"/>
      <c r="DB35" s="580"/>
      <c r="DC35" s="580"/>
      <c r="DD35" s="580"/>
      <c r="DE35" s="580"/>
      <c r="DF35" s="580"/>
      <c r="DG35" s="600">
        <f>IF(ROUNDUP(DG34/$H34,0)&gt;30,30,IF($H34=0,0,ROUNDUP(DG34/$H34,0)))</f>
        <v>3</v>
      </c>
      <c r="DH35" s="600"/>
      <c r="DI35" s="600"/>
      <c r="DJ35" s="580"/>
      <c r="DK35" s="580"/>
      <c r="DL35" s="600">
        <f>IF(ROUNDUP(DL34/$H34,0)&gt;30,30,IF($H34=0,0,ROUNDUP(DL34/$H34,0)))</f>
        <v>1</v>
      </c>
      <c r="DM35" s="580"/>
      <c r="DN35" s="580"/>
      <c r="DO35" s="580"/>
      <c r="DP35" s="580"/>
      <c r="DQ35" s="580"/>
      <c r="DR35" s="580"/>
      <c r="DS35" s="580"/>
      <c r="DT35" s="580"/>
      <c r="DU35" s="600">
        <f>IF(DU34&gt;30,30,IF($H34=0,0,ROUNDUP(DU34/$H34,0)))</f>
        <v>6</v>
      </c>
      <c r="DV35" s="600">
        <f>IF(DV34&gt;30,30,IF($H34=0,0,ROUNDUP(DV34/$H34,0)))</f>
        <v>1</v>
      </c>
      <c r="DW35" s="580"/>
      <c r="DX35" s="580"/>
      <c r="DY35" s="600">
        <f>IF(ROUNDUP(DY34/$H34,0)&gt;30,30,IF($H34=0,0,ROUNDUP(DY34/$H34,0)))</f>
        <v>8</v>
      </c>
      <c r="DZ35" s="580"/>
      <c r="EA35" s="580"/>
      <c r="EB35" s="580"/>
      <c r="EC35" s="580"/>
      <c r="ED35" s="580"/>
      <c r="EE35" s="580"/>
      <c r="EF35" s="600">
        <f>IF(ROUNDUP(EF34/$H34,0)&gt;30,30,IF($H34=0,0,ROUNDUP(EF34/$H34,0)))</f>
        <v>1</v>
      </c>
      <c r="EG35" s="600"/>
      <c r="EH35" s="600"/>
      <c r="EI35" s="580"/>
      <c r="EJ35" s="580"/>
      <c r="EK35" s="580"/>
      <c r="EL35" s="580"/>
      <c r="EM35" s="580"/>
      <c r="EN35" s="580"/>
      <c r="EO35" s="580"/>
      <c r="EP35" s="580"/>
      <c r="EQ35" s="580"/>
    </row>
    <row r="36" spans="1:147" ht="13.5" customHeight="1" x14ac:dyDescent="0.2">
      <c r="A36" s="734">
        <v>18</v>
      </c>
      <c r="B36" s="736" t="s">
        <v>396</v>
      </c>
      <c r="C36" s="738">
        <v>3</v>
      </c>
      <c r="D36" s="740">
        <v>106</v>
      </c>
      <c r="E36" s="742" t="s">
        <v>970</v>
      </c>
      <c r="F36" s="752">
        <v>40</v>
      </c>
      <c r="G36" s="754">
        <f>SUM(I36:ZM36)</f>
        <v>1.1120370370370369</v>
      </c>
      <c r="H36" s="759">
        <f>MINA(I36,J36,K36,L36,M36,N36,O36,P36,Q36,R36,S36,T36,U36,V36,W36)</f>
        <v>1.4050925925925927E-2</v>
      </c>
      <c r="I36" s="626">
        <v>1.4560185185185183E-2</v>
      </c>
      <c r="J36" s="574">
        <v>1.4247685185185184E-2</v>
      </c>
      <c r="K36" s="574">
        <v>1.4212962962962962E-2</v>
      </c>
      <c r="L36" s="574">
        <v>1.4259259259259261E-2</v>
      </c>
      <c r="M36" s="574">
        <v>1.4050925925925927E-2</v>
      </c>
      <c r="N36" s="574"/>
      <c r="O36" s="574"/>
      <c r="P36" s="574"/>
      <c r="Q36" s="574"/>
      <c r="R36" s="574">
        <v>1.4479166666666668E-2</v>
      </c>
      <c r="S36" s="574"/>
      <c r="T36" s="574"/>
      <c r="U36" s="574"/>
      <c r="V36" s="574"/>
      <c r="W36" s="574"/>
      <c r="X36" s="574"/>
      <c r="Y36" s="574"/>
      <c r="Z36" s="574">
        <v>1.6111111111111111E-2</v>
      </c>
      <c r="AA36" s="574"/>
      <c r="AB36" s="574"/>
      <c r="AC36" s="574">
        <v>7.3842592592592597E-3</v>
      </c>
      <c r="AD36" s="587">
        <v>1.6643518518518519E-2</v>
      </c>
      <c r="AE36" s="574">
        <v>3.3865740740740738E-2</v>
      </c>
      <c r="AF36" s="585">
        <v>2.9236111111111112E-2</v>
      </c>
      <c r="AG36" s="574"/>
      <c r="AH36" s="574">
        <v>2.0011574074074074E-2</v>
      </c>
      <c r="AI36" s="574"/>
      <c r="AJ36" s="574"/>
      <c r="AK36" s="574"/>
      <c r="AL36" s="574"/>
      <c r="AM36" s="574">
        <v>1.7476851851851851E-2</v>
      </c>
      <c r="AN36" s="574"/>
      <c r="AO36" s="587">
        <v>1.5995370370370372E-2</v>
      </c>
      <c r="AP36" s="574">
        <v>2.2743055555555555E-2</v>
      </c>
      <c r="AQ36" s="574"/>
      <c r="AR36" s="574"/>
      <c r="AS36" s="574"/>
      <c r="AT36" s="574"/>
      <c r="AU36" s="587">
        <v>1.5497685185185186E-2</v>
      </c>
      <c r="AV36" s="589">
        <v>6.8171296296296287E-3</v>
      </c>
      <c r="AW36" s="589"/>
      <c r="AX36" s="574"/>
      <c r="AY36" s="589">
        <v>3.1898148148148148E-2</v>
      </c>
      <c r="AZ36" s="589"/>
      <c r="BA36" s="589"/>
      <c r="BB36" s="585">
        <v>7.5798611111111108E-2</v>
      </c>
      <c r="BC36" s="585"/>
      <c r="BD36" s="574"/>
      <c r="BE36" s="574"/>
      <c r="BF36" s="574"/>
      <c r="BG36" s="589">
        <v>1.4895833333333332E-2</v>
      </c>
      <c r="BH36" s="589"/>
      <c r="BI36" s="589"/>
      <c r="BJ36" s="589"/>
      <c r="BK36" s="587">
        <v>3.1817129629629633E-2</v>
      </c>
      <c r="BL36" s="587">
        <v>1.6296296296296295E-2</v>
      </c>
      <c r="BM36" s="589"/>
      <c r="BN36" s="589"/>
      <c r="BO36" s="589"/>
      <c r="BP36" s="589"/>
      <c r="BQ36" s="589"/>
      <c r="BR36" s="589"/>
      <c r="BS36" s="589"/>
      <c r="BT36" s="589"/>
      <c r="BU36" s="589"/>
      <c r="BV36" s="589"/>
      <c r="BW36" s="589"/>
      <c r="BX36" s="589"/>
      <c r="BY36" s="585">
        <v>1.7141203703703704E-2</v>
      </c>
      <c r="BZ36" s="589"/>
      <c r="CA36" s="589"/>
      <c r="CB36" s="589"/>
      <c r="CC36" s="589"/>
      <c r="CD36" s="589"/>
      <c r="CE36" s="589"/>
      <c r="CF36" s="601">
        <v>3.1770833333333331E-2</v>
      </c>
      <c r="CG36" s="589"/>
      <c r="CH36" s="589"/>
      <c r="CI36" s="589"/>
      <c r="CJ36" s="589"/>
      <c r="CK36" s="574">
        <v>1.667824074074074E-2</v>
      </c>
      <c r="CL36" s="574">
        <v>3.5034722222222224E-2</v>
      </c>
      <c r="CM36" s="589"/>
      <c r="CN36" s="585">
        <v>3.243055555555556E-2</v>
      </c>
      <c r="CO36" s="585"/>
      <c r="CP36" s="589"/>
      <c r="CQ36" s="589"/>
      <c r="CR36" s="589"/>
      <c r="CS36" s="589"/>
      <c r="CT36" s="589"/>
      <c r="CU36" s="589"/>
      <c r="CV36" s="587">
        <v>7.1724537037037031E-2</v>
      </c>
      <c r="CW36" s="587"/>
      <c r="CX36" s="589"/>
      <c r="CY36" s="585">
        <v>8.8414351851851855E-2</v>
      </c>
      <c r="CZ36" s="585">
        <v>3.1608796296296295E-2</v>
      </c>
      <c r="DA36" s="585"/>
      <c r="DB36" s="589"/>
      <c r="DC36" s="589"/>
      <c r="DD36" s="589"/>
      <c r="DE36" s="589"/>
      <c r="DF36" s="589"/>
      <c r="DG36" s="589"/>
      <c r="DH36" s="585">
        <v>7.7476851851851852E-2</v>
      </c>
      <c r="DI36" s="589"/>
      <c r="DJ36" s="589"/>
      <c r="DK36" s="589"/>
      <c r="DL36" s="585">
        <v>9.2361111111111116E-3</v>
      </c>
      <c r="DM36" s="585"/>
      <c r="DN36" s="589"/>
      <c r="DO36" s="589"/>
      <c r="DP36" s="589"/>
      <c r="DQ36" s="589"/>
      <c r="DR36" s="589"/>
      <c r="DS36" s="589"/>
      <c r="DT36" s="589"/>
      <c r="DU36" s="589"/>
      <c r="DV36" s="589"/>
      <c r="DW36" s="589"/>
      <c r="DX36" s="589"/>
      <c r="DY36" s="589"/>
      <c r="DZ36" s="585">
        <v>2.7337962962962963E-2</v>
      </c>
      <c r="EA36" s="585">
        <v>2.388888888888889E-2</v>
      </c>
      <c r="EB36" s="585"/>
      <c r="EC36" s="589"/>
      <c r="ED36" s="585">
        <v>9.9421296296296289E-3</v>
      </c>
      <c r="EE36" s="574">
        <v>3.1574074074074074E-2</v>
      </c>
      <c r="EF36" s="574"/>
      <c r="EG36" s="585">
        <v>3.498842592592593E-2</v>
      </c>
      <c r="EH36" s="585"/>
      <c r="EI36" s="589"/>
      <c r="EJ36" s="589"/>
      <c r="EK36" s="589"/>
      <c r="EL36" s="574">
        <v>5.9490740740740745E-3</v>
      </c>
      <c r="EM36" s="585">
        <v>3.4583333333333334E-2</v>
      </c>
      <c r="EN36" s="589"/>
      <c r="EO36" s="574">
        <v>7.3958333333333334E-2</v>
      </c>
      <c r="EP36" s="589"/>
      <c r="EQ36" s="589"/>
    </row>
    <row r="37" spans="1:147" ht="13.5" customHeight="1" thickBot="1" x14ac:dyDescent="0.25">
      <c r="A37" s="735"/>
      <c r="B37" s="737"/>
      <c r="C37" s="739"/>
      <c r="D37" s="741"/>
      <c r="E37" s="743"/>
      <c r="F37" s="753"/>
      <c r="G37" s="755"/>
      <c r="H37" s="760"/>
      <c r="I37" s="577">
        <f t="shared" ref="I37:L37" si="23">IF($H36=0,0,ROUNDUP(I36/$H36,0))</f>
        <v>2</v>
      </c>
      <c r="J37" s="577">
        <f t="shared" si="23"/>
        <v>2</v>
      </c>
      <c r="K37" s="577">
        <f t="shared" si="23"/>
        <v>2</v>
      </c>
      <c r="L37" s="576">
        <f t="shared" si="23"/>
        <v>2</v>
      </c>
      <c r="M37" s="597">
        <f t="shared" si="16"/>
        <v>1</v>
      </c>
      <c r="N37" s="575"/>
      <c r="O37" s="575"/>
      <c r="P37" s="576"/>
      <c r="Q37" s="576"/>
      <c r="R37" s="576">
        <f t="shared" si="16"/>
        <v>2</v>
      </c>
      <c r="S37" s="575"/>
      <c r="T37" s="576"/>
      <c r="U37" s="575"/>
      <c r="V37" s="575"/>
      <c r="W37" s="575"/>
      <c r="X37" s="575"/>
      <c r="Y37" s="575"/>
      <c r="Z37" s="576">
        <f>IF($H36=0,0,ROUNDUP(Z36/$H36,0))</f>
        <v>2</v>
      </c>
      <c r="AA37" s="576"/>
      <c r="AB37" s="576"/>
      <c r="AC37" s="576">
        <f t="shared" ref="AC37:AD37" si="24">IF($H36=0,0,ROUNDUP(AC36/$H36,0))</f>
        <v>1</v>
      </c>
      <c r="AD37" s="588">
        <f t="shared" si="24"/>
        <v>2</v>
      </c>
      <c r="AE37" s="576">
        <f>IF($H36=0,0,ROUNDUP(AE36/$H36,0))</f>
        <v>3</v>
      </c>
      <c r="AF37" s="586">
        <f>IF($H36=0,0,ROUNDUP(AF36/$H36,0))</f>
        <v>3</v>
      </c>
      <c r="AG37" s="575"/>
      <c r="AH37" s="576">
        <f>IF($H36=0,0,ROUNDUP(AH36/$H36,0))</f>
        <v>2</v>
      </c>
      <c r="AI37" s="575"/>
      <c r="AJ37" s="575"/>
      <c r="AK37" s="575"/>
      <c r="AL37" s="575"/>
      <c r="AM37" s="576">
        <f>IF(AM36&gt;30,30,IF($H36=0,0,ROUNDUP(AM36/$H36,0)))</f>
        <v>2</v>
      </c>
      <c r="AN37" s="576"/>
      <c r="AO37" s="588">
        <f>IF(AO36&gt;30,30,IF($H36=0,0,ROUNDUP(AO36/$H36,0)))</f>
        <v>2</v>
      </c>
      <c r="AP37" s="576">
        <f>IF(AP36&gt;30,30,IF($H36=0,0,ROUNDUP(AP36/$H36,0)))</f>
        <v>2</v>
      </c>
      <c r="AQ37" s="575"/>
      <c r="AR37" s="575"/>
      <c r="AS37" s="575"/>
      <c r="AT37" s="575"/>
      <c r="AU37" s="588">
        <f>IF(AU36&gt;30,30,IF($H36=0,0,ROUNDUP(AU36/$H36,0)))</f>
        <v>2</v>
      </c>
      <c r="AV37" s="590">
        <f>IF(AV36&gt;30,30,IF($H36=0,0,ROUNDUP(AV36/$H36,0)))</f>
        <v>1</v>
      </c>
      <c r="AW37" s="590"/>
      <c r="AX37" s="575"/>
      <c r="AY37" s="590">
        <f>IF($H36=0,0,ROUNDUP(AY36/$H36,0))</f>
        <v>3</v>
      </c>
      <c r="AZ37" s="590"/>
      <c r="BA37" s="590"/>
      <c r="BB37" s="586">
        <f>IF(BB36&gt;30,30,IF($H36=0,0,ROUNDUP(BB36/$H36,0)))</f>
        <v>6</v>
      </c>
      <c r="BC37" s="586"/>
      <c r="BD37" s="575"/>
      <c r="BE37" s="575"/>
      <c r="BF37" s="575"/>
      <c r="BG37" s="590">
        <f>IF(BG36&gt;30,30,IF($H36=0,0,ROUNDUP(BG36/$H36,0)))</f>
        <v>2</v>
      </c>
      <c r="BH37" s="590"/>
      <c r="BI37" s="590"/>
      <c r="BJ37" s="590"/>
      <c r="BK37" s="588">
        <f>IF(BK36&gt;30,30,IF($H36=0,0,ROUNDUP(BK36/$H36,0)))</f>
        <v>3</v>
      </c>
      <c r="BL37" s="588">
        <f>IF(BL36&gt;30,30,IF($H36=0,0,ROUNDUP(BL36/$H36,0)))</f>
        <v>2</v>
      </c>
      <c r="BM37" s="590"/>
      <c r="BN37" s="590"/>
      <c r="BO37" s="590"/>
      <c r="BP37" s="590"/>
      <c r="BQ37" s="590"/>
      <c r="BR37" s="590"/>
      <c r="BS37" s="590"/>
      <c r="BT37" s="590"/>
      <c r="BU37" s="590"/>
      <c r="BV37" s="590"/>
      <c r="BW37" s="590"/>
      <c r="BX37" s="590"/>
      <c r="BY37" s="597">
        <f>IF(BY36&gt;30,30,IF($H36=0,0,ROUNDUP(BY36/$H36,0)))</f>
        <v>2</v>
      </c>
      <c r="BZ37" s="590"/>
      <c r="CA37" s="590"/>
      <c r="CB37" s="590"/>
      <c r="CC37" s="590"/>
      <c r="CD37" s="590"/>
      <c r="CE37" s="590"/>
      <c r="CF37" s="597">
        <f>IF(ROUNDUP(CF36/$H36,0)&gt;30,30,IF($H36=0,0,ROUNDUP(CF36/$H36,0)))</f>
        <v>3</v>
      </c>
      <c r="CG37" s="590"/>
      <c r="CH37" s="590"/>
      <c r="CI37" s="590"/>
      <c r="CJ37" s="590"/>
      <c r="CK37" s="597">
        <f>IF(ROUNDUP(CK36/$H36,0)&gt;30,30,IF($H36=0,0,ROUNDUP(CK36/$H36,0)))</f>
        <v>2</v>
      </c>
      <c r="CL37" s="597">
        <f>IF(ROUNDUP(CL36/$H36,0)&gt;30,30,IF($H36=0,0,ROUNDUP(CL36/$H36,0)))</f>
        <v>3</v>
      </c>
      <c r="CM37" s="590"/>
      <c r="CN37" s="597">
        <f>IF(ROUNDUP(CN36/$H36,0)&gt;30,30,IF($H36=0,0,ROUNDUP(CN36/$H36,0)))</f>
        <v>3</v>
      </c>
      <c r="CO37" s="597"/>
      <c r="CP37" s="590"/>
      <c r="CQ37" s="590"/>
      <c r="CR37" s="590"/>
      <c r="CS37" s="590"/>
      <c r="CT37" s="590"/>
      <c r="CU37" s="590"/>
      <c r="CV37" s="597">
        <f>IF(ROUNDUP(CV36/$H36,0)&gt;30,30,IF($H36=0,0,ROUNDUP(CV36/$H36,0)))</f>
        <v>6</v>
      </c>
      <c r="CW37" s="597"/>
      <c r="CX37" s="590"/>
      <c r="CY37" s="597">
        <f>IF(ROUNDUP(CY36/$H36,0)&gt;30,30,IF($H36=0,0,ROUNDUP(CY36/$H36,0)))</f>
        <v>7</v>
      </c>
      <c r="CZ37" s="597">
        <f>IF(ROUNDUP(CZ36/$H36,0)&gt;30,30,IF($H36=0,0,ROUNDUP(CZ36/$H36,0)))</f>
        <v>3</v>
      </c>
      <c r="DA37" s="597"/>
      <c r="DB37" s="590"/>
      <c r="DC37" s="590"/>
      <c r="DD37" s="590"/>
      <c r="DE37" s="590"/>
      <c r="DF37" s="590"/>
      <c r="DG37" s="590"/>
      <c r="DH37" s="597">
        <f>IF(ROUNDUP(DH36/$H36,0)&gt;30,30,IF($H36=0,0,ROUNDUP(DH36/$H36,0)))</f>
        <v>6</v>
      </c>
      <c r="DI37" s="590"/>
      <c r="DJ37" s="590"/>
      <c r="DK37" s="590"/>
      <c r="DL37" s="597">
        <f>IF(ROUNDUP(DL36/$H36,0)&gt;30,30,IF($H36=0,0,ROUNDUP(DL36/$H36,0)))</f>
        <v>1</v>
      </c>
      <c r="DM37" s="590"/>
      <c r="DN37" s="590"/>
      <c r="DO37" s="590"/>
      <c r="DP37" s="590"/>
      <c r="DQ37" s="590"/>
      <c r="DR37" s="590"/>
      <c r="DS37" s="590"/>
      <c r="DT37" s="590"/>
      <c r="DU37" s="590"/>
      <c r="DV37" s="590"/>
      <c r="DW37" s="590"/>
      <c r="DX37" s="590"/>
      <c r="DY37" s="590"/>
      <c r="DZ37" s="597">
        <f>IF(ROUNDUP(DZ36/$H36,0)&gt;30,30,IF($H36=0,0,ROUNDUP(DZ36/$H36,0)))</f>
        <v>2</v>
      </c>
      <c r="EA37" s="597">
        <f>IF(ROUNDUP(EA36/$H36,0)&gt;30,30,IF($H36=0,0,ROUNDUP(EA36/$H36,0)))</f>
        <v>2</v>
      </c>
      <c r="EB37" s="597"/>
      <c r="EC37" s="590"/>
      <c r="ED37" s="597">
        <f>IF(ROUNDUP(ED36/$H36,0)&gt;30,30,IF($H36=0,0,ROUNDUP(ED36/$H36,0)))</f>
        <v>1</v>
      </c>
      <c r="EE37" s="597">
        <f>IF(ROUNDUP(EE36/$H36,0)&gt;30,30,IF($H36=0,0,ROUNDUP(EE36/$H36,0)))</f>
        <v>3</v>
      </c>
      <c r="EF37" s="597"/>
      <c r="EG37" s="602">
        <f>IF(ROUNDUP(EG36/$H36,0)&gt;30,30,IF($H36=0,0,ROUNDUP(EG36/$H36,0)))</f>
        <v>3</v>
      </c>
      <c r="EH37" s="602"/>
      <c r="EI37" s="590"/>
      <c r="EJ37" s="590"/>
      <c r="EK37" s="590"/>
      <c r="EL37" s="597">
        <f>IF(ROUNDUP(EL36/$H36,0)&gt;30,30,IF($H36=0,0,ROUNDUP(EL36/$H36,0)))</f>
        <v>1</v>
      </c>
      <c r="EM37" s="602">
        <f>IF(ROUNDUP(EM36/$H36,0)&gt;30,30,IF($H36=0,0,ROUNDUP(EM36/$H36,0)))</f>
        <v>3</v>
      </c>
      <c r="EN37" s="590"/>
      <c r="EO37" s="597">
        <f>IF(ROUNDUP(EO36/$H36,0)&gt;30,30,IF($H36=0,0,ROUNDUP(EO36/$H36,0)))</f>
        <v>6</v>
      </c>
      <c r="EP37" s="590"/>
      <c r="EQ37" s="590"/>
    </row>
    <row r="38" spans="1:147" ht="13.5" customHeight="1" x14ac:dyDescent="0.2">
      <c r="A38" s="734">
        <v>19</v>
      </c>
      <c r="B38" s="736" t="s">
        <v>401</v>
      </c>
      <c r="C38" s="738">
        <v>0</v>
      </c>
      <c r="D38" s="740">
        <v>0</v>
      </c>
      <c r="E38" s="742">
        <v>10</v>
      </c>
      <c r="F38" s="752">
        <v>2</v>
      </c>
      <c r="G38" s="754">
        <f>SUM(I38:ZM38)</f>
        <v>1.1368055555555556</v>
      </c>
      <c r="H38" s="759">
        <f>MINA(I38,J38,K38,L38,M38,N38,O38,P38,Q38,R38,S38,T38,U38,V38,W38)</f>
        <v>0</v>
      </c>
      <c r="I38" s="610"/>
      <c r="J38" s="578"/>
      <c r="K38" s="578"/>
      <c r="L38" s="578"/>
      <c r="M38" s="578"/>
      <c r="N38" s="578"/>
      <c r="O38" s="578"/>
      <c r="P38" s="578"/>
      <c r="Q38" s="578"/>
      <c r="R38" s="578"/>
      <c r="S38" s="578"/>
      <c r="T38" s="578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8"/>
      <c r="AF38" s="578"/>
      <c r="AG38" s="578"/>
      <c r="AH38" s="578"/>
      <c r="AI38" s="578"/>
      <c r="AJ38" s="578"/>
      <c r="AK38" s="578">
        <v>0.97013888888888899</v>
      </c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8"/>
      <c r="AZ38" s="578"/>
      <c r="BA38" s="578"/>
      <c r="BB38" s="578"/>
      <c r="BC38" s="578"/>
      <c r="BD38" s="578"/>
      <c r="BE38" s="578"/>
      <c r="BF38" s="578"/>
      <c r="BG38" s="578"/>
      <c r="BH38" s="578"/>
      <c r="BI38" s="578"/>
      <c r="BJ38" s="578"/>
      <c r="BK38" s="578"/>
      <c r="BL38" s="578"/>
      <c r="BM38" s="578"/>
      <c r="BN38" s="578"/>
      <c r="BO38" s="578"/>
      <c r="BP38" s="578"/>
      <c r="BQ38" s="578"/>
      <c r="BR38" s="578"/>
      <c r="BS38" s="578"/>
      <c r="BT38" s="578"/>
      <c r="BU38" s="578"/>
      <c r="BV38" s="578"/>
      <c r="BW38" s="578"/>
      <c r="BX38" s="578"/>
      <c r="BY38" s="578"/>
      <c r="BZ38" s="578"/>
      <c r="CA38" s="578"/>
      <c r="CB38" s="578"/>
      <c r="CC38" s="578"/>
      <c r="CD38" s="578"/>
      <c r="CE38" s="578"/>
      <c r="CF38" s="578"/>
      <c r="CG38" s="578"/>
      <c r="CH38" s="578"/>
      <c r="CI38" s="578"/>
      <c r="CJ38" s="578"/>
      <c r="CK38" s="578"/>
      <c r="CL38" s="578"/>
      <c r="CM38" s="578"/>
      <c r="CN38" s="578"/>
      <c r="CO38" s="578"/>
      <c r="CP38" s="578"/>
      <c r="CQ38" s="578"/>
      <c r="CR38" s="578"/>
      <c r="CS38" s="578"/>
      <c r="CT38" s="578"/>
      <c r="CU38" s="578"/>
      <c r="CV38" s="578"/>
      <c r="CW38" s="578"/>
      <c r="CX38" s="578"/>
      <c r="CY38" s="578"/>
      <c r="CZ38" s="578"/>
      <c r="DA38" s="578"/>
      <c r="DB38" s="578"/>
      <c r="DC38" s="578"/>
      <c r="DD38" s="578"/>
      <c r="DE38" s="578"/>
      <c r="DF38" s="578"/>
      <c r="DG38" s="578"/>
      <c r="DH38" s="578"/>
      <c r="DI38" s="578"/>
      <c r="DJ38" s="578"/>
      <c r="DK38" s="578"/>
      <c r="DL38" s="578"/>
      <c r="DM38" s="578"/>
      <c r="DN38" s="578"/>
      <c r="DO38" s="578"/>
      <c r="DP38" s="578"/>
      <c r="DQ38" s="578"/>
      <c r="DR38" s="578"/>
      <c r="DS38" s="578"/>
      <c r="DT38" s="578"/>
      <c r="DU38" s="578"/>
      <c r="DV38" s="578"/>
      <c r="DW38" s="578"/>
      <c r="DX38" s="578"/>
      <c r="DY38" s="578">
        <v>0.16666666666666666</v>
      </c>
      <c r="DZ38" s="578"/>
      <c r="EA38" s="578"/>
      <c r="EB38" s="578"/>
      <c r="EC38" s="578"/>
      <c r="ED38" s="578"/>
      <c r="EE38" s="578"/>
      <c r="EF38" s="578"/>
      <c r="EG38" s="578"/>
      <c r="EH38" s="578"/>
      <c r="EI38" s="578"/>
      <c r="EJ38" s="578"/>
      <c r="EK38" s="578"/>
      <c r="EL38" s="578"/>
      <c r="EM38" s="578"/>
      <c r="EN38" s="578"/>
      <c r="EO38" s="578"/>
      <c r="EP38" s="578"/>
      <c r="EQ38" s="578"/>
    </row>
    <row r="39" spans="1:147" ht="13.5" customHeight="1" thickBot="1" x14ac:dyDescent="0.25">
      <c r="A39" s="735"/>
      <c r="B39" s="737"/>
      <c r="C39" s="739"/>
      <c r="D39" s="741"/>
      <c r="E39" s="743"/>
      <c r="F39" s="753"/>
      <c r="G39" s="755"/>
      <c r="H39" s="760"/>
      <c r="I39" s="579"/>
      <c r="J39" s="580"/>
      <c r="K39" s="580"/>
      <c r="L39" s="581"/>
      <c r="M39" s="580"/>
      <c r="N39" s="580"/>
      <c r="O39" s="580"/>
      <c r="P39" s="581"/>
      <c r="Q39" s="581"/>
      <c r="R39" s="580"/>
      <c r="S39" s="580"/>
      <c r="T39" s="581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1">
        <f>IF(AK38&gt;30,30,IF($H38=0,0,ROUNDUP(AK38/$H38,0)))</f>
        <v>0</v>
      </c>
      <c r="AL39" s="580"/>
      <c r="AM39" s="580"/>
      <c r="AN39" s="580"/>
      <c r="AO39" s="580"/>
      <c r="AP39" s="580"/>
      <c r="AQ39" s="580"/>
      <c r="AR39" s="580"/>
      <c r="AS39" s="580"/>
      <c r="AT39" s="580"/>
      <c r="AU39" s="580"/>
      <c r="AV39" s="580"/>
      <c r="AW39" s="580"/>
      <c r="AX39" s="580"/>
      <c r="AY39" s="580"/>
      <c r="AZ39" s="580"/>
      <c r="BA39" s="580"/>
      <c r="BB39" s="580"/>
      <c r="BC39" s="580"/>
      <c r="BD39" s="580"/>
      <c r="BE39" s="580"/>
      <c r="BF39" s="580"/>
      <c r="BG39" s="580"/>
      <c r="BH39" s="580"/>
      <c r="BI39" s="580"/>
      <c r="BJ39" s="580"/>
      <c r="BK39" s="580"/>
      <c r="BL39" s="580"/>
      <c r="BM39" s="580"/>
      <c r="BN39" s="580"/>
      <c r="BO39" s="580"/>
      <c r="BP39" s="580"/>
      <c r="BQ39" s="580"/>
      <c r="BR39" s="580"/>
      <c r="BS39" s="580"/>
      <c r="BT39" s="580"/>
      <c r="BU39" s="580"/>
      <c r="BV39" s="580"/>
      <c r="BW39" s="580"/>
      <c r="BX39" s="580"/>
      <c r="BY39" s="580"/>
      <c r="BZ39" s="580"/>
      <c r="CA39" s="580"/>
      <c r="CB39" s="580"/>
      <c r="CC39" s="580"/>
      <c r="CD39" s="580"/>
      <c r="CE39" s="580"/>
      <c r="CF39" s="580"/>
      <c r="CG39" s="580"/>
      <c r="CH39" s="580"/>
      <c r="CI39" s="580"/>
      <c r="CJ39" s="580"/>
      <c r="CK39" s="580"/>
      <c r="CL39" s="580"/>
      <c r="CM39" s="580"/>
      <c r="CN39" s="580"/>
      <c r="CO39" s="580"/>
      <c r="CP39" s="580"/>
      <c r="CQ39" s="580"/>
      <c r="CR39" s="580"/>
      <c r="CS39" s="580"/>
      <c r="CT39" s="580"/>
      <c r="CU39" s="580"/>
      <c r="CV39" s="580"/>
      <c r="CW39" s="580"/>
      <c r="CX39" s="580"/>
      <c r="CY39" s="580"/>
      <c r="CZ39" s="580"/>
      <c r="DA39" s="580"/>
      <c r="DB39" s="580"/>
      <c r="DC39" s="580"/>
      <c r="DD39" s="580"/>
      <c r="DE39" s="580"/>
      <c r="DF39" s="580"/>
      <c r="DG39" s="580"/>
      <c r="DH39" s="580"/>
      <c r="DI39" s="580"/>
      <c r="DJ39" s="580"/>
      <c r="DK39" s="580"/>
      <c r="DL39" s="580"/>
      <c r="DM39" s="580"/>
      <c r="DN39" s="580"/>
      <c r="DO39" s="580"/>
      <c r="DP39" s="580"/>
      <c r="DQ39" s="580"/>
      <c r="DR39" s="580"/>
      <c r="DS39" s="580"/>
      <c r="DT39" s="580"/>
      <c r="DU39" s="580"/>
      <c r="DV39" s="580"/>
      <c r="DW39" s="580"/>
      <c r="DX39" s="580"/>
      <c r="DY39" s="600">
        <f>IF(DY38&gt;30,30,IF($H38=0,0,ROUNDUP(DY38/$H38,0)))</f>
        <v>0</v>
      </c>
      <c r="DZ39" s="580"/>
      <c r="EA39" s="580"/>
      <c r="EB39" s="580"/>
      <c r="EC39" s="580"/>
      <c r="ED39" s="580"/>
      <c r="EE39" s="580"/>
      <c r="EF39" s="580"/>
      <c r="EG39" s="580"/>
      <c r="EH39" s="580"/>
      <c r="EI39" s="580"/>
      <c r="EJ39" s="580"/>
      <c r="EK39" s="580"/>
      <c r="EL39" s="580"/>
      <c r="EM39" s="580"/>
      <c r="EN39" s="580"/>
      <c r="EO39" s="580"/>
      <c r="EP39" s="580"/>
      <c r="EQ39" s="580"/>
    </row>
    <row r="40" spans="1:147" s="639" customFormat="1" ht="13.5" customHeight="1" x14ac:dyDescent="0.2">
      <c r="A40" s="631"/>
      <c r="B40" s="632"/>
      <c r="C40" s="633"/>
      <c r="D40" s="634"/>
      <c r="E40" s="635"/>
      <c r="F40" s="634"/>
      <c r="G40" s="636"/>
      <c r="H40" s="637"/>
      <c r="I40" s="638"/>
      <c r="J40" s="582"/>
      <c r="K40" s="582"/>
      <c r="L40" s="638"/>
      <c r="M40" s="582"/>
      <c r="N40" s="582"/>
      <c r="O40" s="582"/>
      <c r="P40" s="638"/>
      <c r="Q40" s="638"/>
      <c r="R40" s="582"/>
      <c r="S40" s="582"/>
      <c r="T40" s="638"/>
      <c r="U40" s="582"/>
      <c r="V40" s="582"/>
      <c r="W40" s="582"/>
      <c r="X40" s="582"/>
      <c r="Y40" s="582"/>
      <c r="Z40" s="582"/>
      <c r="AA40" s="582"/>
      <c r="AB40" s="582"/>
      <c r="AC40" s="582"/>
      <c r="AD40" s="582"/>
      <c r="AE40" s="582"/>
      <c r="AF40" s="582"/>
      <c r="AG40" s="582"/>
      <c r="AH40" s="582"/>
      <c r="AI40" s="582"/>
      <c r="AJ40" s="582"/>
      <c r="AK40" s="582"/>
      <c r="AL40" s="582"/>
      <c r="AM40" s="582"/>
      <c r="AN40" s="582"/>
      <c r="AO40" s="582"/>
      <c r="AP40" s="582"/>
      <c r="AQ40" s="582"/>
      <c r="AR40" s="582"/>
      <c r="AS40" s="582"/>
      <c r="AT40" s="582"/>
      <c r="AU40" s="582"/>
      <c r="AV40" s="582"/>
      <c r="AW40" s="582"/>
      <c r="AX40" s="582"/>
      <c r="AY40" s="582"/>
      <c r="AZ40" s="582"/>
      <c r="BA40" s="582"/>
      <c r="BB40" s="582"/>
      <c r="BC40" s="582"/>
      <c r="BD40" s="582"/>
      <c r="BE40" s="582"/>
      <c r="BF40" s="582"/>
      <c r="BG40" s="582"/>
    </row>
    <row r="41" spans="1:147" s="639" customFormat="1" ht="13.5" customHeight="1" thickBot="1" x14ac:dyDescent="0.25">
      <c r="A41" s="631"/>
      <c r="B41" s="632"/>
      <c r="C41" s="633"/>
      <c r="D41" s="634"/>
      <c r="E41" s="635"/>
      <c r="F41" s="634"/>
      <c r="G41" s="636"/>
      <c r="H41" s="637"/>
      <c r="I41" s="640"/>
      <c r="J41" s="583"/>
      <c r="K41" s="583"/>
      <c r="L41" s="640"/>
      <c r="M41" s="583"/>
      <c r="N41" s="583"/>
      <c r="O41" s="583"/>
      <c r="P41" s="640"/>
      <c r="Q41" s="640"/>
      <c r="R41" s="583"/>
      <c r="S41" s="583"/>
      <c r="T41" s="640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  <c r="AO41" s="583"/>
      <c r="AP41" s="583"/>
      <c r="AQ41" s="583"/>
      <c r="AR41" s="583"/>
      <c r="AS41" s="583"/>
      <c r="AT41" s="583"/>
      <c r="AU41" s="583"/>
      <c r="AV41" s="583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</row>
    <row r="42" spans="1:147" ht="13.5" customHeight="1" x14ac:dyDescent="0.2">
      <c r="A42" s="734">
        <v>1</v>
      </c>
      <c r="B42" s="736" t="s">
        <v>3</v>
      </c>
      <c r="C42" s="738">
        <v>0</v>
      </c>
      <c r="D42" s="740">
        <v>0</v>
      </c>
      <c r="E42" s="742">
        <v>15</v>
      </c>
      <c r="F42" s="752">
        <v>4</v>
      </c>
      <c r="G42" s="754">
        <f>SUM(I42:ZM42)</f>
        <v>0.43442708333665331</v>
      </c>
      <c r="H42" s="759">
        <f>MINA(I42,J42,K42,L42,M42,N42,O42,P42,Q42,R42,S42,T42,U42,V42,W42)</f>
        <v>0</v>
      </c>
      <c r="I42" s="610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  <c r="AP42" s="578"/>
      <c r="AQ42" s="578"/>
      <c r="AR42" s="578"/>
      <c r="AS42" s="578"/>
      <c r="AT42" s="578"/>
      <c r="AU42" s="578"/>
      <c r="AV42" s="578"/>
      <c r="AW42" s="578"/>
      <c r="AX42" s="578"/>
      <c r="AY42" s="578"/>
      <c r="AZ42" s="578"/>
      <c r="BA42" s="578"/>
      <c r="BB42" s="578">
        <v>0.11480324074074073</v>
      </c>
      <c r="BC42" s="578"/>
      <c r="BD42" s="578"/>
      <c r="BE42" s="578"/>
      <c r="BF42" s="578"/>
      <c r="BG42" s="578"/>
      <c r="BH42" s="578"/>
      <c r="BI42" s="578"/>
      <c r="BJ42" s="578">
        <v>9.9195601855171844E-2</v>
      </c>
      <c r="BK42" s="578"/>
      <c r="BL42" s="578"/>
      <c r="BM42" s="578"/>
      <c r="BN42" s="578"/>
      <c r="BO42" s="578"/>
      <c r="BP42" s="578"/>
      <c r="BQ42" s="578"/>
      <c r="BR42" s="578"/>
      <c r="BS42" s="578"/>
      <c r="BT42" s="578"/>
      <c r="BU42" s="578"/>
      <c r="BV42" s="578"/>
      <c r="BW42" s="578"/>
      <c r="BX42" s="578"/>
      <c r="BY42" s="578"/>
      <c r="BZ42" s="578"/>
      <c r="CA42" s="578"/>
      <c r="CB42" s="578"/>
      <c r="CC42" s="578"/>
      <c r="CD42" s="578"/>
      <c r="CE42" s="578"/>
      <c r="CF42" s="578"/>
      <c r="CG42" s="578"/>
      <c r="CH42" s="578"/>
      <c r="CI42" s="578"/>
      <c r="CJ42" s="578"/>
      <c r="CK42" s="578"/>
      <c r="CL42" s="578"/>
      <c r="CM42" s="578"/>
      <c r="CN42" s="578"/>
      <c r="CO42" s="578"/>
      <c r="CP42" s="578"/>
      <c r="CQ42" s="578"/>
      <c r="CR42" s="578"/>
      <c r="CS42" s="578"/>
      <c r="CT42" s="578"/>
      <c r="CU42" s="578"/>
      <c r="CV42" s="578"/>
      <c r="CW42" s="578"/>
      <c r="CX42" s="578"/>
      <c r="CY42" s="578"/>
      <c r="CZ42" s="578"/>
      <c r="DA42" s="578"/>
      <c r="DB42" s="578"/>
      <c r="DC42" s="578">
        <v>0.11162037037037037</v>
      </c>
      <c r="DD42" s="578"/>
      <c r="DE42" s="578"/>
      <c r="DF42" s="578"/>
      <c r="DG42" s="578"/>
      <c r="DH42" s="578"/>
      <c r="DI42" s="578"/>
      <c r="DJ42" s="578"/>
      <c r="DK42" s="578"/>
      <c r="DL42" s="578"/>
      <c r="DM42" s="578"/>
      <c r="DN42" s="578"/>
      <c r="DO42" s="578"/>
      <c r="DP42" s="578"/>
      <c r="DQ42" s="578"/>
      <c r="DR42" s="578"/>
      <c r="DS42" s="578"/>
      <c r="DT42" s="578"/>
      <c r="DU42" s="578">
        <v>0.10880787037037037</v>
      </c>
      <c r="DV42" s="578"/>
      <c r="DW42" s="578"/>
      <c r="DX42" s="578"/>
      <c r="DY42" s="578"/>
      <c r="DZ42" s="578"/>
      <c r="EA42" s="578"/>
      <c r="EB42" s="578"/>
      <c r="EC42" s="578"/>
      <c r="ED42" s="578"/>
      <c r="EE42" s="578"/>
      <c r="EF42" s="578"/>
      <c r="EG42" s="578"/>
      <c r="EH42" s="578"/>
      <c r="EI42" s="578"/>
      <c r="EJ42" s="578"/>
      <c r="EK42" s="578"/>
      <c r="EL42" s="578"/>
      <c r="EM42" s="578"/>
      <c r="EN42" s="578"/>
      <c r="EO42" s="578"/>
      <c r="EP42" s="578"/>
      <c r="EQ42" s="578"/>
    </row>
    <row r="43" spans="1:147" ht="13.5" customHeight="1" thickBot="1" x14ac:dyDescent="0.25">
      <c r="A43" s="735"/>
      <c r="B43" s="737"/>
      <c r="C43" s="739"/>
      <c r="D43" s="741"/>
      <c r="E43" s="743"/>
      <c r="F43" s="753"/>
      <c r="G43" s="755"/>
      <c r="H43" s="760"/>
      <c r="I43" s="579"/>
      <c r="J43" s="580"/>
      <c r="K43" s="580"/>
      <c r="L43" s="581"/>
      <c r="M43" s="580"/>
      <c r="N43" s="580"/>
      <c r="O43" s="580"/>
      <c r="P43" s="581"/>
      <c r="Q43" s="581"/>
      <c r="R43" s="580"/>
      <c r="S43" s="580"/>
      <c r="T43" s="581"/>
      <c r="U43" s="580"/>
      <c r="V43" s="580"/>
      <c r="W43" s="580"/>
      <c r="X43" s="580"/>
      <c r="Y43" s="580"/>
      <c r="Z43" s="580"/>
      <c r="AA43" s="580"/>
      <c r="AB43" s="580"/>
      <c r="AC43" s="580"/>
      <c r="AD43" s="580"/>
      <c r="AE43" s="580"/>
      <c r="AF43" s="580"/>
      <c r="AG43" s="580"/>
      <c r="AH43" s="580"/>
      <c r="AI43" s="580"/>
      <c r="AJ43" s="580"/>
      <c r="AK43" s="580"/>
      <c r="AL43" s="580"/>
      <c r="AM43" s="580"/>
      <c r="AN43" s="580"/>
      <c r="AO43" s="580"/>
      <c r="AP43" s="580"/>
      <c r="AQ43" s="580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1">
        <f>IF(BB42&gt;30,30,IF($H42=0,0,ROUNDUP(BB42/$H42,0)))</f>
        <v>0</v>
      </c>
      <c r="BC43" s="581"/>
      <c r="BD43" s="580"/>
      <c r="BE43" s="580"/>
      <c r="BF43" s="580"/>
      <c r="BG43" s="580"/>
      <c r="BH43" s="580"/>
      <c r="BI43" s="580"/>
      <c r="BJ43" s="600">
        <f>IF(BJ42&gt;30,30,IF($H42=0,0,ROUNDUP(BJ42/$H42,0)))</f>
        <v>0</v>
      </c>
      <c r="BK43" s="580"/>
      <c r="BL43" s="580"/>
      <c r="BM43" s="580"/>
      <c r="BN43" s="580"/>
      <c r="BO43" s="580"/>
      <c r="BP43" s="580"/>
      <c r="BQ43" s="580"/>
      <c r="BR43" s="580"/>
      <c r="BS43" s="580"/>
      <c r="BT43" s="580"/>
      <c r="BU43" s="580"/>
      <c r="BV43" s="580"/>
      <c r="BW43" s="580"/>
      <c r="BX43" s="580"/>
      <c r="BY43" s="580"/>
      <c r="BZ43" s="580"/>
      <c r="CA43" s="580"/>
      <c r="CB43" s="580"/>
      <c r="CC43" s="580"/>
      <c r="CD43" s="580"/>
      <c r="CE43" s="580"/>
      <c r="CF43" s="580"/>
      <c r="CG43" s="580"/>
      <c r="CH43" s="580"/>
      <c r="CI43" s="580"/>
      <c r="CJ43" s="580"/>
      <c r="CK43" s="580"/>
      <c r="CL43" s="580"/>
      <c r="CM43" s="580"/>
      <c r="CN43" s="580"/>
      <c r="CO43" s="580"/>
      <c r="CP43" s="580"/>
      <c r="CQ43" s="580"/>
      <c r="CR43" s="580"/>
      <c r="CS43" s="580"/>
      <c r="CT43" s="580"/>
      <c r="CU43" s="580"/>
      <c r="CV43" s="580"/>
      <c r="CW43" s="580"/>
      <c r="CX43" s="580"/>
      <c r="CY43" s="580"/>
      <c r="CZ43" s="580"/>
      <c r="DA43" s="580"/>
      <c r="DB43" s="580"/>
      <c r="DC43" s="600">
        <f>IF(DC42&gt;30,30,IF($H42=0,0,ROUNDUP(DC42/$H42,0)))</f>
        <v>0</v>
      </c>
      <c r="DD43" s="600"/>
      <c r="DE43" s="580"/>
      <c r="DF43" s="580"/>
      <c r="DG43" s="580"/>
      <c r="DH43" s="580"/>
      <c r="DI43" s="580"/>
      <c r="DJ43" s="580"/>
      <c r="DK43" s="580"/>
      <c r="DL43" s="580"/>
      <c r="DM43" s="580"/>
      <c r="DN43" s="580"/>
      <c r="DO43" s="580"/>
      <c r="DP43" s="580"/>
      <c r="DQ43" s="580"/>
      <c r="DR43" s="580"/>
      <c r="DS43" s="580"/>
      <c r="DT43" s="580"/>
      <c r="DU43" s="600">
        <f>IF(DU42&gt;30,30,IF($H42=0,0,ROUNDUP(DU42/$H42,0)))</f>
        <v>0</v>
      </c>
      <c r="DV43" s="580"/>
      <c r="DW43" s="580"/>
      <c r="DX43" s="580"/>
      <c r="DY43" s="580"/>
      <c r="DZ43" s="580"/>
      <c r="EA43" s="580"/>
      <c r="EB43" s="580"/>
      <c r="EC43" s="580"/>
      <c r="ED43" s="580"/>
      <c r="EE43" s="580"/>
      <c r="EF43" s="580"/>
      <c r="EG43" s="580"/>
      <c r="EH43" s="580"/>
      <c r="EI43" s="580"/>
      <c r="EJ43" s="580"/>
      <c r="EK43" s="580"/>
      <c r="EL43" s="580"/>
      <c r="EM43" s="580"/>
      <c r="EN43" s="580"/>
      <c r="EO43" s="580"/>
      <c r="EP43" s="580"/>
      <c r="EQ43" s="580"/>
    </row>
    <row r="44" spans="1:147" ht="13.5" customHeight="1" x14ac:dyDescent="0.2">
      <c r="A44" s="734">
        <v>2</v>
      </c>
      <c r="B44" s="736" t="s">
        <v>7</v>
      </c>
      <c r="C44" s="738">
        <v>0</v>
      </c>
      <c r="D44" s="740">
        <v>0</v>
      </c>
      <c r="E44" s="742">
        <v>13</v>
      </c>
      <c r="F44" s="752">
        <v>2</v>
      </c>
      <c r="G44" s="754">
        <f>SUM(I44:ZM44)</f>
        <v>8.6898148148148155E-2</v>
      </c>
      <c r="H44" s="759">
        <f>MINA(I44,J44,K44,L44,M44,N44,O44,P44,Q44,R44,S44,T44,U44,V44,W44)</f>
        <v>0</v>
      </c>
      <c r="I44" s="626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4"/>
      <c r="AW44" s="574"/>
      <c r="AX44" s="574"/>
      <c r="AY44" s="574"/>
      <c r="AZ44" s="574"/>
      <c r="BA44" s="574"/>
      <c r="BB44" s="574"/>
      <c r="BC44" s="574"/>
      <c r="BD44" s="574"/>
      <c r="BE44" s="574"/>
      <c r="BF44" s="574"/>
      <c r="BG44" s="574"/>
      <c r="BH44" s="574"/>
      <c r="BI44" s="574"/>
      <c r="BJ44" s="574"/>
      <c r="BK44" s="574"/>
      <c r="BL44" s="574">
        <v>1.5717592592592592E-2</v>
      </c>
      <c r="BM44" s="574"/>
      <c r="BN44" s="574"/>
      <c r="BO44" s="574"/>
      <c r="BP44" s="574"/>
      <c r="BQ44" s="574"/>
      <c r="BR44" s="574"/>
      <c r="BS44" s="574"/>
      <c r="BT44" s="574"/>
      <c r="BU44" s="574"/>
      <c r="BV44" s="574"/>
      <c r="BW44" s="574"/>
      <c r="BX44" s="574"/>
      <c r="BY44" s="574"/>
      <c r="BZ44" s="574"/>
      <c r="CA44" s="574"/>
      <c r="CB44" s="574"/>
      <c r="CC44" s="574"/>
      <c r="CD44" s="574"/>
      <c r="CE44" s="574"/>
      <c r="CF44" s="574"/>
      <c r="CG44" s="574"/>
      <c r="CH44" s="574"/>
      <c r="CI44" s="574"/>
      <c r="CJ44" s="574"/>
      <c r="CK44" s="574"/>
      <c r="CL44" s="574"/>
      <c r="CM44" s="574"/>
      <c r="CN44" s="574"/>
      <c r="CO44" s="574"/>
      <c r="CP44" s="574"/>
      <c r="CQ44" s="574"/>
      <c r="CR44" s="574"/>
      <c r="CS44" s="574"/>
      <c r="CT44" s="574"/>
      <c r="CU44" s="574"/>
      <c r="CV44" s="574"/>
      <c r="CW44" s="574"/>
      <c r="CX44" s="574"/>
      <c r="CY44" s="574"/>
      <c r="CZ44" s="574"/>
      <c r="DA44" s="574"/>
      <c r="DB44" s="574"/>
      <c r="DC44" s="574"/>
      <c r="DD44" s="574"/>
      <c r="DE44" s="574"/>
      <c r="DF44" s="574"/>
      <c r="DG44" s="574"/>
      <c r="DH44" s="574"/>
      <c r="DI44" s="574"/>
      <c r="DJ44" s="574"/>
      <c r="DK44" s="574"/>
      <c r="DL44" s="574"/>
      <c r="DM44" s="574"/>
      <c r="DN44" s="574"/>
      <c r="DO44" s="574"/>
      <c r="DP44" s="574"/>
      <c r="DQ44" s="574"/>
      <c r="DR44" s="574"/>
      <c r="DS44" s="574"/>
      <c r="DT44" s="574"/>
      <c r="DU44" s="574">
        <v>7.1180555555555566E-2</v>
      </c>
      <c r="DV44" s="574"/>
      <c r="DW44" s="574"/>
      <c r="DX44" s="574"/>
      <c r="DY44" s="574"/>
      <c r="DZ44" s="574"/>
      <c r="EA44" s="574"/>
      <c r="EB44" s="574"/>
      <c r="EC44" s="574"/>
      <c r="ED44" s="574"/>
      <c r="EE44" s="574"/>
      <c r="EF44" s="574"/>
      <c r="EG44" s="574"/>
      <c r="EH44" s="574"/>
      <c r="EI44" s="574"/>
      <c r="EJ44" s="574"/>
      <c r="EK44" s="574"/>
      <c r="EL44" s="574"/>
      <c r="EM44" s="574"/>
      <c r="EN44" s="574"/>
      <c r="EO44" s="574"/>
      <c r="EP44" s="574"/>
      <c r="EQ44" s="574"/>
    </row>
    <row r="45" spans="1:147" ht="13.5" customHeight="1" thickBot="1" x14ac:dyDescent="0.25">
      <c r="A45" s="735"/>
      <c r="B45" s="737"/>
      <c r="C45" s="739"/>
      <c r="D45" s="741"/>
      <c r="E45" s="743"/>
      <c r="F45" s="753"/>
      <c r="G45" s="755"/>
      <c r="H45" s="760"/>
      <c r="I45" s="577"/>
      <c r="J45" s="575"/>
      <c r="K45" s="575"/>
      <c r="L45" s="576"/>
      <c r="M45" s="575"/>
      <c r="N45" s="575"/>
      <c r="O45" s="575"/>
      <c r="P45" s="576"/>
      <c r="Q45" s="576"/>
      <c r="R45" s="575"/>
      <c r="S45" s="575"/>
      <c r="T45" s="576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5"/>
      <c r="AS45" s="575"/>
      <c r="AT45" s="575"/>
      <c r="AU45" s="575"/>
      <c r="AV45" s="575"/>
      <c r="AW45" s="575"/>
      <c r="AX45" s="575"/>
      <c r="AY45" s="575"/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/>
      <c r="BL45" s="597">
        <f>IF(BL44&gt;30,30,IF($H44=0,0,ROUNDUP(BL44/$H44,0)))</f>
        <v>0</v>
      </c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/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5"/>
      <c r="CJ45" s="575"/>
      <c r="CK45" s="575"/>
      <c r="CL45" s="575"/>
      <c r="CM45" s="575"/>
      <c r="CN45" s="575"/>
      <c r="CO45" s="575"/>
      <c r="CP45" s="575"/>
      <c r="CQ45" s="575"/>
      <c r="CR45" s="575"/>
      <c r="CS45" s="575"/>
      <c r="CT45" s="575"/>
      <c r="CU45" s="575"/>
      <c r="CV45" s="575"/>
      <c r="CW45" s="575"/>
      <c r="CX45" s="575"/>
      <c r="CY45" s="575"/>
      <c r="CZ45" s="575"/>
      <c r="DA45" s="575"/>
      <c r="DB45" s="575"/>
      <c r="DC45" s="575"/>
      <c r="DD45" s="575"/>
      <c r="DE45" s="575"/>
      <c r="DF45" s="575"/>
      <c r="DG45" s="575"/>
      <c r="DH45" s="575"/>
      <c r="DI45" s="575"/>
      <c r="DJ45" s="575"/>
      <c r="DK45" s="575"/>
      <c r="DL45" s="575"/>
      <c r="DM45" s="575"/>
      <c r="DN45" s="575"/>
      <c r="DO45" s="575"/>
      <c r="DP45" s="575"/>
      <c r="DQ45" s="575"/>
      <c r="DR45" s="575"/>
      <c r="DS45" s="575"/>
      <c r="DT45" s="575"/>
      <c r="DU45" s="597">
        <f>IF(DU44&gt;30,30,IF($H44=0,0,ROUNDUP(DU44/$H44,0)))</f>
        <v>0</v>
      </c>
      <c r="DV45" s="575"/>
      <c r="DW45" s="575"/>
      <c r="DX45" s="575"/>
      <c r="DY45" s="575"/>
      <c r="DZ45" s="575"/>
      <c r="EA45" s="575"/>
      <c r="EB45" s="575"/>
      <c r="EC45" s="575"/>
      <c r="ED45" s="575"/>
      <c r="EE45" s="575"/>
      <c r="EF45" s="575"/>
      <c r="EG45" s="575"/>
      <c r="EH45" s="575"/>
      <c r="EI45" s="575"/>
      <c r="EJ45" s="575"/>
      <c r="EK45" s="575"/>
      <c r="EL45" s="575"/>
      <c r="EM45" s="575"/>
      <c r="EN45" s="575"/>
      <c r="EO45" s="575"/>
      <c r="EP45" s="575"/>
      <c r="EQ45" s="575"/>
    </row>
    <row r="46" spans="1:147" ht="13.5" customHeight="1" x14ac:dyDescent="0.2">
      <c r="A46" s="734">
        <v>3</v>
      </c>
      <c r="B46" s="736" t="s">
        <v>59</v>
      </c>
      <c r="C46" s="738">
        <v>0</v>
      </c>
      <c r="D46" s="740">
        <v>0</v>
      </c>
      <c r="E46" s="742">
        <v>17</v>
      </c>
      <c r="F46" s="752">
        <v>1</v>
      </c>
      <c r="G46" s="754">
        <f>SUM(I46:ZM46)</f>
        <v>6.9444444444444447E-4</v>
      </c>
      <c r="H46" s="759">
        <f>MINA(I46,J46,K46,L46,M46,N46,O46,P46,Q46,R46,S46,T46,U46,V46,W46)</f>
        <v>0</v>
      </c>
      <c r="I46" s="610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  <c r="AP46" s="578"/>
      <c r="AQ46" s="578"/>
      <c r="AR46" s="578"/>
      <c r="AS46" s="578"/>
      <c r="AT46" s="578"/>
      <c r="AU46" s="578"/>
      <c r="AV46" s="578"/>
      <c r="AW46" s="578"/>
      <c r="AX46" s="578"/>
      <c r="AY46" s="578"/>
      <c r="AZ46" s="578"/>
      <c r="BA46" s="578"/>
      <c r="BB46" s="578"/>
      <c r="BC46" s="578"/>
      <c r="BD46" s="578"/>
      <c r="BE46" s="578"/>
      <c r="BF46" s="578"/>
      <c r="BG46" s="578"/>
      <c r="BH46" s="578"/>
      <c r="BI46" s="578"/>
      <c r="BJ46" s="578"/>
      <c r="BK46" s="578"/>
      <c r="BL46" s="578"/>
      <c r="BM46" s="578"/>
      <c r="BN46" s="578"/>
      <c r="BO46" s="578"/>
      <c r="BP46" s="578"/>
      <c r="BQ46" s="578"/>
      <c r="BR46" s="578"/>
      <c r="BS46" s="578"/>
      <c r="BT46" s="578"/>
      <c r="BU46" s="578"/>
      <c r="BV46" s="578"/>
      <c r="BW46" s="578"/>
      <c r="BX46" s="578"/>
      <c r="BY46" s="578"/>
      <c r="BZ46" s="578"/>
      <c r="CA46" s="578"/>
      <c r="CB46" s="578"/>
      <c r="CC46" s="578"/>
      <c r="CD46" s="578"/>
      <c r="CE46" s="578"/>
      <c r="CF46" s="578"/>
      <c r="CG46" s="578"/>
      <c r="CH46" s="578"/>
      <c r="CI46" s="578"/>
      <c r="CJ46" s="578"/>
      <c r="CK46" s="578"/>
      <c r="CL46" s="578"/>
      <c r="CM46" s="578"/>
      <c r="CN46" s="578"/>
      <c r="CO46" s="578"/>
      <c r="CP46" s="578"/>
      <c r="CQ46" s="578"/>
      <c r="CR46" s="578"/>
      <c r="CS46" s="578"/>
      <c r="CT46" s="578"/>
      <c r="CU46" s="578"/>
      <c r="CV46" s="578"/>
      <c r="CW46" s="578"/>
      <c r="CX46" s="578"/>
      <c r="CY46" s="578"/>
      <c r="CZ46" s="578"/>
      <c r="DA46" s="578"/>
      <c r="DB46" s="578"/>
      <c r="DC46" s="578"/>
      <c r="DD46" s="578"/>
      <c r="DE46" s="578"/>
      <c r="DF46" s="578"/>
      <c r="DG46" s="578"/>
      <c r="DH46" s="578"/>
      <c r="DI46" s="578"/>
      <c r="DJ46" s="578"/>
      <c r="DK46" s="578"/>
      <c r="DL46" s="578"/>
      <c r="DM46" s="578"/>
      <c r="DN46" s="578"/>
      <c r="DO46" s="578"/>
      <c r="DP46" s="578"/>
      <c r="DQ46" s="578"/>
      <c r="DR46" s="578"/>
      <c r="DS46" s="578"/>
      <c r="DT46" s="578"/>
      <c r="DU46" s="578"/>
      <c r="DV46" s="578">
        <v>6.9444444444444447E-4</v>
      </c>
      <c r="DW46" s="578"/>
      <c r="DX46" s="578"/>
      <c r="DY46" s="578"/>
      <c r="DZ46" s="578"/>
      <c r="EA46" s="578"/>
      <c r="EB46" s="578"/>
      <c r="EC46" s="578"/>
      <c r="ED46" s="578"/>
      <c r="EE46" s="578"/>
      <c r="EF46" s="578"/>
      <c r="EG46" s="578"/>
      <c r="EH46" s="578"/>
      <c r="EI46" s="578"/>
      <c r="EJ46" s="578"/>
      <c r="EK46" s="578"/>
      <c r="EL46" s="578"/>
      <c r="EM46" s="578"/>
      <c r="EN46" s="578"/>
      <c r="EO46" s="578"/>
      <c r="EP46" s="578"/>
      <c r="EQ46" s="578"/>
    </row>
    <row r="47" spans="1:147" ht="13.5" customHeight="1" thickBot="1" x14ac:dyDescent="0.25">
      <c r="A47" s="735"/>
      <c r="B47" s="737"/>
      <c r="C47" s="739"/>
      <c r="D47" s="741"/>
      <c r="E47" s="743"/>
      <c r="F47" s="753"/>
      <c r="G47" s="755"/>
      <c r="H47" s="760"/>
      <c r="I47" s="579"/>
      <c r="J47" s="580"/>
      <c r="K47" s="580"/>
      <c r="L47" s="581"/>
      <c r="M47" s="580"/>
      <c r="N47" s="580"/>
      <c r="O47" s="580"/>
      <c r="P47" s="581"/>
      <c r="Q47" s="581"/>
      <c r="R47" s="580"/>
      <c r="S47" s="580"/>
      <c r="T47" s="581"/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0"/>
      <c r="AM47" s="580"/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0"/>
      <c r="AY47" s="580"/>
      <c r="AZ47" s="580"/>
      <c r="BA47" s="580"/>
      <c r="BB47" s="580"/>
      <c r="BC47" s="580"/>
      <c r="BD47" s="580"/>
      <c r="BE47" s="580"/>
      <c r="BF47" s="580"/>
      <c r="BG47" s="580"/>
      <c r="BH47" s="580"/>
      <c r="BI47" s="580"/>
      <c r="BJ47" s="580"/>
      <c r="BK47" s="580"/>
      <c r="BL47" s="580"/>
      <c r="BM47" s="580"/>
      <c r="BN47" s="580"/>
      <c r="BO47" s="580"/>
      <c r="BP47" s="580"/>
      <c r="BQ47" s="580"/>
      <c r="BR47" s="580"/>
      <c r="BS47" s="580"/>
      <c r="BT47" s="580"/>
      <c r="BU47" s="580"/>
      <c r="BV47" s="580"/>
      <c r="BW47" s="580"/>
      <c r="BX47" s="580"/>
      <c r="BY47" s="580"/>
      <c r="BZ47" s="580"/>
      <c r="CA47" s="580"/>
      <c r="CB47" s="580"/>
      <c r="CC47" s="580"/>
      <c r="CD47" s="580"/>
      <c r="CE47" s="580"/>
      <c r="CF47" s="580"/>
      <c r="CG47" s="580"/>
      <c r="CH47" s="580"/>
      <c r="CI47" s="580"/>
      <c r="CJ47" s="580"/>
      <c r="CK47" s="580"/>
      <c r="CL47" s="580"/>
      <c r="CM47" s="580"/>
      <c r="CN47" s="580"/>
      <c r="CO47" s="580"/>
      <c r="CP47" s="580"/>
      <c r="CQ47" s="580"/>
      <c r="CR47" s="580"/>
      <c r="CS47" s="580"/>
      <c r="CT47" s="580"/>
      <c r="CU47" s="580"/>
      <c r="CV47" s="580"/>
      <c r="CW47" s="580"/>
      <c r="CX47" s="580"/>
      <c r="CY47" s="580"/>
      <c r="CZ47" s="580"/>
      <c r="DA47" s="580"/>
      <c r="DB47" s="580"/>
      <c r="DC47" s="580"/>
      <c r="DD47" s="580"/>
      <c r="DE47" s="580"/>
      <c r="DF47" s="580"/>
      <c r="DG47" s="580"/>
      <c r="DH47" s="580"/>
      <c r="DI47" s="580"/>
      <c r="DJ47" s="580"/>
      <c r="DK47" s="580"/>
      <c r="DL47" s="580"/>
      <c r="DM47" s="580"/>
      <c r="DN47" s="580"/>
      <c r="DO47" s="580"/>
      <c r="DP47" s="580"/>
      <c r="DQ47" s="580"/>
      <c r="DR47" s="580"/>
      <c r="DS47" s="580"/>
      <c r="DT47" s="580"/>
      <c r="DU47" s="580"/>
      <c r="DV47" s="600">
        <f>IF(DV46&gt;30,30,IF($H46=0,0,ROUNDUP(DV46/$H46,0)))</f>
        <v>0</v>
      </c>
      <c r="DW47" s="580"/>
      <c r="DX47" s="580"/>
      <c r="DY47" s="580"/>
      <c r="DZ47" s="580"/>
      <c r="EA47" s="580"/>
      <c r="EB47" s="580"/>
      <c r="EC47" s="580"/>
      <c r="ED47" s="580"/>
      <c r="EE47" s="580"/>
      <c r="EF47" s="580"/>
      <c r="EG47" s="580"/>
      <c r="EH47" s="580"/>
      <c r="EI47" s="580"/>
      <c r="EJ47" s="580"/>
      <c r="EK47" s="580"/>
      <c r="EL47" s="580"/>
      <c r="EM47" s="580"/>
      <c r="EN47" s="580"/>
      <c r="EO47" s="580"/>
      <c r="EP47" s="580"/>
      <c r="EQ47" s="580"/>
    </row>
    <row r="48" spans="1:147" ht="13.5" customHeight="1" x14ac:dyDescent="0.2">
      <c r="A48" s="734">
        <v>4</v>
      </c>
      <c r="B48" s="736" t="s">
        <v>107</v>
      </c>
      <c r="C48" s="738">
        <v>0</v>
      </c>
      <c r="D48" s="740">
        <v>0</v>
      </c>
      <c r="E48" s="742">
        <v>19</v>
      </c>
      <c r="F48" s="752">
        <v>0</v>
      </c>
      <c r="G48" s="754">
        <f>SUM(I48:ZM48)</f>
        <v>0</v>
      </c>
      <c r="H48" s="759">
        <f>MINA(I48,J48,K48,L48,M48,N48,O48,P48,Q48,R48,S48,T48,U48,V48,W48)</f>
        <v>0</v>
      </c>
      <c r="I48" s="626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/>
      <c r="Z48" s="574"/>
      <c r="AA48" s="574"/>
      <c r="AB48" s="574"/>
      <c r="AC48" s="574"/>
      <c r="AD48" s="574"/>
      <c r="AE48" s="574"/>
      <c r="AF48" s="574"/>
      <c r="AG48" s="574"/>
      <c r="AH48" s="574"/>
      <c r="AI48" s="574"/>
      <c r="AJ48" s="574"/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  <c r="AV48" s="574"/>
      <c r="AW48" s="574"/>
      <c r="AX48" s="574"/>
      <c r="AY48" s="574"/>
      <c r="AZ48" s="574"/>
      <c r="BA48" s="574"/>
      <c r="BB48" s="574"/>
      <c r="BC48" s="574"/>
      <c r="BD48" s="574"/>
      <c r="BE48" s="574"/>
      <c r="BF48" s="574"/>
      <c r="BG48" s="574"/>
      <c r="BH48" s="574"/>
      <c r="BI48" s="574"/>
      <c r="BJ48" s="574"/>
      <c r="BK48" s="574"/>
      <c r="BL48" s="574"/>
      <c r="BM48" s="574"/>
      <c r="BN48" s="574"/>
      <c r="BO48" s="574"/>
      <c r="BP48" s="574"/>
      <c r="BQ48" s="574"/>
      <c r="BR48" s="574"/>
      <c r="BS48" s="574"/>
      <c r="BT48" s="574"/>
      <c r="BU48" s="574"/>
      <c r="BV48" s="574"/>
      <c r="BW48" s="574"/>
      <c r="BX48" s="574"/>
      <c r="BY48" s="574"/>
      <c r="BZ48" s="574"/>
      <c r="CA48" s="574"/>
      <c r="CB48" s="574"/>
      <c r="CC48" s="574"/>
      <c r="CD48" s="574"/>
      <c r="CE48" s="574"/>
      <c r="CF48" s="574"/>
      <c r="CG48" s="574"/>
      <c r="CH48" s="574"/>
      <c r="CI48" s="574"/>
      <c r="CJ48" s="574"/>
      <c r="CK48" s="574"/>
      <c r="CL48" s="574"/>
      <c r="CM48" s="574"/>
      <c r="CN48" s="574"/>
      <c r="CO48" s="574"/>
      <c r="CP48" s="574"/>
      <c r="CQ48" s="574"/>
      <c r="CR48" s="574"/>
      <c r="CS48" s="574"/>
      <c r="CT48" s="574"/>
      <c r="CU48" s="574"/>
      <c r="CV48" s="574"/>
      <c r="CW48" s="574"/>
      <c r="CX48" s="574"/>
      <c r="CY48" s="574"/>
      <c r="CZ48" s="574"/>
      <c r="DA48" s="574"/>
      <c r="DB48" s="574"/>
      <c r="DC48" s="574"/>
      <c r="DD48" s="574"/>
      <c r="DE48" s="574"/>
      <c r="DF48" s="574"/>
      <c r="DG48" s="574"/>
      <c r="DH48" s="574"/>
      <c r="DI48" s="574"/>
      <c r="DJ48" s="574"/>
      <c r="DK48" s="574"/>
      <c r="DL48" s="574"/>
      <c r="DM48" s="574"/>
      <c r="DN48" s="574"/>
      <c r="DO48" s="574"/>
      <c r="DP48" s="574"/>
      <c r="DQ48" s="574"/>
      <c r="DR48" s="574"/>
      <c r="DS48" s="574"/>
      <c r="DT48" s="574"/>
      <c r="DU48" s="574"/>
      <c r="DV48" s="574"/>
      <c r="DW48" s="574"/>
      <c r="DX48" s="574"/>
      <c r="DY48" s="574"/>
      <c r="DZ48" s="574"/>
      <c r="EA48" s="574"/>
      <c r="EB48" s="574"/>
      <c r="EC48" s="574"/>
      <c r="ED48" s="574"/>
      <c r="EE48" s="574"/>
      <c r="EF48" s="574"/>
      <c r="EG48" s="574"/>
      <c r="EH48" s="574"/>
      <c r="EI48" s="574"/>
      <c r="EJ48" s="574"/>
      <c r="EK48" s="574"/>
      <c r="EL48" s="574"/>
      <c r="EM48" s="574"/>
      <c r="EN48" s="574"/>
      <c r="EO48" s="574"/>
      <c r="EP48" s="574"/>
      <c r="EQ48" s="574"/>
    </row>
    <row r="49" spans="1:147" ht="13.5" customHeight="1" thickBot="1" x14ac:dyDescent="0.25">
      <c r="A49" s="735"/>
      <c r="B49" s="737"/>
      <c r="C49" s="739"/>
      <c r="D49" s="741"/>
      <c r="E49" s="743"/>
      <c r="F49" s="753"/>
      <c r="G49" s="755"/>
      <c r="H49" s="760"/>
      <c r="I49" s="577"/>
      <c r="J49" s="575"/>
      <c r="K49" s="575"/>
      <c r="L49" s="576"/>
      <c r="M49" s="575"/>
      <c r="N49" s="575"/>
      <c r="O49" s="575"/>
      <c r="P49" s="576"/>
      <c r="Q49" s="576"/>
      <c r="R49" s="575"/>
      <c r="S49" s="575"/>
      <c r="T49" s="576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75"/>
      <c r="AZ49" s="575"/>
      <c r="BA49" s="575"/>
      <c r="BB49" s="575"/>
      <c r="BC49" s="575"/>
      <c r="BD49" s="575"/>
      <c r="BE49" s="575"/>
      <c r="BF49" s="575"/>
      <c r="BG49" s="575"/>
      <c r="BH49" s="575"/>
      <c r="BI49" s="575"/>
      <c r="BJ49" s="575"/>
      <c r="BK49" s="575"/>
      <c r="BL49" s="575"/>
      <c r="BM49" s="575"/>
      <c r="BN49" s="575"/>
      <c r="BO49" s="575"/>
      <c r="BP49" s="575"/>
      <c r="BQ49" s="575"/>
      <c r="BR49" s="575"/>
      <c r="BS49" s="575"/>
      <c r="BT49" s="575"/>
      <c r="BU49" s="575"/>
      <c r="BV49" s="575"/>
      <c r="BW49" s="575"/>
      <c r="BX49" s="575"/>
      <c r="BY49" s="575"/>
      <c r="BZ49" s="575"/>
      <c r="CA49" s="575"/>
      <c r="CB49" s="575"/>
      <c r="CC49" s="575"/>
      <c r="CD49" s="575"/>
      <c r="CE49" s="575"/>
      <c r="CF49" s="575"/>
      <c r="CG49" s="575"/>
      <c r="CH49" s="575"/>
      <c r="CI49" s="575"/>
      <c r="CJ49" s="575"/>
      <c r="CK49" s="575"/>
      <c r="CL49" s="575"/>
      <c r="CM49" s="575"/>
      <c r="CN49" s="575"/>
      <c r="CO49" s="575"/>
      <c r="CP49" s="575"/>
      <c r="CQ49" s="575"/>
      <c r="CR49" s="575"/>
      <c r="CS49" s="575"/>
      <c r="CT49" s="575"/>
      <c r="CU49" s="575"/>
      <c r="CV49" s="575"/>
      <c r="CW49" s="575"/>
      <c r="CX49" s="575"/>
      <c r="CY49" s="575"/>
      <c r="CZ49" s="575"/>
      <c r="DA49" s="575"/>
      <c r="DB49" s="575"/>
      <c r="DC49" s="575"/>
      <c r="DD49" s="575"/>
      <c r="DE49" s="575"/>
      <c r="DF49" s="575"/>
      <c r="DG49" s="575"/>
      <c r="DH49" s="575"/>
      <c r="DI49" s="575"/>
      <c r="DJ49" s="575"/>
      <c r="DK49" s="575"/>
      <c r="DL49" s="575"/>
      <c r="DM49" s="575"/>
      <c r="DN49" s="575"/>
      <c r="DO49" s="575"/>
      <c r="DP49" s="575"/>
      <c r="DQ49" s="575"/>
      <c r="DR49" s="575"/>
      <c r="DS49" s="575"/>
      <c r="DT49" s="575"/>
      <c r="DU49" s="575"/>
      <c r="DV49" s="575"/>
      <c r="DW49" s="575"/>
      <c r="DX49" s="575"/>
      <c r="DY49" s="575"/>
      <c r="DZ49" s="575"/>
      <c r="EA49" s="575"/>
      <c r="EB49" s="575"/>
      <c r="EC49" s="575"/>
      <c r="ED49" s="575"/>
      <c r="EE49" s="575"/>
      <c r="EF49" s="575"/>
      <c r="EG49" s="575"/>
      <c r="EH49" s="575"/>
      <c r="EI49" s="575"/>
      <c r="EJ49" s="575"/>
      <c r="EK49" s="575"/>
      <c r="EL49" s="575"/>
      <c r="EM49" s="575"/>
      <c r="EN49" s="575"/>
      <c r="EO49" s="575"/>
      <c r="EP49" s="575"/>
      <c r="EQ49" s="575"/>
    </row>
    <row r="50" spans="1:147" ht="13.5" customHeight="1" x14ac:dyDescent="0.2">
      <c r="A50" s="734">
        <v>5</v>
      </c>
      <c r="B50" s="736" t="s">
        <v>289</v>
      </c>
      <c r="C50" s="738">
        <v>8</v>
      </c>
      <c r="D50" s="740">
        <v>92</v>
      </c>
      <c r="E50" s="742">
        <v>2</v>
      </c>
      <c r="F50" s="752">
        <v>30</v>
      </c>
      <c r="G50" s="754">
        <f>SUM(I50:ZM50)</f>
        <v>1.0944791666666664</v>
      </c>
      <c r="H50" s="759">
        <f>MINA(I50,J50,K50,L50,M50,N50,O50,P50,Q50,R50,S50,T50,U50,V50,W50)</f>
        <v>1.5486111111111112E-2</v>
      </c>
      <c r="I50" s="610"/>
      <c r="J50" s="578"/>
      <c r="K50" s="578">
        <v>1.6249999999999997E-2</v>
      </c>
      <c r="L50" s="578">
        <v>1.6770833333333332E-2</v>
      </c>
      <c r="M50" s="578">
        <v>1.6736111111111111E-2</v>
      </c>
      <c r="N50" s="578">
        <v>1.5879629629629629E-2</v>
      </c>
      <c r="O50" s="578"/>
      <c r="P50" s="578"/>
      <c r="Q50" s="578">
        <v>1.6469907407407405E-2</v>
      </c>
      <c r="R50" s="578">
        <v>1.5949074074074074E-2</v>
      </c>
      <c r="S50" s="578">
        <v>1.5486111111111112E-2</v>
      </c>
      <c r="T50" s="578"/>
      <c r="U50" s="578"/>
      <c r="V50" s="578">
        <v>1.5891203703703703E-2</v>
      </c>
      <c r="W50" s="578">
        <v>1.7523148148148149E-2</v>
      </c>
      <c r="X50" s="578"/>
      <c r="Y50" s="578"/>
      <c r="Z50" s="578">
        <v>1.9502314814814816E-2</v>
      </c>
      <c r="AA50" s="578"/>
      <c r="AB50" s="578">
        <v>2.0763888888888887E-2</v>
      </c>
      <c r="AC50" s="578"/>
      <c r="AD50" s="578"/>
      <c r="AE50" s="578">
        <v>3.4849537037037033E-2</v>
      </c>
      <c r="AF50" s="578"/>
      <c r="AG50" s="578"/>
      <c r="AH50" s="578"/>
      <c r="AI50" s="578"/>
      <c r="AJ50" s="578"/>
      <c r="AK50" s="578"/>
      <c r="AL50" s="578"/>
      <c r="AM50" s="578"/>
      <c r="AN50" s="578"/>
      <c r="AO50" s="578"/>
      <c r="AP50" s="578"/>
      <c r="AQ50" s="578"/>
      <c r="AR50" s="578"/>
      <c r="AS50" s="578"/>
      <c r="AT50" s="578"/>
      <c r="AU50" s="578"/>
      <c r="AV50" s="578"/>
      <c r="AW50" s="578"/>
      <c r="AX50" s="578"/>
      <c r="AY50" s="578"/>
      <c r="AZ50" s="578"/>
      <c r="BA50" s="578"/>
      <c r="BB50" s="578">
        <v>8.5231481481481478E-2</v>
      </c>
      <c r="BC50" s="578"/>
      <c r="BD50" s="578"/>
      <c r="BE50" s="578"/>
      <c r="BF50" s="578">
        <v>5.7395833333333333E-2</v>
      </c>
      <c r="BG50" s="578"/>
      <c r="BH50" s="578"/>
      <c r="BI50" s="578"/>
      <c r="BJ50" s="578"/>
      <c r="BK50" s="578"/>
      <c r="BL50" s="578"/>
      <c r="BM50" s="578"/>
      <c r="BN50" s="578"/>
      <c r="BO50" s="578"/>
      <c r="BP50" s="578"/>
      <c r="BQ50" s="578"/>
      <c r="BR50" s="578"/>
      <c r="BS50" s="578"/>
      <c r="BT50" s="578"/>
      <c r="BU50" s="578"/>
      <c r="BV50" s="578"/>
      <c r="BW50" s="578"/>
      <c r="BX50" s="578">
        <v>3.4895833333333334E-2</v>
      </c>
      <c r="BY50" s="594">
        <v>2.9270833333333333E-2</v>
      </c>
      <c r="BZ50" s="578"/>
      <c r="CA50" s="578"/>
      <c r="CB50" s="578"/>
      <c r="CC50" s="578"/>
      <c r="CD50" s="578"/>
      <c r="CE50" s="578"/>
      <c r="CF50" s="578">
        <v>3.4201388888888885E-2</v>
      </c>
      <c r="CG50" s="578"/>
      <c r="CH50" s="578"/>
      <c r="CI50" s="578"/>
      <c r="CJ50" s="578"/>
      <c r="CK50" s="578"/>
      <c r="CL50" s="578"/>
      <c r="CM50" s="578"/>
      <c r="CN50" s="578"/>
      <c r="CO50" s="578"/>
      <c r="CP50" s="578"/>
      <c r="CQ50" s="578"/>
      <c r="CR50" s="578"/>
      <c r="CS50" s="578"/>
      <c r="CT50" s="578"/>
      <c r="CU50" s="578"/>
      <c r="CV50" s="578"/>
      <c r="CW50" s="578"/>
      <c r="CX50" s="578"/>
      <c r="CY50" s="578"/>
      <c r="CZ50" s="594">
        <v>3.412037037037037E-2</v>
      </c>
      <c r="DA50" s="578"/>
      <c r="DB50" s="578"/>
      <c r="DC50" s="578">
        <v>7.8437500000000007E-2</v>
      </c>
      <c r="DD50" s="578"/>
      <c r="DE50" s="578"/>
      <c r="DF50" s="578"/>
      <c r="DG50" s="578"/>
      <c r="DH50" s="578"/>
      <c r="DI50" s="578"/>
      <c r="DJ50" s="578"/>
      <c r="DK50" s="578"/>
      <c r="DL50" s="578"/>
      <c r="DM50" s="578"/>
      <c r="DN50" s="578">
        <v>7.9340277777777787E-2</v>
      </c>
      <c r="DO50" s="578"/>
      <c r="DP50" s="578">
        <v>3.078703703703704E-2</v>
      </c>
      <c r="DQ50" s="578">
        <v>2.6192129629629631E-2</v>
      </c>
      <c r="DR50" s="578"/>
      <c r="DS50" s="578"/>
      <c r="DT50" s="578"/>
      <c r="DU50" s="578">
        <v>7.991898148148148E-2</v>
      </c>
      <c r="DV50" s="578"/>
      <c r="DW50" s="578"/>
      <c r="DX50" s="578"/>
      <c r="DY50" s="578"/>
      <c r="DZ50" s="578">
        <v>3.1030092592592592E-2</v>
      </c>
      <c r="EA50" s="578">
        <v>2.7256944444444445E-2</v>
      </c>
      <c r="EB50" s="578"/>
      <c r="EC50" s="578"/>
      <c r="ED50" s="578"/>
      <c r="EE50" s="578">
        <v>3.3958333333333333E-2</v>
      </c>
      <c r="EF50" s="578"/>
      <c r="EG50" s="578"/>
      <c r="EH50" s="578"/>
      <c r="EI50" s="578"/>
      <c r="EJ50" s="578"/>
      <c r="EK50" s="578"/>
      <c r="EL50" s="578"/>
      <c r="EM50" s="578">
        <v>3.5891203703703703E-2</v>
      </c>
      <c r="EN50" s="578">
        <v>3.2789351851851854E-2</v>
      </c>
      <c r="EO50" s="578">
        <v>7.8587962962962957E-2</v>
      </c>
      <c r="EP50" s="578">
        <v>6.3101851851851853E-2</v>
      </c>
      <c r="EQ50" s="578"/>
    </row>
    <row r="51" spans="1:147" ht="13.5" customHeight="1" thickBot="1" x14ac:dyDescent="0.25">
      <c r="A51" s="735"/>
      <c r="B51" s="737"/>
      <c r="C51" s="739"/>
      <c r="D51" s="741"/>
      <c r="E51" s="743"/>
      <c r="F51" s="753"/>
      <c r="G51" s="755"/>
      <c r="H51" s="760"/>
      <c r="I51" s="579"/>
      <c r="J51" s="580"/>
      <c r="K51" s="579">
        <f t="shared" ref="K51:N51" si="25">IF($H50=0,0,ROUNDUP(K50/$H50,0))</f>
        <v>2</v>
      </c>
      <c r="L51" s="581">
        <f t="shared" si="25"/>
        <v>2</v>
      </c>
      <c r="M51" s="600">
        <f t="shared" si="25"/>
        <v>2</v>
      </c>
      <c r="N51" s="600">
        <f t="shared" si="25"/>
        <v>2</v>
      </c>
      <c r="O51" s="580"/>
      <c r="P51" s="581"/>
      <c r="Q51" s="600">
        <f t="shared" ref="Q51:S51" si="26">IF($H50=0,0,ROUNDUP(Q50/$H50,0))</f>
        <v>2</v>
      </c>
      <c r="R51" s="581">
        <f t="shared" si="26"/>
        <v>2</v>
      </c>
      <c r="S51" s="600">
        <f t="shared" si="26"/>
        <v>1</v>
      </c>
      <c r="T51" s="581"/>
      <c r="U51" s="580"/>
      <c r="V51" s="581">
        <f t="shared" ref="V51:W51" si="27">IF($H50=0,0,ROUNDUP(V50/$H50,0))</f>
        <v>2</v>
      </c>
      <c r="W51" s="600">
        <f t="shared" si="27"/>
        <v>2</v>
      </c>
      <c r="X51" s="580"/>
      <c r="Y51" s="580"/>
      <c r="Z51" s="581">
        <f>IF($H50=0,0,ROUNDUP(Z50/$H50,0))</f>
        <v>2</v>
      </c>
      <c r="AA51" s="581"/>
      <c r="AB51" s="581">
        <f>IF($H50=0,0,ROUNDUP(AB50/$H50,0))</f>
        <v>2</v>
      </c>
      <c r="AC51" s="581"/>
      <c r="AD51" s="581"/>
      <c r="AE51" s="581">
        <f>IF($H50=0,0,ROUNDUP(AE50/$H50,0))</f>
        <v>3</v>
      </c>
      <c r="AF51" s="581"/>
      <c r="AG51" s="580"/>
      <c r="AH51" s="580"/>
      <c r="AI51" s="580"/>
      <c r="AJ51" s="580"/>
      <c r="AK51" s="580"/>
      <c r="AL51" s="580"/>
      <c r="AM51" s="580"/>
      <c r="AN51" s="580"/>
      <c r="AO51" s="580"/>
      <c r="AP51" s="580"/>
      <c r="AQ51" s="580"/>
      <c r="AR51" s="580"/>
      <c r="AS51" s="580"/>
      <c r="AT51" s="580"/>
      <c r="AU51" s="580"/>
      <c r="AV51" s="580"/>
      <c r="AW51" s="580"/>
      <c r="AX51" s="580"/>
      <c r="AY51" s="580"/>
      <c r="AZ51" s="580"/>
      <c r="BA51" s="580"/>
      <c r="BB51" s="581">
        <f>IF(BB50&gt;30,30,IF($H50=0,0,ROUNDUP(BB50/$H50,0)))</f>
        <v>6</v>
      </c>
      <c r="BC51" s="581"/>
      <c r="BD51" s="580"/>
      <c r="BE51" s="580"/>
      <c r="BF51" s="581">
        <f>IF(BF50&gt;30,30,IF($H50=0,0,ROUNDUP(BF50/$H50,0)))</f>
        <v>4</v>
      </c>
      <c r="BG51" s="580"/>
      <c r="BH51" s="580"/>
      <c r="BI51" s="580"/>
      <c r="BJ51" s="580"/>
      <c r="BK51" s="580"/>
      <c r="BL51" s="580"/>
      <c r="BM51" s="580"/>
      <c r="BN51" s="580"/>
      <c r="BO51" s="580"/>
      <c r="BP51" s="580"/>
      <c r="BQ51" s="580"/>
      <c r="BR51" s="580"/>
      <c r="BS51" s="580"/>
      <c r="BT51" s="580"/>
      <c r="BU51" s="580"/>
      <c r="BV51" s="580"/>
      <c r="BW51" s="580"/>
      <c r="BX51" s="581">
        <f>IF(BX50&gt;30,30,IF($H50=0,0,ROUNDUP(BX50/$H50,0)))</f>
        <v>3</v>
      </c>
      <c r="BY51" s="600">
        <f>IF(BY50&gt;30,30,IF($H50=0,0,ROUNDUP(BY50/$H50,0)))</f>
        <v>2</v>
      </c>
      <c r="BZ51" s="580"/>
      <c r="CA51" s="580"/>
      <c r="CB51" s="580"/>
      <c r="CC51" s="580"/>
      <c r="CD51" s="580"/>
      <c r="CE51" s="580"/>
      <c r="CF51" s="600">
        <f>IF(ROUNDUP(CF50/$H50,0)&gt;30,30,IF($H50=0,0,ROUNDUP(CF50/$H50,0)))</f>
        <v>3</v>
      </c>
      <c r="CG51" s="580"/>
      <c r="CH51" s="580"/>
      <c r="CI51" s="580"/>
      <c r="CJ51" s="580"/>
      <c r="CK51" s="580"/>
      <c r="CL51" s="580"/>
      <c r="CM51" s="580"/>
      <c r="CN51" s="580"/>
      <c r="CO51" s="580"/>
      <c r="CP51" s="580"/>
      <c r="CQ51" s="580"/>
      <c r="CR51" s="580"/>
      <c r="CS51" s="580"/>
      <c r="CT51" s="580"/>
      <c r="CU51" s="580"/>
      <c r="CV51" s="580"/>
      <c r="CW51" s="580"/>
      <c r="CX51" s="580"/>
      <c r="CY51" s="580"/>
      <c r="CZ51" s="600">
        <f>IF(ROUNDUP(CZ50/$H50,0)&gt;30,30,IF($H50=0,0,ROUNDUP(CZ50/$H50,0)))</f>
        <v>3</v>
      </c>
      <c r="DA51" s="580"/>
      <c r="DB51" s="580"/>
      <c r="DC51" s="600">
        <f>IF(ROUNDUP(DC50/$H50,0)&gt;30,30,IF($H50=0,0,ROUNDUP(DC50/$H50,0)))</f>
        <v>6</v>
      </c>
      <c r="DD51" s="600"/>
      <c r="DE51" s="580"/>
      <c r="DF51" s="580"/>
      <c r="DG51" s="580"/>
      <c r="DH51" s="580"/>
      <c r="DI51" s="580"/>
      <c r="DJ51" s="580"/>
      <c r="DK51" s="580"/>
      <c r="DL51" s="580"/>
      <c r="DM51" s="580"/>
      <c r="DN51" s="600">
        <f>IF(ROUNDUP(DN50/$H50,0)&gt;30,30,IF($H50=0,0,ROUNDUP(DN50/$H50,0)))</f>
        <v>6</v>
      </c>
      <c r="DO51" s="580"/>
      <c r="DP51" s="600">
        <f>IF(ROUNDUP(DP50/$H50,0)&gt;30,30,IF($H50=0,0,ROUNDUP(DP50/$H50,0)))</f>
        <v>2</v>
      </c>
      <c r="DQ51" s="600">
        <f>IF(ROUNDUP(DQ50/$H50,0)&gt;30,30,IF($H50=0,0,ROUNDUP(DQ50/$H50,0)))</f>
        <v>2</v>
      </c>
      <c r="DR51" s="600"/>
      <c r="DS51" s="600"/>
      <c r="DT51" s="600"/>
      <c r="DU51" s="600">
        <f>IF(DU50&gt;30,30,IF($H50=0,0,ROUNDUP(DU50/$H50,0)))</f>
        <v>6</v>
      </c>
      <c r="DV51" s="580"/>
      <c r="DW51" s="580"/>
      <c r="DX51" s="580"/>
      <c r="DY51" s="580"/>
      <c r="DZ51" s="600">
        <f>IF(ROUNDUP(DZ50/$H50,0)&gt;30,30,IF($H50=0,0,ROUNDUP(DZ50/$H50,0)))</f>
        <v>3</v>
      </c>
      <c r="EA51" s="600">
        <f>IF(ROUNDUP(EA50/$H50,0)&gt;30,30,IF($H50=0,0,ROUNDUP(EA50/$H50,0)))</f>
        <v>2</v>
      </c>
      <c r="EB51" s="600"/>
      <c r="EC51" s="580"/>
      <c r="ED51" s="580"/>
      <c r="EE51" s="600">
        <f>IF(ROUNDUP(EE50/$H50,0)&gt;30,30,IF($H50=0,0,ROUNDUP(EE50/$H50,0)))</f>
        <v>3</v>
      </c>
      <c r="EF51" s="600"/>
      <c r="EG51" s="600"/>
      <c r="EH51" s="600"/>
      <c r="EI51" s="580"/>
      <c r="EJ51" s="580"/>
      <c r="EK51" s="580"/>
      <c r="EL51" s="580"/>
      <c r="EM51" s="600">
        <f>IF(ROUNDUP(EM50/$H50,0)&gt;30,30,IF($H50=0,0,ROUNDUP(EM50/$H50,0)))</f>
        <v>3</v>
      </c>
      <c r="EN51" s="600">
        <f>IF(ROUNDUP(EN50/$H50,0)&gt;30,30,IF($H50=0,0,ROUNDUP(EN50/$H50,0)))</f>
        <v>3</v>
      </c>
      <c r="EO51" s="600">
        <f>IF(ROUNDUP(EO50/$H50,0)&gt;30,30,IF($H50=0,0,ROUNDUP(EO50/$H50,0)))</f>
        <v>6</v>
      </c>
      <c r="EP51" s="600">
        <f>IF(ROUNDUP(EP50/$H50,0)&gt;30,30,IF($H50=0,0,ROUNDUP(EP50/$H50,0)))</f>
        <v>5</v>
      </c>
      <c r="EQ51" s="580"/>
    </row>
    <row r="52" spans="1:147" ht="13.5" customHeight="1" x14ac:dyDescent="0.2">
      <c r="A52" s="734">
        <v>6</v>
      </c>
      <c r="B52" s="736" t="s">
        <v>65</v>
      </c>
      <c r="C52" s="738">
        <v>13</v>
      </c>
      <c r="D52" s="740">
        <v>26</v>
      </c>
      <c r="E52" s="742">
        <v>8</v>
      </c>
      <c r="F52" s="752">
        <v>13</v>
      </c>
      <c r="G52" s="754">
        <f>SUM(I52:ZM52)</f>
        <v>0.3248611111111111</v>
      </c>
      <c r="H52" s="759">
        <f>MINA(I52,J52,K52,L52,M52,N52,O52,P52,Q52,R52,S52,T52,U52,V52,W52)</f>
        <v>1.7256944444444446E-2</v>
      </c>
      <c r="I52" s="626">
        <v>1.7256944444444446E-2</v>
      </c>
      <c r="J52" s="574"/>
      <c r="K52" s="574"/>
      <c r="L52" s="574">
        <v>1.7314814814814814E-2</v>
      </c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4"/>
      <c r="X52" s="574"/>
      <c r="Y52" s="574"/>
      <c r="Z52" s="574"/>
      <c r="AA52" s="574"/>
      <c r="AB52" s="574">
        <v>2.2951388888888886E-2</v>
      </c>
      <c r="AC52" s="574"/>
      <c r="AD52" s="574"/>
      <c r="AE52" s="574"/>
      <c r="AF52" s="574">
        <v>4.4247685185185182E-2</v>
      </c>
      <c r="AG52" s="574"/>
      <c r="AH52" s="574"/>
      <c r="AI52" s="574"/>
      <c r="AJ52" s="574"/>
      <c r="AK52" s="574"/>
      <c r="AL52" s="574"/>
      <c r="AM52" s="574"/>
      <c r="AN52" s="574"/>
      <c r="AO52" s="574"/>
      <c r="AP52" s="574"/>
      <c r="AQ52" s="574"/>
      <c r="AR52" s="574"/>
      <c r="AS52" s="574"/>
      <c r="AT52" s="574"/>
      <c r="AU52" s="574"/>
      <c r="AV52" s="574">
        <v>2.6655092592592591E-2</v>
      </c>
      <c r="AW52" s="574"/>
      <c r="AX52" s="574"/>
      <c r="AY52" s="574"/>
      <c r="AZ52" s="574"/>
      <c r="BA52" s="574"/>
      <c r="BB52" s="574"/>
      <c r="BC52" s="574"/>
      <c r="BD52" s="574"/>
      <c r="BE52" s="574"/>
      <c r="BF52" s="574"/>
      <c r="BG52" s="574">
        <v>1.6631944444444446E-2</v>
      </c>
      <c r="BH52" s="574"/>
      <c r="BI52" s="574"/>
      <c r="BJ52" s="574"/>
      <c r="BK52" s="574"/>
      <c r="BL52" s="574">
        <v>2.0335648148148148E-2</v>
      </c>
      <c r="BM52" s="574"/>
      <c r="BN52" s="574"/>
      <c r="BO52" s="574"/>
      <c r="BP52" s="574"/>
      <c r="BQ52" s="574"/>
      <c r="BR52" s="574"/>
      <c r="BS52" s="574"/>
      <c r="BT52" s="574"/>
      <c r="BU52" s="574"/>
      <c r="BV52" s="574"/>
      <c r="BW52" s="574"/>
      <c r="BX52" s="574"/>
      <c r="BY52" s="574"/>
      <c r="BZ52" s="574"/>
      <c r="CA52" s="574"/>
      <c r="CB52" s="574"/>
      <c r="CC52" s="574"/>
      <c r="CD52" s="574"/>
      <c r="CE52" s="574"/>
      <c r="CF52" s="574"/>
      <c r="CG52" s="574"/>
      <c r="CH52" s="574"/>
      <c r="CI52" s="574"/>
      <c r="CJ52" s="574"/>
      <c r="CK52" s="574"/>
      <c r="CL52" s="574">
        <v>3.9247685185185184E-2</v>
      </c>
      <c r="CM52" s="574"/>
      <c r="CN52" s="574">
        <v>3.5740740740740747E-2</v>
      </c>
      <c r="CO52" s="574"/>
      <c r="CP52" s="574"/>
      <c r="CQ52" s="574"/>
      <c r="CR52" s="574"/>
      <c r="CS52" s="574"/>
      <c r="CT52" s="574"/>
      <c r="CU52" s="574"/>
      <c r="CV52" s="574"/>
      <c r="CW52" s="574"/>
      <c r="CX52" s="574"/>
      <c r="CY52" s="574"/>
      <c r="CZ52" s="574"/>
      <c r="DA52" s="574"/>
      <c r="DB52" s="574"/>
      <c r="DC52" s="574"/>
      <c r="DD52" s="574"/>
      <c r="DE52" s="574"/>
      <c r="DF52" s="574"/>
      <c r="DG52" s="574"/>
      <c r="DH52" s="574"/>
      <c r="DI52" s="574"/>
      <c r="DJ52" s="574"/>
      <c r="DK52" s="574"/>
      <c r="DL52" s="574"/>
      <c r="DM52" s="574"/>
      <c r="DN52" s="574"/>
      <c r="DO52" s="574"/>
      <c r="DP52" s="574"/>
      <c r="DQ52" s="574"/>
      <c r="DR52" s="574"/>
      <c r="DS52" s="574"/>
      <c r="DT52" s="574"/>
      <c r="DU52" s="574"/>
      <c r="DV52" s="574"/>
      <c r="DW52" s="574"/>
      <c r="DX52" s="574"/>
      <c r="DY52" s="574"/>
      <c r="DZ52" s="574"/>
      <c r="EA52" s="574"/>
      <c r="EB52" s="574"/>
      <c r="EC52" s="574"/>
      <c r="ED52" s="574">
        <v>9.8958333333333329E-3</v>
      </c>
      <c r="EE52" s="574"/>
      <c r="EF52" s="574">
        <v>5.7638888888888887E-3</v>
      </c>
      <c r="EG52" s="574"/>
      <c r="EH52" s="574"/>
      <c r="EI52" s="574"/>
      <c r="EJ52" s="574"/>
      <c r="EK52" s="574"/>
      <c r="EL52" s="574"/>
      <c r="EM52" s="574"/>
      <c r="EN52" s="574">
        <v>3.2523148148148148E-2</v>
      </c>
      <c r="EO52" s="574">
        <v>3.6296296296296292E-2</v>
      </c>
      <c r="EP52" s="574"/>
      <c r="EQ52" s="574"/>
    </row>
    <row r="53" spans="1:147" ht="13.5" customHeight="1" thickBot="1" x14ac:dyDescent="0.25">
      <c r="A53" s="735"/>
      <c r="B53" s="737"/>
      <c r="C53" s="739"/>
      <c r="D53" s="741"/>
      <c r="E53" s="743"/>
      <c r="F53" s="753"/>
      <c r="G53" s="755"/>
      <c r="H53" s="760"/>
      <c r="I53" s="577">
        <f t="shared" ref="I53" si="28">IF($H52=0,0,ROUNDUP(I52/$H52,0))</f>
        <v>1</v>
      </c>
      <c r="J53" s="575"/>
      <c r="K53" s="575"/>
      <c r="L53" s="576">
        <f t="shared" ref="L53" si="29">IF($H52=0,0,ROUNDUP(L52/$H52,0))</f>
        <v>2</v>
      </c>
      <c r="M53" s="575"/>
      <c r="N53" s="575"/>
      <c r="O53" s="575"/>
      <c r="P53" s="576"/>
      <c r="Q53" s="576"/>
      <c r="R53" s="575"/>
      <c r="S53" s="575"/>
      <c r="T53" s="576"/>
      <c r="U53" s="575"/>
      <c r="V53" s="575"/>
      <c r="W53" s="575"/>
      <c r="X53" s="575"/>
      <c r="Y53" s="575"/>
      <c r="Z53" s="575"/>
      <c r="AA53" s="575"/>
      <c r="AB53" s="576">
        <f>IF($H52=0,0,ROUNDUP(AB52/$H52,0))</f>
        <v>2</v>
      </c>
      <c r="AC53" s="576"/>
      <c r="AD53" s="576"/>
      <c r="AE53" s="575"/>
      <c r="AF53" s="576">
        <f>IF($H52=0,0,ROUNDUP(AF52/$H52,0))</f>
        <v>3</v>
      </c>
      <c r="AG53" s="575"/>
      <c r="AH53" s="575"/>
      <c r="AI53" s="575"/>
      <c r="AJ53" s="575"/>
      <c r="AK53" s="575"/>
      <c r="AL53" s="575"/>
      <c r="AM53" s="575"/>
      <c r="AN53" s="575"/>
      <c r="AO53" s="575"/>
      <c r="AP53" s="575"/>
      <c r="AQ53" s="575"/>
      <c r="AR53" s="575"/>
      <c r="AS53" s="575"/>
      <c r="AT53" s="575"/>
      <c r="AU53" s="575"/>
      <c r="AV53" s="576">
        <f>IF(AV52&gt;30,30,IF($H52=0,0,ROUNDUP(AV52/$H52,0)))</f>
        <v>2</v>
      </c>
      <c r="AW53" s="576"/>
      <c r="AX53" s="575"/>
      <c r="AY53" s="575"/>
      <c r="AZ53" s="575"/>
      <c r="BA53" s="575"/>
      <c r="BB53" s="575"/>
      <c r="BC53" s="575"/>
      <c r="BD53" s="575"/>
      <c r="BE53" s="575"/>
      <c r="BF53" s="575"/>
      <c r="BG53" s="576">
        <f>IF(BG52&gt;30,30,IF($H52=0,0,ROUNDUP(BG52/$H52,0)))</f>
        <v>1</v>
      </c>
      <c r="BH53" s="576"/>
      <c r="BI53" s="576"/>
      <c r="BJ53" s="576"/>
      <c r="BK53" s="576"/>
      <c r="BL53" s="576">
        <f>IF(BL52&gt;30,30,IF($H52=0,0,ROUNDUP(BL52/$H52,0)))</f>
        <v>2</v>
      </c>
      <c r="BM53" s="576"/>
      <c r="BN53" s="576"/>
      <c r="BO53" s="576"/>
      <c r="BP53" s="576"/>
      <c r="BQ53" s="576"/>
      <c r="BR53" s="576"/>
      <c r="BS53" s="576"/>
      <c r="BT53" s="576"/>
      <c r="BU53" s="576"/>
      <c r="BV53" s="576"/>
      <c r="BW53" s="576"/>
      <c r="BX53" s="576"/>
      <c r="BY53" s="576"/>
      <c r="BZ53" s="576"/>
      <c r="CA53" s="576"/>
      <c r="CB53" s="576"/>
      <c r="CC53" s="576"/>
      <c r="CD53" s="576"/>
      <c r="CE53" s="576"/>
      <c r="CF53" s="576"/>
      <c r="CG53" s="576"/>
      <c r="CH53" s="576"/>
      <c r="CI53" s="576"/>
      <c r="CJ53" s="576"/>
      <c r="CK53" s="576"/>
      <c r="CL53" s="597">
        <f>IF(ROUNDUP(CL52/$H52,0)&gt;30,30,IF($H52=0,0,ROUNDUP(CL52/$H52,0)))</f>
        <v>3</v>
      </c>
      <c r="CM53" s="576"/>
      <c r="CN53" s="597">
        <f>IF(ROUNDUP(CN52/$H52,0)&gt;30,30,IF($H52=0,0,ROUNDUP(CN52/$H52,0)))</f>
        <v>3</v>
      </c>
      <c r="CO53" s="597"/>
      <c r="CP53" s="576"/>
      <c r="CQ53" s="576"/>
      <c r="CR53" s="576"/>
      <c r="CS53" s="576"/>
      <c r="CT53" s="576"/>
      <c r="CU53" s="576"/>
      <c r="CV53" s="576"/>
      <c r="CW53" s="576"/>
      <c r="CX53" s="576"/>
      <c r="CY53" s="576"/>
      <c r="CZ53" s="576"/>
      <c r="DA53" s="576"/>
      <c r="DB53" s="576"/>
      <c r="DC53" s="576"/>
      <c r="DD53" s="576"/>
      <c r="DE53" s="576"/>
      <c r="DF53" s="576"/>
      <c r="DG53" s="576"/>
      <c r="DH53" s="576"/>
      <c r="DI53" s="576"/>
      <c r="DJ53" s="576"/>
      <c r="DK53" s="576"/>
      <c r="DL53" s="576"/>
      <c r="DM53" s="576"/>
      <c r="DN53" s="576"/>
      <c r="DO53" s="576"/>
      <c r="DP53" s="576"/>
      <c r="DQ53" s="576"/>
      <c r="DR53" s="576"/>
      <c r="DS53" s="576"/>
      <c r="DT53" s="576"/>
      <c r="DU53" s="576"/>
      <c r="DV53" s="576"/>
      <c r="DW53" s="576"/>
      <c r="DX53" s="576"/>
      <c r="DY53" s="576"/>
      <c r="DZ53" s="576"/>
      <c r="EA53" s="576"/>
      <c r="EB53" s="576"/>
      <c r="EC53" s="576"/>
      <c r="ED53" s="597">
        <f>IF(ROUNDUP(ED52/$H52,0)&gt;30,30,IF($H52=0,0,ROUNDUP(ED52/$H52,0)))</f>
        <v>1</v>
      </c>
      <c r="EE53" s="597"/>
      <c r="EF53" s="597">
        <f t="shared" ref="EF53" si="30">IF(ROUNDUP(EF52/$H52,0)&gt;30,30,IF($H52=0,0,ROUNDUP(EF52/$H52,0)))</f>
        <v>1</v>
      </c>
      <c r="EG53" s="597"/>
      <c r="EH53" s="597"/>
      <c r="EI53" s="576"/>
      <c r="EJ53" s="576"/>
      <c r="EK53" s="576"/>
      <c r="EL53" s="576"/>
      <c r="EM53" s="576"/>
      <c r="EN53" s="597">
        <f>IF(ROUNDUP(EN52/$H52,0)&gt;30,30,IF($H52=0,0,ROUNDUP(EN52/$H52,0)))</f>
        <v>2</v>
      </c>
      <c r="EO53" s="597">
        <f>IF(ROUNDUP(EO52/$H52,0)&gt;30,30,IF($H52=0,0,ROUNDUP(EO52/$H52,0)))</f>
        <v>3</v>
      </c>
      <c r="EP53" s="576"/>
      <c r="EQ53" s="576"/>
    </row>
    <row r="54" spans="1:147" ht="13.5" customHeight="1" x14ac:dyDescent="0.2">
      <c r="A54" s="734">
        <v>7</v>
      </c>
      <c r="B54" s="736" t="s">
        <v>1</v>
      </c>
      <c r="C54" s="738">
        <v>2</v>
      </c>
      <c r="D54" s="740">
        <v>252</v>
      </c>
      <c r="E54" s="742" t="s">
        <v>970</v>
      </c>
      <c r="F54" s="752">
        <v>40</v>
      </c>
      <c r="G54" s="754">
        <f>SUM(I54:ZM54)</f>
        <v>2.9846527777777778</v>
      </c>
      <c r="H54" s="759">
        <f>MINA(I54,J54,K54,L54,M54,N54,O54,P54,Q54,R54,S54,T54,U54,V54,W54)</f>
        <v>1.2708333333333334E-2</v>
      </c>
      <c r="I54" s="610">
        <v>1.3564814814814816E-2</v>
      </c>
      <c r="J54" s="578">
        <v>1.3854166666666666E-2</v>
      </c>
      <c r="K54" s="578">
        <v>1.3483796296296298E-2</v>
      </c>
      <c r="L54" s="578">
        <v>1.3622685185185184E-2</v>
      </c>
      <c r="M54" s="578">
        <v>1.3055555555555556E-2</v>
      </c>
      <c r="N54" s="578">
        <v>1.3321759259259261E-2</v>
      </c>
      <c r="O54" s="578"/>
      <c r="P54" s="578">
        <v>1.2708333333333334E-2</v>
      </c>
      <c r="Q54" s="578">
        <v>1.283564814814815E-2</v>
      </c>
      <c r="R54" s="578"/>
      <c r="S54" s="578">
        <v>1.3148148148148147E-2</v>
      </c>
      <c r="T54" s="578">
        <v>1.2824074074074073E-2</v>
      </c>
      <c r="U54" s="578">
        <v>1.3564814814814816E-2</v>
      </c>
      <c r="V54" s="578">
        <v>1.2997685185185183E-2</v>
      </c>
      <c r="W54" s="578">
        <v>1.3402777777777777E-2</v>
      </c>
      <c r="X54" s="578">
        <v>0.10150462962962963</v>
      </c>
      <c r="Y54" s="578"/>
      <c r="Z54" s="578"/>
      <c r="AA54" s="578"/>
      <c r="AB54" s="578"/>
      <c r="AC54" s="578"/>
      <c r="AD54" s="578"/>
      <c r="AE54" s="578">
        <v>3.142361111111111E-2</v>
      </c>
      <c r="AF54" s="578"/>
      <c r="AG54" s="578">
        <v>8.1851851851851856E-2</v>
      </c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>
        <v>0.14332175925925925</v>
      </c>
      <c r="AY54" s="578"/>
      <c r="AZ54" s="578"/>
      <c r="BA54" s="578"/>
      <c r="BB54" s="578">
        <v>8.6527777777777773E-2</v>
      </c>
      <c r="BC54" s="578"/>
      <c r="BD54" s="578"/>
      <c r="BE54" s="578"/>
      <c r="BF54" s="578"/>
      <c r="BG54" s="578">
        <v>1.4050925925925927E-2</v>
      </c>
      <c r="BH54" s="578">
        <v>1.9270833333333334E-2</v>
      </c>
      <c r="BI54" s="578"/>
      <c r="BJ54" s="578"/>
      <c r="BK54" s="578"/>
      <c r="BL54" s="578">
        <v>1.5127314814814816E-2</v>
      </c>
      <c r="BM54" s="578"/>
      <c r="BN54" s="578"/>
      <c r="BO54" s="578"/>
      <c r="BP54" s="578">
        <v>0.21200231481481482</v>
      </c>
      <c r="BQ54" s="578"/>
      <c r="BR54" s="578"/>
      <c r="BS54" s="578">
        <v>6.6388888888888886E-2</v>
      </c>
      <c r="BT54" s="578"/>
      <c r="BU54" s="578">
        <v>5.7893518518518518E-2</v>
      </c>
      <c r="BV54" s="578"/>
      <c r="BW54" s="578"/>
      <c r="BX54" s="578"/>
      <c r="BY54" s="578"/>
      <c r="BZ54" s="578">
        <v>0.22413194444444443</v>
      </c>
      <c r="CA54" s="578"/>
      <c r="CB54" s="578"/>
      <c r="CC54" s="578">
        <v>7.8715277777777773E-2</v>
      </c>
      <c r="CD54" s="578"/>
      <c r="CE54" s="578"/>
      <c r="CF54" s="578"/>
      <c r="CG54" s="578">
        <v>0.47362268518518519</v>
      </c>
      <c r="CH54" s="578"/>
      <c r="CI54" s="578"/>
      <c r="CJ54" s="578"/>
      <c r="CK54" s="578"/>
      <c r="CL54" s="578"/>
      <c r="CM54" s="578">
        <v>0.21400462962962963</v>
      </c>
      <c r="CN54" s="578"/>
      <c r="CO54" s="578"/>
      <c r="CP54" s="578">
        <v>7.4756944444444445E-2</v>
      </c>
      <c r="CQ54" s="578">
        <v>3.15625E-2</v>
      </c>
      <c r="CR54" s="578"/>
      <c r="CS54" s="578">
        <v>4.9085648148148149E-2</v>
      </c>
      <c r="CT54" s="578"/>
      <c r="CU54" s="578">
        <v>6.2222222222222227E-2</v>
      </c>
      <c r="CV54" s="578"/>
      <c r="CW54" s="578"/>
      <c r="CX54" s="578"/>
      <c r="CY54" s="578"/>
      <c r="CZ54" s="578"/>
      <c r="DA54" s="578">
        <v>0.23462962962962963</v>
      </c>
      <c r="DB54" s="578">
        <v>3.5462962962962967E-2</v>
      </c>
      <c r="DC54" s="578"/>
      <c r="DD54" s="578"/>
      <c r="DE54" s="578"/>
      <c r="DF54" s="578"/>
      <c r="DG54" s="578"/>
      <c r="DH54" s="578"/>
      <c r="DI54" s="578"/>
      <c r="DJ54" s="578">
        <v>0.15682870370370369</v>
      </c>
      <c r="DK54" s="578"/>
      <c r="DL54" s="578"/>
      <c r="DM54" s="578"/>
      <c r="DN54" s="578"/>
      <c r="DO54" s="578"/>
      <c r="DP54" s="578"/>
      <c r="DQ54" s="578"/>
      <c r="DR54" s="594">
        <v>3.4814814814814812E-2</v>
      </c>
      <c r="DS54" s="594"/>
      <c r="DT54" s="594"/>
      <c r="DU54" s="578">
        <v>6.5694444444444444E-2</v>
      </c>
      <c r="DV54" s="578"/>
      <c r="DW54" s="578"/>
      <c r="DX54" s="578"/>
      <c r="DY54" s="578"/>
      <c r="DZ54" s="578">
        <v>2.5520833333333336E-2</v>
      </c>
      <c r="EA54" s="578"/>
      <c r="EB54" s="578"/>
      <c r="EC54" s="578"/>
      <c r="ED54" s="578"/>
      <c r="EE54" s="578"/>
      <c r="EF54" s="578"/>
      <c r="EG54" s="578"/>
      <c r="EH54" s="578"/>
      <c r="EI54" s="594">
        <v>0.15398148148148147</v>
      </c>
      <c r="EJ54" s="594"/>
      <c r="EK54" s="594"/>
      <c r="EL54" s="578"/>
      <c r="EM54" s="578"/>
      <c r="EN54" s="578"/>
      <c r="EO54" s="578">
        <v>6.7870370370370373E-2</v>
      </c>
      <c r="EP54" s="578"/>
      <c r="EQ54" s="578"/>
    </row>
    <row r="55" spans="1:147" ht="13.5" customHeight="1" thickBot="1" x14ac:dyDescent="0.25">
      <c r="A55" s="735"/>
      <c r="B55" s="737"/>
      <c r="C55" s="739"/>
      <c r="D55" s="741"/>
      <c r="E55" s="743"/>
      <c r="F55" s="753"/>
      <c r="G55" s="755"/>
      <c r="H55" s="760"/>
      <c r="I55" s="579">
        <f t="shared" ref="I55:N55" si="31">IF($H54=0,0,ROUNDUP(I54/$H54,0))</f>
        <v>2</v>
      </c>
      <c r="J55" s="579">
        <f t="shared" si="31"/>
        <v>2</v>
      </c>
      <c r="K55" s="579">
        <f t="shared" si="31"/>
        <v>2</v>
      </c>
      <c r="L55" s="581">
        <f t="shared" si="31"/>
        <v>2</v>
      </c>
      <c r="M55" s="600">
        <f t="shared" si="31"/>
        <v>2</v>
      </c>
      <c r="N55" s="600">
        <f t="shared" si="31"/>
        <v>2</v>
      </c>
      <c r="O55" s="580"/>
      <c r="P55" s="581">
        <f t="shared" ref="P55:Q55" si="32">IF($H54=0,0,ROUNDUP(P54/$H54,0))</f>
        <v>1</v>
      </c>
      <c r="Q55" s="600">
        <f t="shared" si="32"/>
        <v>2</v>
      </c>
      <c r="R55" s="580"/>
      <c r="S55" s="600">
        <f t="shared" ref="S55:W55" si="33">IF($H54=0,0,ROUNDUP(S54/$H54,0))</f>
        <v>2</v>
      </c>
      <c r="T55" s="581">
        <f t="shared" si="33"/>
        <v>2</v>
      </c>
      <c r="U55" s="600">
        <f t="shared" si="33"/>
        <v>2</v>
      </c>
      <c r="V55" s="581">
        <f t="shared" si="33"/>
        <v>2</v>
      </c>
      <c r="W55" s="600">
        <f t="shared" si="33"/>
        <v>2</v>
      </c>
      <c r="X55" s="581">
        <f>IF($H54=0,0,ROUNDUP(X54/$H54,0))</f>
        <v>8</v>
      </c>
      <c r="Y55" s="580"/>
      <c r="Z55" s="580"/>
      <c r="AA55" s="580"/>
      <c r="AB55" s="580"/>
      <c r="AC55" s="580"/>
      <c r="AD55" s="580"/>
      <c r="AE55" s="581">
        <f>IF($H54=0,0,ROUNDUP(AE54/$H54,0))</f>
        <v>3</v>
      </c>
      <c r="AF55" s="581"/>
      <c r="AG55" s="581">
        <f>IF($H54=0,0,ROUNDUP(AG54/$H54,0))</f>
        <v>7</v>
      </c>
      <c r="AH55" s="580"/>
      <c r="AI55" s="580"/>
      <c r="AJ55" s="580"/>
      <c r="AK55" s="580"/>
      <c r="AL55" s="580"/>
      <c r="AM55" s="580"/>
      <c r="AN55" s="580"/>
      <c r="AO55" s="580"/>
      <c r="AP55" s="580"/>
      <c r="AQ55" s="580"/>
      <c r="AR55" s="580"/>
      <c r="AS55" s="580"/>
      <c r="AT55" s="580"/>
      <c r="AU55" s="580"/>
      <c r="AV55" s="580"/>
      <c r="AW55" s="580"/>
      <c r="AX55" s="581">
        <f>IF(AX54&gt;30,30,IF($H54=0,0,ROUNDUP(AX54/$H54,0)))</f>
        <v>12</v>
      </c>
      <c r="AY55" s="580"/>
      <c r="AZ55" s="580"/>
      <c r="BA55" s="580"/>
      <c r="BB55" s="581">
        <f>IF(BB54&gt;30,30,IF($H54=0,0,ROUNDUP(BB54/$H54,0)))</f>
        <v>7</v>
      </c>
      <c r="BC55" s="581"/>
      <c r="BD55" s="580"/>
      <c r="BE55" s="580"/>
      <c r="BF55" s="580"/>
      <c r="BG55" s="581">
        <f>IF(BG54&gt;30,30,IF($H54=0,0,ROUNDUP(BG54/$H54,0)))</f>
        <v>2</v>
      </c>
      <c r="BH55" s="581">
        <f>IF(BH54&gt;30,30,IF($H54=0,0,ROUNDUP(BH54/$H54,0)))</f>
        <v>2</v>
      </c>
      <c r="BI55" s="581"/>
      <c r="BJ55" s="581"/>
      <c r="BK55" s="581"/>
      <c r="BL55" s="581">
        <f>IF(BL54&gt;30,30,IF($H54=0,0,ROUNDUP(BL54/$H54,0)))</f>
        <v>2</v>
      </c>
      <c r="BM55" s="581"/>
      <c r="BN55" s="581"/>
      <c r="BO55" s="581"/>
      <c r="BP55" s="600">
        <f>IF(BP54&gt;30,30,IF($H54=0,0,ROUNDUP(BP54/$H54,0)))</f>
        <v>17</v>
      </c>
      <c r="BQ55" s="581"/>
      <c r="BR55" s="581"/>
      <c r="BS55" s="600">
        <f>IF(BS54&gt;30,30,IF($H54=0,0,ROUNDUP(BS54/$H54,0)))</f>
        <v>6</v>
      </c>
      <c r="BT55" s="581"/>
      <c r="BU55" s="600">
        <f>IF(BU54&gt;30,30,IF($H54=0,0,ROUNDUP(BU54/$H54,0)))</f>
        <v>5</v>
      </c>
      <c r="BV55" s="600"/>
      <c r="BW55" s="600"/>
      <c r="BX55" s="581"/>
      <c r="BY55" s="581"/>
      <c r="BZ55" s="600">
        <f>IF(BZ54&gt;30,30,IF($H54=0,0,ROUNDUP(BZ54/$H54,0)))</f>
        <v>18</v>
      </c>
      <c r="CA55" s="581"/>
      <c r="CB55" s="581"/>
      <c r="CC55" s="600">
        <f>IF(CC54&gt;30,30,IF($H54=0,0,ROUNDUP(CC54/$H54,0)))</f>
        <v>7</v>
      </c>
      <c r="CD55" s="581"/>
      <c r="CE55" s="581"/>
      <c r="CF55" s="581"/>
      <c r="CG55" s="600">
        <f>IF(ROUNDUP(CG54/$H54,0)&gt;30,30,IF($H54=0,0,ROUNDUP(CG54/$H54,0)))</f>
        <v>30</v>
      </c>
      <c r="CH55" s="600"/>
      <c r="CI55" s="600"/>
      <c r="CJ55" s="600"/>
      <c r="CK55" s="600"/>
      <c r="CL55" s="600"/>
      <c r="CM55" s="600">
        <f>IF(ROUNDUP(CM54/$H54,0)&gt;30,30,IF($H54=0,0,ROUNDUP(CM54/$H54,0)))</f>
        <v>17</v>
      </c>
      <c r="CN55" s="581"/>
      <c r="CO55" s="581"/>
      <c r="CP55" s="600">
        <f>IF(ROUNDUP(CP54/$H54,0)&gt;30,30,IF($H54=0,0,ROUNDUP(CP54/$H54,0)))</f>
        <v>6</v>
      </c>
      <c r="CQ55" s="600">
        <f>IF(ROUNDUP(CQ54/$H54,0)&gt;30,30,IF($H54=0,0,ROUNDUP(CQ54/$H54,0)))</f>
        <v>3</v>
      </c>
      <c r="CR55" s="581"/>
      <c r="CS55" s="600">
        <f>IF(ROUNDUP(CS54/$H54,0)&gt;30,30,IF($H54=0,0,ROUNDUP(CS54/$H54,0)))</f>
        <v>4</v>
      </c>
      <c r="CT55" s="600"/>
      <c r="CU55" s="600">
        <f>IF(ROUNDUP(CU54/$H54,0)&gt;30,30,IF($H54=0,0,ROUNDUP(CU54/$H54,0)))</f>
        <v>5</v>
      </c>
      <c r="CV55" s="600"/>
      <c r="CW55" s="600"/>
      <c r="CX55" s="581"/>
      <c r="CY55" s="581"/>
      <c r="CZ55" s="581"/>
      <c r="DA55" s="600">
        <f>IF(ROUNDUP(DA54/$H54,0)&gt;30,30,IF($H54=0,0,ROUNDUP(DA54/$H54,0)))</f>
        <v>19</v>
      </c>
      <c r="DB55" s="600">
        <f>IF(ROUNDUP(DB54/$H54,0)&gt;30,30,IF($H54=0,0,ROUNDUP(DB54/$H54,0)))</f>
        <v>3</v>
      </c>
      <c r="DC55" s="600"/>
      <c r="DD55" s="600"/>
      <c r="DE55" s="581"/>
      <c r="DF55" s="581"/>
      <c r="DG55" s="581"/>
      <c r="DH55" s="581"/>
      <c r="DI55" s="581"/>
      <c r="DJ55" s="600">
        <f>IF(ROUNDUP(DJ54/$H54,0)&gt;30,30,IF($H54=0,0,ROUNDUP(DJ54/$H54,0)))</f>
        <v>13</v>
      </c>
      <c r="DK55" s="600"/>
      <c r="DL55" s="600"/>
      <c r="DM55" s="600"/>
      <c r="DN55" s="600"/>
      <c r="DO55" s="600"/>
      <c r="DP55" s="600"/>
      <c r="DQ55" s="600"/>
      <c r="DR55" s="600">
        <f>IF(DR54&gt;30,30,IF($H54=0,0,ROUNDUP(DR54/$H54,0)))</f>
        <v>3</v>
      </c>
      <c r="DS55" s="600"/>
      <c r="DT55" s="600"/>
      <c r="DU55" s="600">
        <f>IF(DU54&gt;30,30,IF($H54=0,0,ROUNDUP(DU54/$H54,0)))</f>
        <v>6</v>
      </c>
      <c r="DV55" s="600"/>
      <c r="DW55" s="600"/>
      <c r="DX55" s="600"/>
      <c r="DY55" s="600"/>
      <c r="DZ55" s="600">
        <f>IF(ROUNDUP(DZ54/$H54,0)&gt;30,30,IF($H54=0,0,ROUNDUP(DZ54/$H54,0)))</f>
        <v>3</v>
      </c>
      <c r="EA55" s="600"/>
      <c r="EB55" s="600"/>
      <c r="EC55" s="600"/>
      <c r="ED55" s="600"/>
      <c r="EE55" s="600"/>
      <c r="EF55" s="600"/>
      <c r="EG55" s="600"/>
      <c r="EH55" s="600"/>
      <c r="EI55" s="600">
        <f>IF(ROUNDUP(EI54/$H54,0)&gt;30,30,IF($H54=0,0,ROUNDUP(EI54/$H54,0)))</f>
        <v>13</v>
      </c>
      <c r="EJ55" s="600"/>
      <c r="EK55" s="600"/>
      <c r="EL55" s="600"/>
      <c r="EM55" s="600"/>
      <c r="EN55" s="600"/>
      <c r="EO55" s="600">
        <f>IF(ROUNDUP(EO54/$H54,0)&gt;30,30,IF($H54=0,0,ROUNDUP(EO54/$H54,0)))</f>
        <v>6</v>
      </c>
      <c r="EP55" s="600"/>
      <c r="EQ55" s="600"/>
    </row>
    <row r="56" spans="1:147" ht="13.5" customHeight="1" x14ac:dyDescent="0.2">
      <c r="A56" s="734">
        <v>8</v>
      </c>
      <c r="B56" s="736" t="s">
        <v>101</v>
      </c>
      <c r="C56" s="738">
        <v>0</v>
      </c>
      <c r="D56" s="740">
        <v>0</v>
      </c>
      <c r="E56" s="742">
        <v>13</v>
      </c>
      <c r="F56" s="752">
        <v>2</v>
      </c>
      <c r="G56" s="754">
        <f>SUM(I56:ZM56)</f>
        <v>0.18208333333333332</v>
      </c>
      <c r="H56" s="759">
        <f>MINA(I56,J56,K56,L56,M56,N56,O56,P56,Q56,R56,S56,T56,U56,V56,W56)</f>
        <v>0</v>
      </c>
      <c r="I56" s="626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574"/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4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  <c r="BA56" s="574"/>
      <c r="BB56" s="574">
        <v>9.4976851851851854E-2</v>
      </c>
      <c r="BC56" s="574"/>
      <c r="BD56" s="574"/>
      <c r="BE56" s="574"/>
      <c r="BF56" s="574"/>
      <c r="BG56" s="574"/>
      <c r="BH56" s="574"/>
      <c r="BI56" s="574"/>
      <c r="BJ56" s="574"/>
      <c r="BK56" s="574"/>
      <c r="BL56" s="574"/>
      <c r="BM56" s="574"/>
      <c r="BN56" s="574"/>
      <c r="BO56" s="574"/>
      <c r="BP56" s="574"/>
      <c r="BQ56" s="574"/>
      <c r="BR56" s="574"/>
      <c r="BS56" s="574"/>
      <c r="BT56" s="574"/>
      <c r="BU56" s="574"/>
      <c r="BV56" s="574"/>
      <c r="BW56" s="574"/>
      <c r="BX56" s="574"/>
      <c r="BY56" s="574"/>
      <c r="BZ56" s="574"/>
      <c r="CA56" s="574"/>
      <c r="CB56" s="574"/>
      <c r="CC56" s="574"/>
      <c r="CD56" s="574"/>
      <c r="CE56" s="574"/>
      <c r="CF56" s="574"/>
      <c r="CG56" s="574"/>
      <c r="CH56" s="574"/>
      <c r="CI56" s="574"/>
      <c r="CJ56" s="574"/>
      <c r="CK56" s="574"/>
      <c r="CL56" s="574"/>
      <c r="CM56" s="574"/>
      <c r="CN56" s="574"/>
      <c r="CO56" s="574"/>
      <c r="CP56" s="574"/>
      <c r="CQ56" s="574"/>
      <c r="CR56" s="574"/>
      <c r="CS56" s="574"/>
      <c r="CT56" s="574"/>
      <c r="CU56" s="574"/>
      <c r="CV56" s="574"/>
      <c r="CW56" s="574"/>
      <c r="CX56" s="574"/>
      <c r="CY56" s="574"/>
      <c r="CZ56" s="574"/>
      <c r="DA56" s="574"/>
      <c r="DB56" s="574"/>
      <c r="DC56" s="574"/>
      <c r="DD56" s="574"/>
      <c r="DE56" s="574"/>
      <c r="DF56" s="574"/>
      <c r="DG56" s="574"/>
      <c r="DH56" s="574"/>
      <c r="DI56" s="574"/>
      <c r="DJ56" s="574"/>
      <c r="DK56" s="574"/>
      <c r="DL56" s="574"/>
      <c r="DM56" s="574"/>
      <c r="DN56" s="574"/>
      <c r="DO56" s="574"/>
      <c r="DP56" s="574"/>
      <c r="DQ56" s="574"/>
      <c r="DR56" s="574"/>
      <c r="DS56" s="574"/>
      <c r="DT56" s="574"/>
      <c r="DU56" s="574">
        <v>8.7106481481481479E-2</v>
      </c>
      <c r="DV56" s="574"/>
      <c r="DW56" s="574"/>
      <c r="DX56" s="574"/>
      <c r="DY56" s="574"/>
      <c r="DZ56" s="574"/>
      <c r="EA56" s="574"/>
      <c r="EB56" s="574"/>
      <c r="EC56" s="574"/>
      <c r="ED56" s="574"/>
      <c r="EE56" s="574"/>
      <c r="EF56" s="574"/>
      <c r="EG56" s="574"/>
      <c r="EH56" s="574"/>
      <c r="EI56" s="574"/>
      <c r="EJ56" s="574"/>
      <c r="EK56" s="574"/>
      <c r="EL56" s="574"/>
      <c r="EM56" s="574"/>
      <c r="EN56" s="574"/>
      <c r="EO56" s="574"/>
      <c r="EP56" s="574"/>
      <c r="EQ56" s="574"/>
    </row>
    <row r="57" spans="1:147" ht="13.5" customHeight="1" thickBot="1" x14ac:dyDescent="0.25">
      <c r="A57" s="735"/>
      <c r="B57" s="737"/>
      <c r="C57" s="739"/>
      <c r="D57" s="741"/>
      <c r="E57" s="743"/>
      <c r="F57" s="753"/>
      <c r="G57" s="755"/>
      <c r="H57" s="760"/>
      <c r="I57" s="577"/>
      <c r="J57" s="575"/>
      <c r="K57" s="575"/>
      <c r="L57" s="576"/>
      <c r="M57" s="575"/>
      <c r="N57" s="575"/>
      <c r="O57" s="575"/>
      <c r="P57" s="576"/>
      <c r="Q57" s="576"/>
      <c r="R57" s="575"/>
      <c r="S57" s="575"/>
      <c r="T57" s="576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  <c r="AO57" s="575"/>
      <c r="AP57" s="575"/>
      <c r="AQ57" s="575"/>
      <c r="AR57" s="575"/>
      <c r="AS57" s="575"/>
      <c r="AT57" s="575"/>
      <c r="AU57" s="575"/>
      <c r="AV57" s="575"/>
      <c r="AW57" s="575"/>
      <c r="AX57" s="575"/>
      <c r="AY57" s="575"/>
      <c r="AZ57" s="575"/>
      <c r="BA57" s="575"/>
      <c r="BB57" s="576">
        <f>IF(BB56&gt;30,30,IF($H56=0,0,ROUNDUP(BB56/$H56,0)))</f>
        <v>0</v>
      </c>
      <c r="BC57" s="576"/>
      <c r="BD57" s="575"/>
      <c r="BE57" s="575"/>
      <c r="BF57" s="575"/>
      <c r="BG57" s="575"/>
      <c r="BH57" s="575"/>
      <c r="BI57" s="575"/>
      <c r="BJ57" s="575"/>
      <c r="BK57" s="575"/>
      <c r="BL57" s="575"/>
      <c r="BM57" s="575"/>
      <c r="BN57" s="575"/>
      <c r="BO57" s="575"/>
      <c r="BP57" s="575"/>
      <c r="BQ57" s="575"/>
      <c r="BR57" s="575"/>
      <c r="BS57" s="575"/>
      <c r="BT57" s="575"/>
      <c r="BU57" s="575"/>
      <c r="BV57" s="575"/>
      <c r="BW57" s="575"/>
      <c r="BX57" s="575"/>
      <c r="BY57" s="575"/>
      <c r="BZ57" s="575"/>
      <c r="CA57" s="575"/>
      <c r="CB57" s="575"/>
      <c r="CC57" s="575"/>
      <c r="CD57" s="575"/>
      <c r="CE57" s="575"/>
      <c r="CF57" s="575"/>
      <c r="CG57" s="575"/>
      <c r="CH57" s="575"/>
      <c r="CI57" s="575"/>
      <c r="CJ57" s="575"/>
      <c r="CK57" s="575"/>
      <c r="CL57" s="575"/>
      <c r="CM57" s="575"/>
      <c r="CN57" s="575"/>
      <c r="CO57" s="575"/>
      <c r="CP57" s="575"/>
      <c r="CQ57" s="575"/>
      <c r="CR57" s="575"/>
      <c r="CS57" s="575"/>
      <c r="CT57" s="575"/>
      <c r="CU57" s="575"/>
      <c r="CV57" s="575"/>
      <c r="CW57" s="575"/>
      <c r="CX57" s="575"/>
      <c r="CY57" s="575"/>
      <c r="CZ57" s="575"/>
      <c r="DA57" s="575"/>
      <c r="DB57" s="575"/>
      <c r="DC57" s="575"/>
      <c r="DD57" s="575"/>
      <c r="DE57" s="575"/>
      <c r="DF57" s="575"/>
      <c r="DG57" s="575"/>
      <c r="DH57" s="575"/>
      <c r="DI57" s="575"/>
      <c r="DJ57" s="575"/>
      <c r="DK57" s="575"/>
      <c r="DL57" s="575"/>
      <c r="DM57" s="575"/>
      <c r="DN57" s="575"/>
      <c r="DO57" s="575"/>
      <c r="DP57" s="575"/>
      <c r="DQ57" s="575"/>
      <c r="DR57" s="575"/>
      <c r="DS57" s="575"/>
      <c r="DT57" s="575"/>
      <c r="DU57" s="597">
        <f>IF(DU56&gt;30,30,IF($H56=0,0,ROUNDUP(DU56/$H56,0)))</f>
        <v>0</v>
      </c>
      <c r="DV57" s="575"/>
      <c r="DW57" s="575"/>
      <c r="DX57" s="575"/>
      <c r="DY57" s="575"/>
      <c r="DZ57" s="575"/>
      <c r="EA57" s="575"/>
      <c r="EB57" s="575"/>
      <c r="EC57" s="575"/>
      <c r="ED57" s="575"/>
      <c r="EE57" s="575"/>
      <c r="EF57" s="575"/>
      <c r="EG57" s="575"/>
      <c r="EH57" s="575"/>
      <c r="EI57" s="575"/>
      <c r="EJ57" s="575"/>
      <c r="EK57" s="575"/>
      <c r="EL57" s="575"/>
      <c r="EM57" s="575"/>
      <c r="EN57" s="575"/>
      <c r="EO57" s="575"/>
      <c r="EP57" s="575"/>
      <c r="EQ57" s="575"/>
    </row>
    <row r="58" spans="1:147" ht="13.5" customHeight="1" x14ac:dyDescent="0.2">
      <c r="A58" s="734">
        <v>9</v>
      </c>
      <c r="B58" s="736" t="s">
        <v>866</v>
      </c>
      <c r="C58" s="738">
        <v>9</v>
      </c>
      <c r="D58" s="740">
        <v>73</v>
      </c>
      <c r="E58" s="742">
        <v>8</v>
      </c>
      <c r="F58" s="752">
        <v>13</v>
      </c>
      <c r="G58" s="754">
        <f>SUM(I58:ZM58)</f>
        <v>0.81516203703703694</v>
      </c>
      <c r="H58" s="759">
        <f>MINA(I58,J58,K58,L58,M58,N58,O58,P58,Q58,R58,S58,T58,U58,V58,W58)</f>
        <v>1.2418981481481482E-2</v>
      </c>
      <c r="I58" s="610">
        <v>1.3252314814814814E-2</v>
      </c>
      <c r="J58" s="578"/>
      <c r="K58" s="578"/>
      <c r="L58" s="578"/>
      <c r="M58" s="578"/>
      <c r="N58" s="578"/>
      <c r="O58" s="578"/>
      <c r="P58" s="578"/>
      <c r="Q58" s="578"/>
      <c r="R58" s="578">
        <v>1.2465277777777777E-2</v>
      </c>
      <c r="S58" s="578">
        <v>1.2870370370370372E-2</v>
      </c>
      <c r="T58" s="578">
        <v>1.2418981481481482E-2</v>
      </c>
      <c r="U58" s="578"/>
      <c r="V58" s="578">
        <v>2.0497685185185185E-2</v>
      </c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J58" s="578"/>
      <c r="AK58" s="578"/>
      <c r="AL58" s="578"/>
      <c r="AM58" s="578"/>
      <c r="AN58" s="578"/>
      <c r="AO58" s="578"/>
      <c r="AP58" s="578"/>
      <c r="AQ58" s="578"/>
      <c r="AR58" s="578"/>
      <c r="AS58" s="578"/>
      <c r="AT58" s="578"/>
      <c r="AU58" s="578"/>
      <c r="AV58" s="578"/>
      <c r="AW58" s="578"/>
      <c r="AX58" s="578"/>
      <c r="AY58" s="578"/>
      <c r="AZ58" s="578"/>
      <c r="BA58" s="578">
        <v>9.2222222222222219E-2</v>
      </c>
      <c r="BB58" s="578"/>
      <c r="BC58" s="594">
        <v>0.23501157407407405</v>
      </c>
      <c r="BD58" s="578"/>
      <c r="BE58" s="578"/>
      <c r="BF58" s="578"/>
      <c r="BG58" s="578"/>
      <c r="BH58" s="578"/>
      <c r="BI58" s="578"/>
      <c r="BJ58" s="578"/>
      <c r="BK58" s="578"/>
      <c r="BL58" s="578">
        <v>1.4282407407407409E-2</v>
      </c>
      <c r="BM58" s="578"/>
      <c r="BN58" s="578"/>
      <c r="BO58" s="578"/>
      <c r="BP58" s="578"/>
      <c r="BQ58" s="578"/>
      <c r="BR58" s="578"/>
      <c r="BS58" s="578"/>
      <c r="BT58" s="578">
        <v>7.7048611111111109E-2</v>
      </c>
      <c r="BU58" s="578"/>
      <c r="BV58" s="578"/>
      <c r="BW58" s="578"/>
      <c r="BX58" s="578"/>
      <c r="BY58" s="578"/>
      <c r="BZ58" s="578"/>
      <c r="CA58" s="578"/>
      <c r="CB58" s="578"/>
      <c r="CC58" s="578"/>
      <c r="CD58" s="578"/>
      <c r="CE58" s="578"/>
      <c r="CF58" s="578"/>
      <c r="CG58" s="578"/>
      <c r="CH58" s="578"/>
      <c r="CI58" s="578"/>
      <c r="CJ58" s="578"/>
      <c r="CK58" s="578"/>
      <c r="CL58" s="578"/>
      <c r="CM58" s="578"/>
      <c r="CN58" s="578"/>
      <c r="CO58" s="578"/>
      <c r="CP58" s="578">
        <v>7.1793981481481486E-2</v>
      </c>
      <c r="CQ58" s="578"/>
      <c r="CR58" s="578"/>
      <c r="CS58" s="578"/>
      <c r="CT58" s="578"/>
      <c r="CU58" s="578"/>
      <c r="CV58" s="578"/>
      <c r="CW58" s="578"/>
      <c r="CX58" s="578"/>
      <c r="CY58" s="578"/>
      <c r="CZ58" s="578"/>
      <c r="DA58" s="578"/>
      <c r="DB58" s="578"/>
      <c r="DC58" s="578"/>
      <c r="DD58" s="578"/>
      <c r="DE58" s="578"/>
      <c r="DF58" s="578"/>
      <c r="DG58" s="578"/>
      <c r="DH58" s="578"/>
      <c r="DI58" s="578"/>
      <c r="DJ58" s="578"/>
      <c r="DK58" s="578"/>
      <c r="DL58" s="578"/>
      <c r="DM58" s="578"/>
      <c r="DN58" s="578"/>
      <c r="DO58" s="578"/>
      <c r="DP58" s="578"/>
      <c r="DQ58" s="578">
        <v>2.0069444444444442E-2</v>
      </c>
      <c r="DR58" s="578"/>
      <c r="DS58" s="578"/>
      <c r="DT58" s="578"/>
      <c r="DU58" s="578">
        <v>6.6562500000000011E-2</v>
      </c>
      <c r="DV58" s="578"/>
      <c r="DW58" s="578"/>
      <c r="DX58" s="578"/>
      <c r="DY58" s="578">
        <v>0.16666666666666666</v>
      </c>
      <c r="DZ58" s="578"/>
      <c r="EA58" s="578"/>
      <c r="EB58" s="578"/>
      <c r="EC58" s="578"/>
      <c r="ED58" s="578"/>
      <c r="EE58" s="578"/>
      <c r="EF58" s="578"/>
      <c r="EG58" s="578"/>
      <c r="EH58" s="578"/>
      <c r="EI58" s="578"/>
      <c r="EJ58" s="578"/>
      <c r="EK58" s="578"/>
      <c r="EL58" s="578"/>
      <c r="EM58" s="578"/>
      <c r="EN58" s="578"/>
      <c r="EO58" s="578"/>
      <c r="EP58" s="578"/>
      <c r="EQ58" s="578"/>
    </row>
    <row r="59" spans="1:147" ht="13.5" customHeight="1" thickBot="1" x14ac:dyDescent="0.25">
      <c r="A59" s="735"/>
      <c r="B59" s="737"/>
      <c r="C59" s="739"/>
      <c r="D59" s="741"/>
      <c r="E59" s="743"/>
      <c r="F59" s="753"/>
      <c r="G59" s="755"/>
      <c r="H59" s="760"/>
      <c r="I59" s="579">
        <f t="shared" ref="I59" si="34">IF($H58=0,0,ROUNDUP(I58/$H58,0))</f>
        <v>2</v>
      </c>
      <c r="J59" s="596"/>
      <c r="K59" s="596"/>
      <c r="L59" s="595"/>
      <c r="M59" s="596"/>
      <c r="N59" s="596"/>
      <c r="O59" s="596"/>
      <c r="P59" s="595"/>
      <c r="Q59" s="595"/>
      <c r="R59" s="581">
        <f t="shared" ref="R59:T59" si="35">IF($H58=0,0,ROUNDUP(R58/$H58,0))</f>
        <v>2</v>
      </c>
      <c r="S59" s="600">
        <f t="shared" si="35"/>
        <v>2</v>
      </c>
      <c r="T59" s="581">
        <f t="shared" si="35"/>
        <v>1</v>
      </c>
      <c r="U59" s="596"/>
      <c r="V59" s="581">
        <f t="shared" ref="V59" si="36">IF($H58=0,0,ROUNDUP(V58/$H58,0))</f>
        <v>2</v>
      </c>
      <c r="W59" s="596"/>
      <c r="X59" s="596"/>
      <c r="Y59" s="596"/>
      <c r="Z59" s="596"/>
      <c r="AA59" s="596"/>
      <c r="AB59" s="596"/>
      <c r="AC59" s="596"/>
      <c r="AD59" s="596"/>
      <c r="AE59" s="596"/>
      <c r="AF59" s="596"/>
      <c r="AG59" s="596"/>
      <c r="AH59" s="596"/>
      <c r="AI59" s="596"/>
      <c r="AJ59" s="596"/>
      <c r="AK59" s="596"/>
      <c r="AL59" s="596"/>
      <c r="AM59" s="596"/>
      <c r="AN59" s="596"/>
      <c r="AO59" s="596"/>
      <c r="AP59" s="596"/>
      <c r="AQ59" s="596"/>
      <c r="AR59" s="596"/>
      <c r="AS59" s="596"/>
      <c r="AT59" s="596"/>
      <c r="AU59" s="596"/>
      <c r="AV59" s="580"/>
      <c r="AW59" s="580"/>
      <c r="AX59" s="580"/>
      <c r="AY59" s="580"/>
      <c r="AZ59" s="580"/>
      <c r="BA59" s="581">
        <f>IF(BA58&gt;30,30,IF($H58=0,0,ROUNDUP(BA58/$H58,0)))</f>
        <v>8</v>
      </c>
      <c r="BB59" s="580"/>
      <c r="BC59" s="581">
        <f>IF(BC58&gt;30,30,IF($H58=0,0,ROUNDUP(BC58/$H58,0)))</f>
        <v>19</v>
      </c>
      <c r="BD59" s="580"/>
      <c r="BE59" s="580"/>
      <c r="BF59" s="580"/>
      <c r="BG59" s="580"/>
      <c r="BH59" s="580"/>
      <c r="BI59" s="580"/>
      <c r="BJ59" s="580"/>
      <c r="BK59" s="580"/>
      <c r="BL59" s="600">
        <f>IF(BL58&gt;30,30,IF($H58=0,0,ROUNDUP(BL58/$H58,0)))</f>
        <v>2</v>
      </c>
      <c r="BM59" s="580"/>
      <c r="BN59" s="580"/>
      <c r="BO59" s="580"/>
      <c r="BP59" s="580"/>
      <c r="BQ59" s="580"/>
      <c r="BR59" s="580"/>
      <c r="BS59" s="580"/>
      <c r="BT59" s="600">
        <f>IF(BT58&gt;30,30,IF($H58=0,0,ROUNDUP(BT58/$H58,0)))</f>
        <v>7</v>
      </c>
      <c r="BU59" s="580"/>
      <c r="BV59" s="580"/>
      <c r="BW59" s="580"/>
      <c r="BX59" s="580"/>
      <c r="BY59" s="580"/>
      <c r="BZ59" s="580"/>
      <c r="CA59" s="580"/>
      <c r="CB59" s="580"/>
      <c r="CC59" s="580"/>
      <c r="CD59" s="580"/>
      <c r="CE59" s="580"/>
      <c r="CF59" s="580"/>
      <c r="CG59" s="580"/>
      <c r="CH59" s="580"/>
      <c r="CI59" s="580"/>
      <c r="CJ59" s="580"/>
      <c r="CK59" s="580"/>
      <c r="CL59" s="580"/>
      <c r="CM59" s="580"/>
      <c r="CN59" s="580"/>
      <c r="CO59" s="580"/>
      <c r="CP59" s="600">
        <f>IF(ROUNDUP(CP58/$H58,0)&gt;30,30,IF($H58=0,0,ROUNDUP(CP58/$H58,0)))</f>
        <v>6</v>
      </c>
      <c r="CQ59" s="580"/>
      <c r="CR59" s="580"/>
      <c r="CS59" s="580"/>
      <c r="CT59" s="580"/>
      <c r="CU59" s="580"/>
      <c r="CV59" s="580"/>
      <c r="CW59" s="580"/>
      <c r="CX59" s="580"/>
      <c r="CY59" s="580"/>
      <c r="CZ59" s="580"/>
      <c r="DA59" s="580"/>
      <c r="DB59" s="580"/>
      <c r="DC59" s="580"/>
      <c r="DD59" s="580"/>
      <c r="DE59" s="580"/>
      <c r="DF59" s="580"/>
      <c r="DG59" s="580"/>
      <c r="DH59" s="580"/>
      <c r="DI59" s="580"/>
      <c r="DJ59" s="580"/>
      <c r="DK59" s="580"/>
      <c r="DL59" s="580"/>
      <c r="DM59" s="580"/>
      <c r="DN59" s="580"/>
      <c r="DO59" s="580"/>
      <c r="DP59" s="580"/>
      <c r="DQ59" s="600">
        <f>IF(ROUNDUP(DQ58/$H58,0)&gt;30,30,IF($H58=0,0,ROUNDUP(DQ58/$H58,0)))</f>
        <v>2</v>
      </c>
      <c r="DR59" s="600"/>
      <c r="DS59" s="600"/>
      <c r="DT59" s="600"/>
      <c r="DU59" s="600">
        <f>IF(DU58&gt;30,30,IF($H58=0,0,ROUNDUP(DU58/$H58,0)))</f>
        <v>6</v>
      </c>
      <c r="DV59" s="580"/>
      <c r="DW59" s="580"/>
      <c r="DX59" s="580"/>
      <c r="DY59" s="600">
        <f>IF(ROUNDUP(DY58/$H58,0)&gt;30,30,IF($H58=0,0,ROUNDUP(DY58/$H58,0)))</f>
        <v>14</v>
      </c>
      <c r="DZ59" s="580"/>
      <c r="EA59" s="580"/>
      <c r="EB59" s="580"/>
      <c r="EC59" s="580"/>
      <c r="ED59" s="580"/>
      <c r="EE59" s="580"/>
      <c r="EF59" s="580"/>
      <c r="EG59" s="580"/>
      <c r="EH59" s="580"/>
      <c r="EI59" s="580"/>
      <c r="EJ59" s="580"/>
      <c r="EK59" s="580"/>
      <c r="EL59" s="580"/>
      <c r="EM59" s="580"/>
      <c r="EN59" s="580"/>
      <c r="EO59" s="580"/>
      <c r="EP59" s="580"/>
      <c r="EQ59" s="580"/>
    </row>
    <row r="60" spans="1:147" ht="13.5" customHeight="1" x14ac:dyDescent="0.2">
      <c r="A60" s="734">
        <v>10</v>
      </c>
      <c r="B60" s="736" t="s">
        <v>64</v>
      </c>
      <c r="C60" s="738">
        <v>0</v>
      </c>
      <c r="D60" s="740">
        <v>0</v>
      </c>
      <c r="E60" s="742">
        <v>11</v>
      </c>
      <c r="F60" s="752">
        <v>5</v>
      </c>
      <c r="G60" s="754">
        <f>SUM(I60:ZM60)</f>
        <v>0.33576388888888892</v>
      </c>
      <c r="H60" s="759">
        <f>MINA(I60,J60,K60,L60,M60,N60,O60,P60,Q60,R60,S60,T60,U60,V60,W60)</f>
        <v>0</v>
      </c>
      <c r="I60" s="626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574"/>
      <c r="AA60" s="574"/>
      <c r="AB60" s="574"/>
      <c r="AC60" s="574"/>
      <c r="AD60" s="574"/>
      <c r="AE60" s="574"/>
      <c r="AF60" s="574"/>
      <c r="AG60" s="574"/>
      <c r="AH60" s="574"/>
      <c r="AI60" s="574"/>
      <c r="AJ60" s="574"/>
      <c r="AK60" s="574"/>
      <c r="AL60" s="574"/>
      <c r="AM60" s="574"/>
      <c r="AN60" s="574"/>
      <c r="AO60" s="574"/>
      <c r="AP60" s="574"/>
      <c r="AQ60" s="574"/>
      <c r="AR60" s="574"/>
      <c r="AS60" s="574"/>
      <c r="AT60" s="574"/>
      <c r="AU60" s="574"/>
      <c r="AV60" s="574"/>
      <c r="AW60" s="574"/>
      <c r="AX60" s="574"/>
      <c r="AY60" s="574"/>
      <c r="AZ60" s="574"/>
      <c r="BA60" s="574"/>
      <c r="BB60" s="574">
        <v>7.7245370370370367E-2</v>
      </c>
      <c r="BC60" s="574"/>
      <c r="BD60" s="574"/>
      <c r="BE60" s="574"/>
      <c r="BF60" s="574"/>
      <c r="BG60" s="574"/>
      <c r="BH60" s="574"/>
      <c r="BI60" s="574"/>
      <c r="BJ60" s="574"/>
      <c r="BK60" s="574"/>
      <c r="BL60" s="574"/>
      <c r="BM60" s="574"/>
      <c r="BN60" s="574"/>
      <c r="BO60" s="574"/>
      <c r="BP60" s="574"/>
      <c r="BQ60" s="574"/>
      <c r="BR60" s="574"/>
      <c r="BS60" s="574"/>
      <c r="BT60" s="574"/>
      <c r="BU60" s="574"/>
      <c r="BV60" s="574"/>
      <c r="BW60" s="574"/>
      <c r="BX60" s="574"/>
      <c r="BY60" s="574"/>
      <c r="BZ60" s="574"/>
      <c r="CA60" s="574"/>
      <c r="CB60" s="574"/>
      <c r="CC60" s="574"/>
      <c r="CD60" s="574"/>
      <c r="CE60" s="574"/>
      <c r="CF60" s="574"/>
      <c r="CG60" s="574"/>
      <c r="CH60" s="574"/>
      <c r="CI60" s="574"/>
      <c r="CJ60" s="574"/>
      <c r="CK60" s="574"/>
      <c r="CL60" s="574"/>
      <c r="CM60" s="574"/>
      <c r="CN60" s="574"/>
      <c r="CO60" s="574"/>
      <c r="CP60" s="574"/>
      <c r="CQ60" s="574"/>
      <c r="CR60" s="574"/>
      <c r="CS60" s="574"/>
      <c r="CT60" s="574"/>
      <c r="CU60" s="574"/>
      <c r="CV60" s="574"/>
      <c r="CW60" s="574"/>
      <c r="CX60" s="574"/>
      <c r="CY60" s="574"/>
      <c r="CZ60" s="574"/>
      <c r="DA60" s="574"/>
      <c r="DB60" s="574"/>
      <c r="DC60" s="574"/>
      <c r="DD60" s="574"/>
      <c r="DE60" s="574"/>
      <c r="DF60" s="574"/>
      <c r="DG60" s="574"/>
      <c r="DH60" s="574"/>
      <c r="DI60" s="574"/>
      <c r="DJ60" s="574"/>
      <c r="DK60" s="574"/>
      <c r="DL60" s="574"/>
      <c r="DM60" s="574"/>
      <c r="DN60" s="574"/>
      <c r="DO60" s="574"/>
      <c r="DP60" s="574"/>
      <c r="DQ60" s="574">
        <v>2.0949074074074075E-2</v>
      </c>
      <c r="DR60" s="574"/>
      <c r="DS60" s="574"/>
      <c r="DT60" s="574"/>
      <c r="DU60" s="574">
        <v>6.7453703703703696E-2</v>
      </c>
      <c r="DV60" s="574"/>
      <c r="DW60" s="574"/>
      <c r="DX60" s="574"/>
      <c r="DY60" s="574">
        <v>0.16666666666666666</v>
      </c>
      <c r="DZ60" s="574"/>
      <c r="EA60" s="574"/>
      <c r="EB60" s="574"/>
      <c r="EC60" s="574"/>
      <c r="ED60" s="574"/>
      <c r="EE60" s="574"/>
      <c r="EF60" s="574">
        <v>3.4490740740740745E-3</v>
      </c>
      <c r="EG60" s="574"/>
      <c r="EH60" s="574"/>
      <c r="EI60" s="574"/>
      <c r="EJ60" s="574"/>
      <c r="EK60" s="574"/>
      <c r="EL60" s="574"/>
      <c r="EM60" s="574"/>
      <c r="EN60" s="574"/>
      <c r="EO60" s="574"/>
      <c r="EP60" s="574"/>
      <c r="EQ60" s="574"/>
    </row>
    <row r="61" spans="1:147" ht="13.5" customHeight="1" thickBot="1" x14ac:dyDescent="0.25">
      <c r="A61" s="735"/>
      <c r="B61" s="737"/>
      <c r="C61" s="739"/>
      <c r="D61" s="741"/>
      <c r="E61" s="743"/>
      <c r="F61" s="753"/>
      <c r="G61" s="755"/>
      <c r="H61" s="760"/>
      <c r="I61" s="577"/>
      <c r="J61" s="575"/>
      <c r="K61" s="575"/>
      <c r="L61" s="576"/>
      <c r="M61" s="575"/>
      <c r="N61" s="575"/>
      <c r="O61" s="575"/>
      <c r="P61" s="576"/>
      <c r="Q61" s="576"/>
      <c r="R61" s="575"/>
      <c r="S61" s="575"/>
      <c r="T61" s="576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  <c r="AO61" s="575"/>
      <c r="AP61" s="575"/>
      <c r="AQ61" s="575"/>
      <c r="AR61" s="575"/>
      <c r="AS61" s="575"/>
      <c r="AT61" s="575"/>
      <c r="AU61" s="575"/>
      <c r="AV61" s="575"/>
      <c r="AW61" s="575"/>
      <c r="AX61" s="575"/>
      <c r="AY61" s="575"/>
      <c r="AZ61" s="575"/>
      <c r="BA61" s="575"/>
      <c r="BB61" s="576">
        <f>IF(BB60&gt;30,30,IF($H60=0,0,ROUNDUP(BB60/$H60,0)))</f>
        <v>0</v>
      </c>
      <c r="BC61" s="576"/>
      <c r="BD61" s="575"/>
      <c r="BE61" s="575"/>
      <c r="BF61" s="575"/>
      <c r="BG61" s="575"/>
      <c r="BH61" s="575"/>
      <c r="BI61" s="575"/>
      <c r="BJ61" s="575"/>
      <c r="BK61" s="575"/>
      <c r="BL61" s="575"/>
      <c r="BM61" s="575"/>
      <c r="BN61" s="575"/>
      <c r="BO61" s="575"/>
      <c r="BP61" s="575"/>
      <c r="BQ61" s="575"/>
      <c r="BR61" s="575"/>
      <c r="BS61" s="575"/>
      <c r="BT61" s="575"/>
      <c r="BU61" s="575"/>
      <c r="BV61" s="575"/>
      <c r="BW61" s="575"/>
      <c r="BX61" s="575"/>
      <c r="BY61" s="575"/>
      <c r="BZ61" s="575"/>
      <c r="CA61" s="575"/>
      <c r="CB61" s="575"/>
      <c r="CC61" s="575"/>
      <c r="CD61" s="575"/>
      <c r="CE61" s="575"/>
      <c r="CF61" s="575"/>
      <c r="CG61" s="575"/>
      <c r="CH61" s="575"/>
      <c r="CI61" s="575"/>
      <c r="CJ61" s="575"/>
      <c r="CK61" s="575"/>
      <c r="CL61" s="575"/>
      <c r="CM61" s="575"/>
      <c r="CN61" s="575"/>
      <c r="CO61" s="575"/>
      <c r="CP61" s="575"/>
      <c r="CQ61" s="575"/>
      <c r="CR61" s="575"/>
      <c r="CS61" s="575"/>
      <c r="CT61" s="575"/>
      <c r="CU61" s="575"/>
      <c r="CV61" s="575"/>
      <c r="CW61" s="575"/>
      <c r="CX61" s="575"/>
      <c r="CY61" s="575"/>
      <c r="CZ61" s="575"/>
      <c r="DA61" s="575"/>
      <c r="DB61" s="575"/>
      <c r="DC61" s="575"/>
      <c r="DD61" s="575"/>
      <c r="DE61" s="575"/>
      <c r="DF61" s="575"/>
      <c r="DG61" s="575"/>
      <c r="DH61" s="575"/>
      <c r="DI61" s="575"/>
      <c r="DJ61" s="575"/>
      <c r="DK61" s="575"/>
      <c r="DL61" s="575"/>
      <c r="DM61" s="575"/>
      <c r="DN61" s="575"/>
      <c r="DO61" s="575"/>
      <c r="DP61" s="575"/>
      <c r="DQ61" s="597">
        <f>IF(DQ60&gt;30,30,IF($H60=0,0,ROUNDUP(DQ60/$H60,0)))</f>
        <v>0</v>
      </c>
      <c r="DR61" s="597"/>
      <c r="DS61" s="597"/>
      <c r="DT61" s="597"/>
      <c r="DU61" s="597">
        <f>IF(DU60&gt;30,30,IF($H60=0,0,ROUNDUP(DU60/$H60,0)))</f>
        <v>0</v>
      </c>
      <c r="DV61" s="575"/>
      <c r="DW61" s="575"/>
      <c r="DX61" s="575"/>
      <c r="DY61" s="597">
        <f>IF(DY60&gt;30,30,IF($H60=0,0,ROUNDUP(DY60/$H60,0)))</f>
        <v>0</v>
      </c>
      <c r="DZ61" s="575"/>
      <c r="EA61" s="575"/>
      <c r="EB61" s="575"/>
      <c r="EC61" s="575"/>
      <c r="ED61" s="575"/>
      <c r="EE61" s="575"/>
      <c r="EF61" s="597">
        <f>IF(EF60&gt;30,30,IF($H60=0,0,ROUNDUP(EF60/$H60,0)))</f>
        <v>0</v>
      </c>
      <c r="EG61" s="597"/>
      <c r="EH61" s="597"/>
      <c r="EI61" s="575"/>
      <c r="EJ61" s="575"/>
      <c r="EK61" s="575"/>
      <c r="EL61" s="575"/>
      <c r="EM61" s="575"/>
      <c r="EN61" s="575"/>
      <c r="EO61" s="575"/>
      <c r="EP61" s="575"/>
      <c r="EQ61" s="575"/>
    </row>
    <row r="62" spans="1:147" ht="13.5" customHeight="1" x14ac:dyDescent="0.2">
      <c r="A62" s="734">
        <v>11</v>
      </c>
      <c r="B62" s="736" t="s">
        <v>99</v>
      </c>
      <c r="C62" s="738">
        <v>1</v>
      </c>
      <c r="D62" s="740">
        <v>264</v>
      </c>
      <c r="E62" s="742" t="s">
        <v>970</v>
      </c>
      <c r="F62" s="752">
        <v>22</v>
      </c>
      <c r="G62" s="754">
        <f>SUM(I62:ZM62)</f>
        <v>5.2978472222222219</v>
      </c>
      <c r="H62" s="759">
        <f>MINA(I62,J62,K62,L62,M62,N62,O62,P62,Q62,R62,S62,T62,U62,V62,W62)</f>
        <v>1.5960648148148151E-2</v>
      </c>
      <c r="I62" s="610">
        <v>1.5960648148148151E-2</v>
      </c>
      <c r="J62" s="578"/>
      <c r="K62" s="578"/>
      <c r="L62" s="578"/>
      <c r="M62" s="578"/>
      <c r="N62" s="578"/>
      <c r="O62" s="578"/>
      <c r="P62" s="578"/>
      <c r="Q62" s="578"/>
      <c r="R62" s="578"/>
      <c r="S62" s="578"/>
      <c r="T62" s="578"/>
      <c r="U62" s="578"/>
      <c r="V62" s="578"/>
      <c r="W62" s="578"/>
      <c r="X62" s="578">
        <v>9.3773148148148147E-2</v>
      </c>
      <c r="Y62" s="578"/>
      <c r="Z62" s="578"/>
      <c r="AA62" s="578"/>
      <c r="AB62" s="578"/>
      <c r="AC62" s="578"/>
      <c r="AD62" s="578"/>
      <c r="AE62" s="578"/>
      <c r="AF62" s="578"/>
      <c r="AG62" s="578">
        <v>9.0023148148148144E-2</v>
      </c>
      <c r="AH62" s="578">
        <v>3.2222222222222222E-2</v>
      </c>
      <c r="AI62" s="578"/>
      <c r="AJ62" s="578"/>
      <c r="AK62" s="578">
        <v>0.98125000000000007</v>
      </c>
      <c r="AL62" s="578">
        <v>3.8148148148148146E-2</v>
      </c>
      <c r="AM62" s="578"/>
      <c r="AN62" s="578"/>
      <c r="AO62" s="578"/>
      <c r="AP62" s="578"/>
      <c r="AQ62" s="578"/>
      <c r="AR62" s="578"/>
      <c r="AS62" s="578"/>
      <c r="AT62" s="578"/>
      <c r="AU62" s="578"/>
      <c r="AV62" s="578"/>
      <c r="AW62" s="578"/>
      <c r="AX62" s="578"/>
      <c r="AY62" s="578"/>
      <c r="AZ62" s="578"/>
      <c r="BA62" s="578">
        <v>9.3217592592592588E-2</v>
      </c>
      <c r="BB62" s="578"/>
      <c r="BC62" s="578"/>
      <c r="BD62" s="578"/>
      <c r="BE62" s="578"/>
      <c r="BF62" s="578"/>
      <c r="BG62" s="578"/>
      <c r="BH62" s="578"/>
      <c r="BI62" s="578"/>
      <c r="BJ62" s="578"/>
      <c r="BK62" s="578"/>
      <c r="BL62" s="578"/>
      <c r="BM62" s="578"/>
      <c r="BN62" s="578">
        <v>0.32561342592592596</v>
      </c>
      <c r="BO62" s="578"/>
      <c r="BP62" s="578"/>
      <c r="BQ62" s="578"/>
      <c r="BR62" s="578"/>
      <c r="BS62" s="578"/>
      <c r="BT62" s="578"/>
      <c r="BU62" s="578"/>
      <c r="BV62" s="578">
        <v>0.2719212962962963</v>
      </c>
      <c r="BW62" s="578"/>
      <c r="BX62" s="578"/>
      <c r="BY62" s="578"/>
      <c r="BZ62" s="578"/>
      <c r="CA62" s="578"/>
      <c r="CB62" s="578"/>
      <c r="CC62" s="578"/>
      <c r="CD62" s="594">
        <v>0.48070601851851852</v>
      </c>
      <c r="CE62" s="578"/>
      <c r="CF62" s="578"/>
      <c r="CG62" s="578"/>
      <c r="CH62" s="578"/>
      <c r="CI62" s="578"/>
      <c r="CJ62" s="615">
        <v>1.0413078703703704</v>
      </c>
      <c r="CK62" s="578"/>
      <c r="CL62" s="578"/>
      <c r="CM62" s="578"/>
      <c r="CN62" s="578"/>
      <c r="CO62" s="578"/>
      <c r="CP62" s="578"/>
      <c r="CQ62" s="578"/>
      <c r="CR62" s="578"/>
      <c r="CS62" s="578"/>
      <c r="CT62" s="594">
        <v>0.39292824074074079</v>
      </c>
      <c r="CU62" s="578"/>
      <c r="CV62" s="578"/>
      <c r="CW62" s="578"/>
      <c r="CX62" s="578">
        <v>0.6542824074074074</v>
      </c>
      <c r="CY62" s="578"/>
      <c r="CZ62" s="578"/>
      <c r="DA62" s="578"/>
      <c r="DB62" s="578"/>
      <c r="DC62" s="578"/>
      <c r="DD62" s="578"/>
      <c r="DE62" s="578"/>
      <c r="DF62" s="578"/>
      <c r="DG62" s="578"/>
      <c r="DH62" s="578"/>
      <c r="DI62" s="578"/>
      <c r="DJ62" s="578"/>
      <c r="DK62" s="578">
        <v>3.4490740740740738E-2</v>
      </c>
      <c r="DL62" s="578"/>
      <c r="DM62" s="578"/>
      <c r="DN62" s="578"/>
      <c r="DO62" s="578"/>
      <c r="DP62" s="578"/>
      <c r="DQ62" s="578"/>
      <c r="DR62" s="578">
        <v>4.1747685185185186E-2</v>
      </c>
      <c r="DS62" s="578">
        <v>0.4540393518518519</v>
      </c>
      <c r="DT62" s="578"/>
      <c r="DU62" s="578">
        <v>6.7233796296296292E-2</v>
      </c>
      <c r="DV62" s="578"/>
      <c r="DW62" s="578"/>
      <c r="DX62" s="578"/>
      <c r="DY62" s="578"/>
      <c r="DZ62" s="578"/>
      <c r="EA62" s="578"/>
      <c r="EB62" s="578">
        <v>6.6388888888888886E-2</v>
      </c>
      <c r="EC62" s="578"/>
      <c r="ED62" s="578"/>
      <c r="EE62" s="578">
        <v>3.2534722222222222E-2</v>
      </c>
      <c r="EF62" s="578"/>
      <c r="EG62" s="578"/>
      <c r="EH62" s="578">
        <v>5.4756944444444448E-2</v>
      </c>
      <c r="EI62" s="578"/>
      <c r="EJ62" s="578"/>
      <c r="EK62" s="578">
        <v>3.9467592592592592E-3</v>
      </c>
      <c r="EL62" s="578"/>
      <c r="EM62" s="578"/>
      <c r="EN62" s="578"/>
      <c r="EO62" s="578"/>
      <c r="EP62" s="578"/>
      <c r="EQ62" s="578">
        <v>3.1354166666666662E-2</v>
      </c>
    </row>
    <row r="63" spans="1:147" ht="13.5" customHeight="1" thickBot="1" x14ac:dyDescent="0.25">
      <c r="A63" s="735"/>
      <c r="B63" s="737"/>
      <c r="C63" s="739"/>
      <c r="D63" s="741"/>
      <c r="E63" s="743"/>
      <c r="F63" s="753"/>
      <c r="G63" s="755"/>
      <c r="H63" s="760"/>
      <c r="I63" s="579">
        <f t="shared" ref="I63" si="37">IF($H62=0,0,ROUNDUP(I62/$H62,0))</f>
        <v>1</v>
      </c>
      <c r="J63" s="580"/>
      <c r="K63" s="580"/>
      <c r="L63" s="581"/>
      <c r="M63" s="580"/>
      <c r="N63" s="580"/>
      <c r="O63" s="580"/>
      <c r="P63" s="581"/>
      <c r="Q63" s="581"/>
      <c r="R63" s="580"/>
      <c r="S63" s="580"/>
      <c r="T63" s="581"/>
      <c r="U63" s="580"/>
      <c r="V63" s="580"/>
      <c r="W63" s="580"/>
      <c r="X63" s="581">
        <f>IF($H62=0,0,ROUNDUP(X62/$H62,0))</f>
        <v>6</v>
      </c>
      <c r="Y63" s="580"/>
      <c r="Z63" s="580"/>
      <c r="AA63" s="580"/>
      <c r="AB63" s="580"/>
      <c r="AC63" s="580"/>
      <c r="AD63" s="580"/>
      <c r="AE63" s="580"/>
      <c r="AF63" s="580"/>
      <c r="AG63" s="581">
        <f>IF($H62=0,0,ROUNDUP(AG62/$H62,0))</f>
        <v>6</v>
      </c>
      <c r="AH63" s="581">
        <f>IF($H62=0,0,ROUNDUP(AH62/$H62,0))</f>
        <v>3</v>
      </c>
      <c r="AI63" s="580"/>
      <c r="AJ63" s="580"/>
      <c r="AK63" s="581">
        <f>IF(ROUNDUP(AK62/$H62,0)&gt;30,30,IF($H62=0,0,ROUNDUP(AK62/$H62,0)))</f>
        <v>30</v>
      </c>
      <c r="AL63" s="581">
        <f>IF($H62=0,0,ROUNDUP(AL62/$H62,0))</f>
        <v>3</v>
      </c>
      <c r="AM63" s="581"/>
      <c r="AN63" s="581"/>
      <c r="AO63" s="581"/>
      <c r="AP63" s="580"/>
      <c r="AQ63" s="580"/>
      <c r="AR63" s="580"/>
      <c r="AS63" s="580"/>
      <c r="AT63" s="580"/>
      <c r="AU63" s="580"/>
      <c r="AV63" s="580"/>
      <c r="AW63" s="580"/>
      <c r="AX63" s="580"/>
      <c r="AY63" s="580"/>
      <c r="AZ63" s="580"/>
      <c r="BA63" s="581">
        <f>IF(BA62&gt;30,30,IF($H62=0,0,ROUNDUP(BA62/$H62,0)))</f>
        <v>6</v>
      </c>
      <c r="BB63" s="580"/>
      <c r="BC63" s="580"/>
      <c r="BD63" s="580"/>
      <c r="BE63" s="580"/>
      <c r="BF63" s="580"/>
      <c r="BG63" s="580"/>
      <c r="BH63" s="580"/>
      <c r="BI63" s="580"/>
      <c r="BJ63" s="580"/>
      <c r="BK63" s="580"/>
      <c r="BL63" s="580"/>
      <c r="BM63" s="580"/>
      <c r="BN63" s="581">
        <f>IF(BN62&gt;30,30,IF($H62=0,0,ROUNDUP(BN62/$H62,0)))</f>
        <v>21</v>
      </c>
      <c r="BO63" s="580"/>
      <c r="BP63" s="580"/>
      <c r="BQ63" s="580"/>
      <c r="BR63" s="580"/>
      <c r="BS63" s="581"/>
      <c r="BT63" s="581"/>
      <c r="BU63" s="581"/>
      <c r="BV63" s="600">
        <f>IF(ROUNDUP(BV62/$H62,0)&gt;30,30,IF($H62=0,0,ROUNDUP(BV62/$H62,0)))</f>
        <v>18</v>
      </c>
      <c r="BW63" s="600"/>
      <c r="BX63" s="581"/>
      <c r="BY63" s="581"/>
      <c r="BZ63" s="581"/>
      <c r="CA63" s="581"/>
      <c r="CB63" s="581"/>
      <c r="CC63" s="581"/>
      <c r="CD63" s="600">
        <f>IF(ROUNDUP(CD62/$H62,0)&gt;30,30,IF($H62=0,0,ROUNDUP(CD62/$H62,0)))</f>
        <v>30</v>
      </c>
      <c r="CE63" s="581"/>
      <c r="CF63" s="581"/>
      <c r="CG63" s="581"/>
      <c r="CH63" s="581"/>
      <c r="CI63" s="581"/>
      <c r="CJ63" s="581">
        <f>IF(ROUNDUP(CJ62/$H62,0)&gt;30,30,IF($H62=0,0,ROUNDUP(CJ62/$H62,0)))</f>
        <v>30</v>
      </c>
      <c r="CK63" s="581"/>
      <c r="CL63" s="581"/>
      <c r="CM63" s="581"/>
      <c r="CN63" s="581"/>
      <c r="CO63" s="581"/>
      <c r="CP63" s="581"/>
      <c r="CQ63" s="581"/>
      <c r="CR63" s="581"/>
      <c r="CS63" s="581"/>
      <c r="CT63" s="600">
        <f>IF(ROUNDUP(CT62/$H62,0)&gt;30,30,IF($H62=0,0,ROUNDUP(CT62/$H62,0)))</f>
        <v>25</v>
      </c>
      <c r="CU63" s="581"/>
      <c r="CV63" s="581"/>
      <c r="CW63" s="581"/>
      <c r="CX63" s="600">
        <f>IF(ROUNDUP(CX62/$H62,0)&gt;30,30,IF($H62=0,0,ROUNDUP(CX62/$H62,0)))</f>
        <v>30</v>
      </c>
      <c r="CY63" s="600"/>
      <c r="CZ63" s="600"/>
      <c r="DA63" s="600"/>
      <c r="DB63" s="600"/>
      <c r="DC63" s="600"/>
      <c r="DD63" s="600"/>
      <c r="DE63" s="581"/>
      <c r="DF63" s="581"/>
      <c r="DG63" s="581"/>
      <c r="DH63" s="581"/>
      <c r="DI63" s="581"/>
      <c r="DJ63" s="581"/>
      <c r="DK63" s="600">
        <f>IF(ROUNDUP(DK62/$H62,0)&gt;30,30,IF($H62=0,0,ROUNDUP(DK62/$H62,0)))</f>
        <v>3</v>
      </c>
      <c r="DL63" s="581"/>
      <c r="DM63" s="581"/>
      <c r="DN63" s="581"/>
      <c r="DO63" s="581"/>
      <c r="DP63" s="581"/>
      <c r="DQ63" s="581"/>
      <c r="DR63" s="600">
        <f>IF(DR62&gt;30,30,IF($H62=0,0,ROUNDUP(DR62/$H62,0)))</f>
        <v>3</v>
      </c>
      <c r="DS63" s="600">
        <f>IF(ROUNDUP(DS62/$H62,0)&gt;30,30,IF($H62=0,0,ROUNDUP(DS62/$H62,0)))</f>
        <v>29</v>
      </c>
      <c r="DT63" s="600"/>
      <c r="DU63" s="600">
        <f>IF(DU62&gt;30,30,IF($H62=0,0,ROUNDUP(DU62/$H62,0)))</f>
        <v>5</v>
      </c>
      <c r="DV63" s="581"/>
      <c r="DW63" s="581"/>
      <c r="DX63" s="581"/>
      <c r="DY63" s="581"/>
      <c r="DZ63" s="581"/>
      <c r="EA63" s="581"/>
      <c r="EB63" s="600">
        <f>IF(ROUNDUP(EB62/$H62,0)&gt;30,30,IF($H62=0,0,ROUNDUP(EB62/$H62,0)))</f>
        <v>5</v>
      </c>
      <c r="EC63" s="581"/>
      <c r="ED63" s="581"/>
      <c r="EE63" s="600">
        <f>IF(ROUNDUP(EE62/$H62,0)&gt;30,30,IF($H62=0,0,ROUNDUP(EE62/$H62,0)))</f>
        <v>3</v>
      </c>
      <c r="EF63" s="600"/>
      <c r="EG63" s="600"/>
      <c r="EH63" s="600">
        <f>IF(ROUNDUP(EH62/$H62,0)&gt;30,30,IF($H62=0,0,ROUNDUP(EH62/$H62,0)))</f>
        <v>4</v>
      </c>
      <c r="EI63" s="581"/>
      <c r="EJ63" s="581"/>
      <c r="EK63" s="600">
        <f>IF(ROUNDUP(EK62/$H62,0)&gt;30,30,IF($H62=0,0,ROUNDUP(EK62/$H62,0)))</f>
        <v>1</v>
      </c>
      <c r="EL63" s="581"/>
      <c r="EM63" s="581"/>
      <c r="EN63" s="581"/>
      <c r="EO63" s="581"/>
      <c r="EP63" s="581"/>
      <c r="EQ63" s="600">
        <f>IF(ROUNDUP(EQ62/$H62,0)&gt;30,30,IF($H62=0,0,ROUNDUP(EQ62/$H62,0)))</f>
        <v>2</v>
      </c>
    </row>
    <row r="64" spans="1:147" ht="13.5" customHeight="1" x14ac:dyDescent="0.2">
      <c r="A64" s="734">
        <v>12</v>
      </c>
      <c r="B64" s="736" t="s">
        <v>150</v>
      </c>
      <c r="C64" s="738">
        <v>11</v>
      </c>
      <c r="D64" s="740">
        <v>47</v>
      </c>
      <c r="E64" s="742">
        <v>7</v>
      </c>
      <c r="F64" s="752">
        <v>14</v>
      </c>
      <c r="G64" s="754">
        <f>SUM(I64:ZM64)</f>
        <v>0.47144675925925927</v>
      </c>
      <c r="H64" s="759">
        <f>MINA(I64,J64,K64,L64,M64,N64,O64,P64,Q64,R64,S64,T64,U64,V64,W64)</f>
        <v>1.2685185185185183E-2</v>
      </c>
      <c r="I64" s="626">
        <v>1.3680555555555555E-2</v>
      </c>
      <c r="J64" s="574">
        <v>1.3634259259259257E-2</v>
      </c>
      <c r="K64" s="574">
        <v>1.3263888888888889E-2</v>
      </c>
      <c r="L64" s="574"/>
      <c r="M64" s="574"/>
      <c r="N64" s="574">
        <v>1.3344907407407408E-2</v>
      </c>
      <c r="O64" s="574">
        <v>1.3194444444444444E-2</v>
      </c>
      <c r="P64" s="574">
        <v>1.3020833333333334E-2</v>
      </c>
      <c r="Q64" s="574">
        <v>1.2685185185185183E-2</v>
      </c>
      <c r="R64" s="574"/>
      <c r="S64" s="574"/>
      <c r="T64" s="574"/>
      <c r="U64" s="574"/>
      <c r="V64" s="574">
        <v>1.324074074074074E-2</v>
      </c>
      <c r="W64" s="574"/>
      <c r="X64" s="574"/>
      <c r="Y64" s="574"/>
      <c r="Z64" s="574"/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  <c r="BA64" s="574"/>
      <c r="BB64" s="574">
        <v>6.9791666666666669E-2</v>
      </c>
      <c r="BC64" s="574"/>
      <c r="BD64" s="574"/>
      <c r="BE64" s="574"/>
      <c r="BF64" s="574"/>
      <c r="BG64" s="574"/>
      <c r="BH64" s="574"/>
      <c r="BI64" s="574"/>
      <c r="BJ64" s="574"/>
      <c r="BK64" s="574"/>
      <c r="BL64" s="574">
        <v>1.5335648148148147E-2</v>
      </c>
      <c r="BM64" s="574"/>
      <c r="BN64" s="627"/>
      <c r="BO64" s="574"/>
      <c r="BP64" s="574">
        <v>0.1092013888888889</v>
      </c>
      <c r="BQ64" s="574"/>
      <c r="BR64" s="574"/>
      <c r="BS64" s="574"/>
      <c r="BT64" s="574"/>
      <c r="BU64" s="574">
        <v>6.2071759259259257E-2</v>
      </c>
      <c r="BV64" s="574"/>
      <c r="BW64" s="574"/>
      <c r="BX64" s="574"/>
      <c r="BY64" s="574"/>
      <c r="BZ64" s="574"/>
      <c r="CA64" s="574"/>
      <c r="CB64" s="574"/>
      <c r="CC64" s="574">
        <v>7.7303240740740742E-2</v>
      </c>
      <c r="CD64" s="574"/>
      <c r="CE64" s="574"/>
      <c r="CF64" s="574"/>
      <c r="CG64" s="574"/>
      <c r="CH64" s="574"/>
      <c r="CI64" s="574"/>
      <c r="CJ64" s="574"/>
      <c r="CK64" s="574"/>
      <c r="CL64" s="574"/>
      <c r="CM64" s="574"/>
      <c r="CN64" s="574"/>
      <c r="CO64" s="574"/>
      <c r="CP64" s="574"/>
      <c r="CQ64" s="574"/>
      <c r="CR64" s="574"/>
      <c r="CS64" s="574"/>
      <c r="CT64" s="574"/>
      <c r="CU64" s="574"/>
      <c r="CV64" s="574"/>
      <c r="CW64" s="574"/>
      <c r="CX64" s="574"/>
      <c r="CY64" s="574"/>
      <c r="CZ64" s="574"/>
      <c r="DA64" s="574"/>
      <c r="DB64" s="574"/>
      <c r="DC64" s="574"/>
      <c r="DD64" s="574"/>
      <c r="DE64" s="574"/>
      <c r="DF64" s="574"/>
      <c r="DG64" s="574"/>
      <c r="DH64" s="574"/>
      <c r="DI64" s="574"/>
      <c r="DJ64" s="574"/>
      <c r="DK64" s="574"/>
      <c r="DL64" s="574"/>
      <c r="DM64" s="574"/>
      <c r="DN64" s="574"/>
      <c r="DO64" s="574"/>
      <c r="DP64" s="574"/>
      <c r="DQ64" s="574"/>
      <c r="DR64" s="574"/>
      <c r="DS64" s="574"/>
      <c r="DT64" s="574"/>
      <c r="DU64" s="574"/>
      <c r="DV64" s="574"/>
      <c r="DW64" s="574"/>
      <c r="DX64" s="574"/>
      <c r="DY64" s="574"/>
      <c r="DZ64" s="574"/>
      <c r="EA64" s="574"/>
      <c r="EB64" s="574"/>
      <c r="EC64" s="574"/>
      <c r="ED64" s="574"/>
      <c r="EE64" s="574"/>
      <c r="EF64" s="574"/>
      <c r="EG64" s="574"/>
      <c r="EH64" s="574"/>
      <c r="EI64" s="574"/>
      <c r="EJ64" s="574"/>
      <c r="EK64" s="574"/>
      <c r="EL64" s="574"/>
      <c r="EM64" s="574">
        <v>3.1678240740740743E-2</v>
      </c>
      <c r="EN64" s="574"/>
      <c r="EO64" s="574"/>
      <c r="EP64" s="574"/>
      <c r="EQ64" s="574"/>
    </row>
    <row r="65" spans="1:147" ht="13.5" customHeight="1" thickBot="1" x14ac:dyDescent="0.25">
      <c r="A65" s="735"/>
      <c r="B65" s="737"/>
      <c r="C65" s="739"/>
      <c r="D65" s="741"/>
      <c r="E65" s="743"/>
      <c r="F65" s="753"/>
      <c r="G65" s="755"/>
      <c r="H65" s="760"/>
      <c r="I65" s="577">
        <f t="shared" ref="I65:K65" si="38">IF($H64=0,0,ROUNDUP(I64/$H64,0))</f>
        <v>2</v>
      </c>
      <c r="J65" s="577">
        <f t="shared" si="38"/>
        <v>2</v>
      </c>
      <c r="K65" s="577">
        <f t="shared" si="38"/>
        <v>2</v>
      </c>
      <c r="L65" s="576"/>
      <c r="M65" s="575"/>
      <c r="N65" s="597">
        <f t="shared" ref="N65:Q65" si="39">IF($H64=0,0,ROUNDUP(N64/$H64,0))</f>
        <v>2</v>
      </c>
      <c r="O65" s="597">
        <f t="shared" si="39"/>
        <v>2</v>
      </c>
      <c r="P65" s="576">
        <f t="shared" si="39"/>
        <v>2</v>
      </c>
      <c r="Q65" s="597">
        <f t="shared" si="39"/>
        <v>1</v>
      </c>
      <c r="R65" s="575"/>
      <c r="S65" s="575"/>
      <c r="T65" s="576"/>
      <c r="U65" s="575"/>
      <c r="V65" s="576">
        <f t="shared" ref="V65" si="40">IF($H64=0,0,ROUNDUP(V64/$H64,0))</f>
        <v>2</v>
      </c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  <c r="AO65" s="575"/>
      <c r="AP65" s="575"/>
      <c r="AQ65" s="575"/>
      <c r="AR65" s="575"/>
      <c r="AS65" s="575"/>
      <c r="AT65" s="575"/>
      <c r="AU65" s="575"/>
      <c r="AV65" s="575"/>
      <c r="AW65" s="575"/>
      <c r="AX65" s="575"/>
      <c r="AY65" s="575"/>
      <c r="AZ65" s="575"/>
      <c r="BA65" s="575"/>
      <c r="BB65" s="576">
        <f>IF(BB64&gt;30,30,IF($H64=0,0,ROUNDUP(BB64/$H64,0)))</f>
        <v>6</v>
      </c>
      <c r="BC65" s="576"/>
      <c r="BD65" s="575"/>
      <c r="BE65" s="575"/>
      <c r="BF65" s="575"/>
      <c r="BG65" s="575"/>
      <c r="BH65" s="575"/>
      <c r="BI65" s="575"/>
      <c r="BJ65" s="575"/>
      <c r="BK65" s="575"/>
      <c r="BL65" s="597">
        <f>IF(BL64&gt;30,30,IF($H64=0,0,ROUNDUP(BL64/$H64,0)))</f>
        <v>2</v>
      </c>
      <c r="BM65" s="575"/>
      <c r="BN65" s="575"/>
      <c r="BO65" s="575"/>
      <c r="BP65" s="597">
        <f>IF(BP64&gt;30,30,IF($H64=0,0,ROUNDUP(BP64/$H64,0)))</f>
        <v>9</v>
      </c>
      <c r="BQ65" s="575"/>
      <c r="BR65" s="575"/>
      <c r="BS65" s="575"/>
      <c r="BT65" s="575"/>
      <c r="BU65" s="597">
        <f>IF(BU64&gt;30,30,IF($H64=0,0,ROUNDUP(BU64/$H64,0)))</f>
        <v>5</v>
      </c>
      <c r="BV65" s="597"/>
      <c r="BW65" s="597"/>
      <c r="BX65" s="575"/>
      <c r="BY65" s="575"/>
      <c r="BZ65" s="575"/>
      <c r="CA65" s="575"/>
      <c r="CB65" s="575"/>
      <c r="CC65" s="597">
        <f>IF(CC64&gt;30,30,IF($H64=0,0,ROUNDUP(CC64/$H64,0)))</f>
        <v>7</v>
      </c>
      <c r="CD65" s="575"/>
      <c r="CE65" s="575"/>
      <c r="CF65" s="575"/>
      <c r="CG65" s="575"/>
      <c r="CH65" s="575"/>
      <c r="CI65" s="575"/>
      <c r="CJ65" s="575"/>
      <c r="CK65" s="575"/>
      <c r="CL65" s="575"/>
      <c r="CM65" s="575"/>
      <c r="CN65" s="575"/>
      <c r="CO65" s="575"/>
      <c r="CP65" s="575"/>
      <c r="CQ65" s="575"/>
      <c r="CR65" s="575"/>
      <c r="CS65" s="575"/>
      <c r="CT65" s="575"/>
      <c r="CU65" s="575"/>
      <c r="CV65" s="575"/>
      <c r="CW65" s="575"/>
      <c r="CX65" s="575"/>
      <c r="CY65" s="575"/>
      <c r="CZ65" s="575"/>
      <c r="DA65" s="575"/>
      <c r="DB65" s="575"/>
      <c r="DC65" s="575"/>
      <c r="DD65" s="575"/>
      <c r="DE65" s="575"/>
      <c r="DF65" s="575"/>
      <c r="DG65" s="575"/>
      <c r="DH65" s="575"/>
      <c r="DI65" s="575"/>
      <c r="DJ65" s="575"/>
      <c r="DK65" s="575"/>
      <c r="DL65" s="575"/>
      <c r="DM65" s="575"/>
      <c r="DN65" s="575"/>
      <c r="DO65" s="575"/>
      <c r="DP65" s="575"/>
      <c r="DQ65" s="575"/>
      <c r="DR65" s="575"/>
      <c r="DS65" s="575"/>
      <c r="DT65" s="575"/>
      <c r="DU65" s="575"/>
      <c r="DV65" s="575"/>
      <c r="DW65" s="575"/>
      <c r="DX65" s="575"/>
      <c r="DY65" s="575"/>
      <c r="DZ65" s="575"/>
      <c r="EA65" s="575"/>
      <c r="EB65" s="575"/>
      <c r="EC65" s="575"/>
      <c r="ED65" s="575"/>
      <c r="EE65" s="575"/>
      <c r="EF65" s="575"/>
      <c r="EG65" s="575"/>
      <c r="EH65" s="575"/>
      <c r="EI65" s="575"/>
      <c r="EJ65" s="575"/>
      <c r="EK65" s="575"/>
      <c r="EL65" s="575"/>
      <c r="EM65" s="597">
        <f>IF(ROUNDUP(EM64/$H64,0)&gt;30,30,IF($H64=0,0,ROUNDUP(EM64/$H64,0)))</f>
        <v>3</v>
      </c>
      <c r="EN65" s="575"/>
      <c r="EO65" s="575"/>
      <c r="EP65" s="575"/>
      <c r="EQ65" s="575"/>
    </row>
    <row r="66" spans="1:147" ht="13.5" customHeight="1" x14ac:dyDescent="0.2">
      <c r="A66" s="734">
        <v>13</v>
      </c>
      <c r="B66" s="736" t="s">
        <v>581</v>
      </c>
      <c r="C66" s="738">
        <v>14</v>
      </c>
      <c r="D66" s="740">
        <v>6</v>
      </c>
      <c r="E66" s="742">
        <v>12</v>
      </c>
      <c r="F66" s="752">
        <v>3</v>
      </c>
      <c r="G66" s="754">
        <f>SUM(I66:ZM66)</f>
        <v>6.806712962962963E-2</v>
      </c>
      <c r="H66" s="759">
        <f>MINA(I66,J66,K66,L66,M66,N66,O66,P66,Q66,R66,S66,T66,U66,V66,W66)</f>
        <v>1.4201388888888888E-2</v>
      </c>
      <c r="I66" s="610"/>
      <c r="J66" s="578"/>
      <c r="K66" s="578"/>
      <c r="L66" s="578"/>
      <c r="M66" s="578"/>
      <c r="N66" s="578"/>
      <c r="O66" s="578"/>
      <c r="P66" s="578"/>
      <c r="Q66" s="578"/>
      <c r="R66" s="578"/>
      <c r="S66" s="578"/>
      <c r="T66" s="578"/>
      <c r="U66" s="578"/>
      <c r="V66" s="578">
        <v>1.4201388888888888E-2</v>
      </c>
      <c r="W66" s="578"/>
      <c r="X66" s="578"/>
      <c r="Y66" s="578"/>
      <c r="Z66" s="578"/>
      <c r="AA66" s="578"/>
      <c r="AB66" s="578"/>
      <c r="AC66" s="578"/>
      <c r="AD66" s="578"/>
      <c r="AE66" s="578"/>
      <c r="AF66" s="578"/>
      <c r="AG66" s="578"/>
      <c r="AH66" s="578"/>
      <c r="AI66" s="578"/>
      <c r="AJ66" s="578"/>
      <c r="AK66" s="578"/>
      <c r="AL66" s="578"/>
      <c r="AM66" s="578"/>
      <c r="AN66" s="578"/>
      <c r="AO66" s="578"/>
      <c r="AP66" s="578"/>
      <c r="AQ66" s="578"/>
      <c r="AR66" s="578"/>
      <c r="AS66" s="578"/>
      <c r="AT66" s="578"/>
      <c r="AU66" s="578"/>
      <c r="AV66" s="578"/>
      <c r="AW66" s="578"/>
      <c r="AX66" s="578"/>
      <c r="AY66" s="578"/>
      <c r="AZ66" s="578"/>
      <c r="BA66" s="578"/>
      <c r="BB66" s="578"/>
      <c r="BC66" s="578"/>
      <c r="BD66" s="578"/>
      <c r="BE66" s="578"/>
      <c r="BF66" s="578"/>
      <c r="BG66" s="578"/>
      <c r="BH66" s="578"/>
      <c r="BI66" s="578"/>
      <c r="BJ66" s="578"/>
      <c r="BK66" s="578"/>
      <c r="BL66" s="578"/>
      <c r="BM66" s="578"/>
      <c r="BN66" s="578"/>
      <c r="BO66" s="578"/>
      <c r="BP66" s="578"/>
      <c r="BQ66" s="578"/>
      <c r="BR66" s="578"/>
      <c r="BS66" s="578"/>
      <c r="BT66" s="578"/>
      <c r="BU66" s="578"/>
      <c r="BV66" s="578"/>
      <c r="BW66" s="578"/>
      <c r="BX66" s="578"/>
      <c r="BY66" s="578"/>
      <c r="BZ66" s="578"/>
      <c r="CA66" s="578"/>
      <c r="CB66" s="578"/>
      <c r="CC66" s="578"/>
      <c r="CD66" s="578"/>
      <c r="CE66" s="578"/>
      <c r="CF66" s="578"/>
      <c r="CG66" s="578"/>
      <c r="CH66" s="578"/>
      <c r="CI66" s="578"/>
      <c r="CJ66" s="578"/>
      <c r="CK66" s="578"/>
      <c r="CL66" s="578"/>
      <c r="CM66" s="578"/>
      <c r="CN66" s="578"/>
      <c r="CO66" s="578"/>
      <c r="CP66" s="578"/>
      <c r="CQ66" s="578"/>
      <c r="CR66" s="578"/>
      <c r="CS66" s="578"/>
      <c r="CT66" s="578"/>
      <c r="CU66" s="578"/>
      <c r="CV66" s="578"/>
      <c r="CW66" s="578"/>
      <c r="CX66" s="578"/>
      <c r="CY66" s="578"/>
      <c r="CZ66" s="578"/>
      <c r="DA66" s="578"/>
      <c r="DB66" s="578"/>
      <c r="DC66" s="578"/>
      <c r="DD66" s="578"/>
      <c r="DE66" s="578"/>
      <c r="DF66" s="578"/>
      <c r="DG66" s="578"/>
      <c r="DH66" s="578"/>
      <c r="DI66" s="578"/>
      <c r="DJ66" s="578"/>
      <c r="DK66" s="578"/>
      <c r="DL66" s="578"/>
      <c r="DM66" s="578"/>
      <c r="DN66" s="578"/>
      <c r="DO66" s="578"/>
      <c r="DP66" s="578"/>
      <c r="DQ66" s="578">
        <v>2.1666666666666667E-2</v>
      </c>
      <c r="DR66" s="578"/>
      <c r="DS66" s="578"/>
      <c r="DT66" s="578"/>
      <c r="DU66" s="578"/>
      <c r="DV66" s="578"/>
      <c r="DW66" s="578"/>
      <c r="DX66" s="578"/>
      <c r="DY66" s="578"/>
      <c r="DZ66" s="578"/>
      <c r="EA66" s="578"/>
      <c r="EB66" s="578"/>
      <c r="EC66" s="578"/>
      <c r="ED66" s="578"/>
      <c r="EE66" s="578"/>
      <c r="EF66" s="578"/>
      <c r="EG66" s="578"/>
      <c r="EH66" s="578"/>
      <c r="EI66" s="578"/>
      <c r="EJ66" s="578"/>
      <c r="EK66" s="578"/>
      <c r="EL66" s="578"/>
      <c r="EM66" s="578">
        <v>3.2199074074074074E-2</v>
      </c>
      <c r="EN66" s="578"/>
      <c r="EO66" s="578"/>
      <c r="EP66" s="578"/>
      <c r="EQ66" s="578"/>
    </row>
    <row r="67" spans="1:147" ht="13.5" customHeight="1" thickBot="1" x14ac:dyDescent="0.25">
      <c r="A67" s="735"/>
      <c r="B67" s="737"/>
      <c r="C67" s="739"/>
      <c r="D67" s="741"/>
      <c r="E67" s="743"/>
      <c r="F67" s="753"/>
      <c r="G67" s="755"/>
      <c r="H67" s="760"/>
      <c r="I67" s="579"/>
      <c r="J67" s="580"/>
      <c r="K67" s="580"/>
      <c r="L67" s="581"/>
      <c r="M67" s="580"/>
      <c r="N67" s="580"/>
      <c r="O67" s="580"/>
      <c r="P67" s="581"/>
      <c r="Q67" s="581"/>
      <c r="R67" s="580"/>
      <c r="S67" s="580"/>
      <c r="T67" s="581"/>
      <c r="U67" s="580"/>
      <c r="V67" s="581">
        <f t="shared" ref="V67" si="41">IF($H66=0,0,ROUNDUP(V66/$H66,0))</f>
        <v>1</v>
      </c>
      <c r="W67" s="580"/>
      <c r="X67" s="580"/>
      <c r="Y67" s="580"/>
      <c r="Z67" s="580"/>
      <c r="AA67" s="580"/>
      <c r="AB67" s="580"/>
      <c r="AC67" s="580"/>
      <c r="AD67" s="580"/>
      <c r="AE67" s="580"/>
      <c r="AF67" s="580"/>
      <c r="AG67" s="580"/>
      <c r="AH67" s="580"/>
      <c r="AI67" s="580"/>
      <c r="AJ67" s="580"/>
      <c r="AK67" s="580"/>
      <c r="AL67" s="580"/>
      <c r="AM67" s="580"/>
      <c r="AN67" s="580"/>
      <c r="AO67" s="580"/>
      <c r="AP67" s="580"/>
      <c r="AQ67" s="580"/>
      <c r="AR67" s="580"/>
      <c r="AS67" s="580"/>
      <c r="AT67" s="580"/>
      <c r="AU67" s="580"/>
      <c r="AV67" s="580"/>
      <c r="AW67" s="580"/>
      <c r="AX67" s="580"/>
      <c r="AY67" s="580"/>
      <c r="AZ67" s="580"/>
      <c r="BA67" s="580"/>
      <c r="BB67" s="580"/>
      <c r="BC67" s="580"/>
      <c r="BD67" s="580"/>
      <c r="BE67" s="580"/>
      <c r="BF67" s="580"/>
      <c r="BG67" s="580"/>
      <c r="BH67" s="580"/>
      <c r="BI67" s="580"/>
      <c r="BJ67" s="580"/>
      <c r="BK67" s="580"/>
      <c r="BL67" s="580"/>
      <c r="BM67" s="580"/>
      <c r="BN67" s="580"/>
      <c r="BO67" s="580"/>
      <c r="BP67" s="580"/>
      <c r="BQ67" s="580"/>
      <c r="BR67" s="580"/>
      <c r="BS67" s="580"/>
      <c r="BT67" s="580"/>
      <c r="BU67" s="580"/>
      <c r="BV67" s="580"/>
      <c r="BW67" s="580"/>
      <c r="BX67" s="580"/>
      <c r="BY67" s="580"/>
      <c r="BZ67" s="580"/>
      <c r="CA67" s="580"/>
      <c r="CB67" s="580"/>
      <c r="CC67" s="580"/>
      <c r="CD67" s="580"/>
      <c r="CE67" s="580"/>
      <c r="CF67" s="580"/>
      <c r="CG67" s="580"/>
      <c r="CH67" s="580"/>
      <c r="CI67" s="580"/>
      <c r="CJ67" s="580"/>
      <c r="CK67" s="580"/>
      <c r="CL67" s="580"/>
      <c r="CM67" s="580"/>
      <c r="CN67" s="580"/>
      <c r="CO67" s="580"/>
      <c r="CP67" s="580"/>
      <c r="CQ67" s="580"/>
      <c r="CR67" s="580"/>
      <c r="CS67" s="580"/>
      <c r="CT67" s="580"/>
      <c r="CU67" s="580"/>
      <c r="CV67" s="580"/>
      <c r="CW67" s="580"/>
      <c r="CX67" s="580"/>
      <c r="CY67" s="580"/>
      <c r="CZ67" s="580"/>
      <c r="DA67" s="580"/>
      <c r="DB67" s="580"/>
      <c r="DC67" s="580"/>
      <c r="DD67" s="580"/>
      <c r="DE67" s="580"/>
      <c r="DF67" s="580"/>
      <c r="DG67" s="580"/>
      <c r="DH67" s="580"/>
      <c r="DI67" s="580"/>
      <c r="DJ67" s="580"/>
      <c r="DK67" s="580"/>
      <c r="DL67" s="580"/>
      <c r="DM67" s="580"/>
      <c r="DN67" s="580"/>
      <c r="DO67" s="580"/>
      <c r="DP67" s="580"/>
      <c r="DQ67" s="600">
        <f>IF(ROUNDUP(DQ66/$H66,0)&gt;30,30,IF($H66=0,0,ROUNDUP(DQ66/$H66,0)))</f>
        <v>2</v>
      </c>
      <c r="DR67" s="600"/>
      <c r="DS67" s="600"/>
      <c r="DT67" s="600"/>
      <c r="DU67" s="580"/>
      <c r="DV67" s="580"/>
      <c r="DW67" s="580"/>
      <c r="DX67" s="580"/>
      <c r="DY67" s="580"/>
      <c r="DZ67" s="580"/>
      <c r="EA67" s="580"/>
      <c r="EB67" s="580"/>
      <c r="EC67" s="580"/>
      <c r="ED67" s="580"/>
      <c r="EE67" s="580"/>
      <c r="EF67" s="580"/>
      <c r="EG67" s="580"/>
      <c r="EH67" s="580"/>
      <c r="EI67" s="580"/>
      <c r="EJ67" s="580"/>
      <c r="EK67" s="580"/>
      <c r="EL67" s="580"/>
      <c r="EM67" s="600">
        <f>IF(ROUNDUP(EM66/$H66,0)&gt;30,30,IF($H66=0,0,ROUNDUP(EM66/$H66,0)))</f>
        <v>3</v>
      </c>
      <c r="EN67" s="580"/>
      <c r="EO67" s="580"/>
      <c r="EP67" s="580"/>
      <c r="EQ67" s="580"/>
    </row>
    <row r="68" spans="1:147" ht="13.5" customHeight="1" x14ac:dyDescent="0.2">
      <c r="A68" s="734">
        <v>14</v>
      </c>
      <c r="B68" s="736" t="s">
        <v>2</v>
      </c>
      <c r="C68" s="738">
        <v>7</v>
      </c>
      <c r="D68" s="740">
        <v>99</v>
      </c>
      <c r="E68" s="742">
        <v>4</v>
      </c>
      <c r="F68" s="752">
        <v>20</v>
      </c>
      <c r="G68" s="754">
        <f>SUM(I68:ZM68)</f>
        <v>1.1645353009255444</v>
      </c>
      <c r="H68" s="759">
        <f>MINA(I68,J68,K68,L68,M68,N68,O68,P68,Q68,R68,S68,T68,U68,V68,W68)</f>
        <v>1.3506944444444445E-2</v>
      </c>
      <c r="I68" s="626">
        <v>1.3506944444444445E-2</v>
      </c>
      <c r="J68" s="574"/>
      <c r="K68" s="574"/>
      <c r="L68" s="574"/>
      <c r="M68" s="574"/>
      <c r="N68" s="574"/>
      <c r="O68" s="574"/>
      <c r="P68" s="574"/>
      <c r="Q68" s="574"/>
      <c r="R68" s="574">
        <v>1.3819444444444445E-2</v>
      </c>
      <c r="S68" s="574"/>
      <c r="T68" s="574">
        <v>1.3587962962962963E-2</v>
      </c>
      <c r="U68" s="574">
        <v>1.4722222222222222E-2</v>
      </c>
      <c r="V68" s="574"/>
      <c r="W68" s="574"/>
      <c r="X68" s="574">
        <v>9.7650462962962967E-2</v>
      </c>
      <c r="Y68" s="574"/>
      <c r="Z68" s="574"/>
      <c r="AA68" s="574"/>
      <c r="AB68" s="574"/>
      <c r="AC68" s="574"/>
      <c r="AD68" s="574"/>
      <c r="AE68" s="574">
        <v>3.1631944444444442E-2</v>
      </c>
      <c r="AF68" s="574"/>
      <c r="AG68" s="574">
        <v>8.3657407407407403E-2</v>
      </c>
      <c r="AH68" s="574"/>
      <c r="AI68" s="574"/>
      <c r="AJ68" s="574"/>
      <c r="AK68" s="574"/>
      <c r="AL68" s="574"/>
      <c r="AM68" s="574"/>
      <c r="AN68" s="574"/>
      <c r="AO68" s="574"/>
      <c r="AP68" s="574"/>
      <c r="AQ68" s="574"/>
      <c r="AR68" s="574"/>
      <c r="AS68" s="574"/>
      <c r="AT68" s="574"/>
      <c r="AU68" s="574"/>
      <c r="AV68" s="574"/>
      <c r="AW68" s="574"/>
      <c r="AX68" s="574"/>
      <c r="AY68" s="574"/>
      <c r="AZ68" s="574"/>
      <c r="BA68" s="574"/>
      <c r="BB68" s="574">
        <v>7.5717592592592586E-2</v>
      </c>
      <c r="BC68" s="574"/>
      <c r="BD68" s="574"/>
      <c r="BE68" s="574"/>
      <c r="BF68" s="574"/>
      <c r="BG68" s="574"/>
      <c r="BH68" s="574"/>
      <c r="BI68" s="574"/>
      <c r="BJ68" s="574">
        <v>7.0206597221840639E-2</v>
      </c>
      <c r="BK68" s="574"/>
      <c r="BL68" s="574">
        <v>1.6759259259259258E-2</v>
      </c>
      <c r="BM68" s="574"/>
      <c r="BN68" s="627"/>
      <c r="BO68" s="574">
        <v>1.7430555555555557E-2</v>
      </c>
      <c r="BP68" s="574">
        <v>0.12162037037037036</v>
      </c>
      <c r="BQ68" s="574"/>
      <c r="BR68" s="574"/>
      <c r="BS68" s="574"/>
      <c r="BT68" s="574"/>
      <c r="BU68" s="574"/>
      <c r="BV68" s="574"/>
      <c r="BW68" s="574"/>
      <c r="BX68" s="574"/>
      <c r="BY68" s="574"/>
      <c r="BZ68" s="574"/>
      <c r="CA68" s="574"/>
      <c r="CB68" s="574"/>
      <c r="CC68" s="574"/>
      <c r="CD68" s="574"/>
      <c r="CE68" s="574"/>
      <c r="CF68" s="574"/>
      <c r="CG68" s="574"/>
      <c r="CH68" s="574"/>
      <c r="CI68" s="574"/>
      <c r="CJ68" s="574"/>
      <c r="CK68" s="574"/>
      <c r="CL68" s="574"/>
      <c r="CM68" s="574"/>
      <c r="CN68" s="574"/>
      <c r="CO68" s="574"/>
      <c r="CP68" s="574">
        <v>8.2557870370370365E-2</v>
      </c>
      <c r="CQ68" s="574"/>
      <c r="CR68" s="574"/>
      <c r="CS68" s="574"/>
      <c r="CT68" s="574"/>
      <c r="CU68" s="574"/>
      <c r="CV68" s="574"/>
      <c r="CW68" s="574"/>
      <c r="CX68" s="574"/>
      <c r="CY68" s="574"/>
      <c r="CZ68" s="574"/>
      <c r="DA68" s="574"/>
      <c r="DB68" s="574">
        <v>2.0428240740740743E-2</v>
      </c>
      <c r="DC68" s="574"/>
      <c r="DD68" s="574"/>
      <c r="DE68" s="574"/>
      <c r="DF68" s="574"/>
      <c r="DG68" s="574"/>
      <c r="DH68" s="574"/>
      <c r="DI68" s="574"/>
      <c r="DJ68" s="574"/>
      <c r="DK68" s="574"/>
      <c r="DL68" s="574"/>
      <c r="DM68" s="574"/>
      <c r="DN68" s="574">
        <v>7.6932870370370374E-2</v>
      </c>
      <c r="DO68" s="574"/>
      <c r="DP68" s="574"/>
      <c r="DQ68" s="574"/>
      <c r="DR68" s="574"/>
      <c r="DS68" s="574"/>
      <c r="DT68" s="574"/>
      <c r="DU68" s="574">
        <v>7.2916666666666671E-2</v>
      </c>
      <c r="DV68" s="574"/>
      <c r="DW68" s="574"/>
      <c r="DX68" s="574"/>
      <c r="DY68" s="574">
        <v>0.16666666666666666</v>
      </c>
      <c r="DZ68" s="574"/>
      <c r="EA68" s="574"/>
      <c r="EB68" s="574"/>
      <c r="EC68" s="574"/>
      <c r="ED68" s="574"/>
      <c r="EE68" s="574"/>
      <c r="EF68" s="574">
        <v>4.155092592592593E-3</v>
      </c>
      <c r="EG68" s="574"/>
      <c r="EH68" s="574"/>
      <c r="EI68" s="574">
        <v>0.17056712962962964</v>
      </c>
      <c r="EJ68" s="574"/>
      <c r="EK68" s="574"/>
      <c r="EL68" s="574"/>
      <c r="EM68" s="574"/>
      <c r="EN68" s="574"/>
      <c r="EO68" s="574"/>
      <c r="EP68" s="574"/>
      <c r="EQ68" s="574"/>
    </row>
    <row r="69" spans="1:147" ht="13.5" customHeight="1" thickBot="1" x14ac:dyDescent="0.25">
      <c r="A69" s="735"/>
      <c r="B69" s="737"/>
      <c r="C69" s="739"/>
      <c r="D69" s="741"/>
      <c r="E69" s="743"/>
      <c r="F69" s="753"/>
      <c r="G69" s="755"/>
      <c r="H69" s="763"/>
      <c r="I69" s="628">
        <f t="shared" ref="I69" si="42">IF($H68=0,0,ROUNDUP(I68/$H68,0))</f>
        <v>1</v>
      </c>
      <c r="J69" s="575"/>
      <c r="K69" s="575"/>
      <c r="L69" s="575"/>
      <c r="M69" s="575"/>
      <c r="N69" s="575"/>
      <c r="O69" s="575"/>
      <c r="P69" s="575"/>
      <c r="Q69" s="575"/>
      <c r="R69" s="576">
        <f t="shared" ref="R69" si="43">IF($H68=0,0,ROUNDUP(R68/$H68,0))</f>
        <v>2</v>
      </c>
      <c r="S69" s="575"/>
      <c r="T69" s="576">
        <f t="shared" ref="T69:U69" si="44">IF($H68=0,0,ROUNDUP(T68/$H68,0))</f>
        <v>2</v>
      </c>
      <c r="U69" s="597">
        <f t="shared" si="44"/>
        <v>2</v>
      </c>
      <c r="V69" s="575"/>
      <c r="W69" s="575"/>
      <c r="X69" s="576">
        <f>IF($H68=0,0,ROUNDUP(X68/$H68,0))</f>
        <v>8</v>
      </c>
      <c r="Y69" s="575"/>
      <c r="Z69" s="575"/>
      <c r="AA69" s="575"/>
      <c r="AB69" s="575"/>
      <c r="AC69" s="575"/>
      <c r="AD69" s="575"/>
      <c r="AE69" s="576">
        <f>IF($H68=0,0,ROUNDUP(AE68/$H68,0))</f>
        <v>3</v>
      </c>
      <c r="AF69" s="576"/>
      <c r="AG69" s="576">
        <f>IF($H68=0,0,ROUNDUP(AG68/$H68,0))</f>
        <v>7</v>
      </c>
      <c r="AH69" s="575"/>
      <c r="AI69" s="575"/>
      <c r="AJ69" s="575"/>
      <c r="AK69" s="575"/>
      <c r="AL69" s="575"/>
      <c r="AM69" s="575"/>
      <c r="AN69" s="575"/>
      <c r="AO69" s="575"/>
      <c r="AP69" s="575"/>
      <c r="AQ69" s="575"/>
      <c r="AR69" s="575"/>
      <c r="AS69" s="575"/>
      <c r="AT69" s="575"/>
      <c r="AU69" s="575"/>
      <c r="AV69" s="575"/>
      <c r="AW69" s="575"/>
      <c r="AX69" s="575"/>
      <c r="AY69" s="575"/>
      <c r="AZ69" s="575"/>
      <c r="BA69" s="575"/>
      <c r="BB69" s="576">
        <f>IF(BB68&gt;30,30,IF($H68=0,0,ROUNDUP(BB68/$H68,0)))</f>
        <v>6</v>
      </c>
      <c r="BC69" s="576"/>
      <c r="BD69" s="575"/>
      <c r="BE69" s="575"/>
      <c r="BF69" s="575"/>
      <c r="BG69" s="575"/>
      <c r="BH69" s="575"/>
      <c r="BI69" s="575"/>
      <c r="BJ69" s="576">
        <f>IF(BJ68&gt;30,30,IF($H68=0,0,ROUNDUP(BJ68/$H68,0)))</f>
        <v>6</v>
      </c>
      <c r="BK69" s="575"/>
      <c r="BL69" s="597">
        <f>IF(BL68&gt;30,30,IF($H68=0,0,ROUNDUP(BL68/$H68,0)))</f>
        <v>2</v>
      </c>
      <c r="BM69" s="575"/>
      <c r="BN69" s="575"/>
      <c r="BO69" s="597">
        <f>IF(BO68&gt;30,30,IF($H68=0,0,ROUNDUP(BO68/$H68,0)))</f>
        <v>2</v>
      </c>
      <c r="BP69" s="597">
        <f>IF(BP68&gt;30,30,IF($H68=0,0,ROUNDUP(BP68/$H68,0)))</f>
        <v>10</v>
      </c>
      <c r="BQ69" s="575"/>
      <c r="BR69" s="575"/>
      <c r="BS69" s="575"/>
      <c r="BT69" s="575"/>
      <c r="BU69" s="575"/>
      <c r="BV69" s="575"/>
      <c r="BW69" s="575"/>
      <c r="BX69" s="575"/>
      <c r="BY69" s="575"/>
      <c r="BZ69" s="575"/>
      <c r="CA69" s="575"/>
      <c r="CB69" s="575"/>
      <c r="CC69" s="575"/>
      <c r="CD69" s="575"/>
      <c r="CE69" s="575"/>
      <c r="CF69" s="575"/>
      <c r="CG69" s="575"/>
      <c r="CH69" s="575"/>
      <c r="CI69" s="575"/>
      <c r="CJ69" s="575"/>
      <c r="CK69" s="575"/>
      <c r="CL69" s="575"/>
      <c r="CM69" s="575"/>
      <c r="CN69" s="575"/>
      <c r="CO69" s="575"/>
      <c r="CP69" s="597">
        <f>IF(ROUNDUP(CP68/$H68,0)&gt;30,30,IF($H68=0,0,ROUNDUP(CP68/$H68,0)))</f>
        <v>7</v>
      </c>
      <c r="CQ69" s="575"/>
      <c r="CR69" s="575"/>
      <c r="CS69" s="575"/>
      <c r="CT69" s="575"/>
      <c r="CU69" s="575"/>
      <c r="CV69" s="575"/>
      <c r="CW69" s="575"/>
      <c r="CX69" s="575"/>
      <c r="CY69" s="575"/>
      <c r="CZ69" s="575"/>
      <c r="DA69" s="575"/>
      <c r="DB69" s="597">
        <f>IF(ROUNDUP(DB68/$H68,0)&gt;30,30,IF($H68=0,0,ROUNDUP(DB68/$H68,0)))</f>
        <v>2</v>
      </c>
      <c r="DC69" s="597"/>
      <c r="DD69" s="597"/>
      <c r="DE69" s="575"/>
      <c r="DF69" s="575"/>
      <c r="DG69" s="575"/>
      <c r="DH69" s="575"/>
      <c r="DI69" s="575"/>
      <c r="DJ69" s="575"/>
      <c r="DK69" s="575"/>
      <c r="DL69" s="575"/>
      <c r="DM69" s="575"/>
      <c r="DN69" s="597">
        <f>IF(ROUNDUP(DN68/$H68,0)&gt;30,30,IF($H68=0,0,ROUNDUP(DN68/$H68,0)))</f>
        <v>6</v>
      </c>
      <c r="DO69" s="575"/>
      <c r="DP69" s="575"/>
      <c r="DQ69" s="575"/>
      <c r="DR69" s="575"/>
      <c r="DS69" s="575"/>
      <c r="DT69" s="575"/>
      <c r="DU69" s="597">
        <f>IF(DU68&gt;30,30,IF($H68=0,0,ROUNDUP(DU68/$H68,0)))</f>
        <v>6</v>
      </c>
      <c r="DV69" s="575"/>
      <c r="DW69" s="575"/>
      <c r="DX69" s="575"/>
      <c r="DY69" s="597">
        <f>IF(ROUNDUP(DY68/$H68,0)&gt;30,30,IF($H68=0,0,ROUNDUP(DY68/$H68,0)))</f>
        <v>13</v>
      </c>
      <c r="DZ69" s="575"/>
      <c r="EA69" s="575"/>
      <c r="EB69" s="575"/>
      <c r="EC69" s="575"/>
      <c r="ED69" s="575"/>
      <c r="EE69" s="575"/>
      <c r="EF69" s="597">
        <f>IF(ROUNDUP(EF68/$H68,0)&gt;30,30,IF($H68=0,0,ROUNDUP(EF68/$H68,0)))</f>
        <v>1</v>
      </c>
      <c r="EG69" s="597"/>
      <c r="EH69" s="597"/>
      <c r="EI69" s="597">
        <f>IF(ROUNDUP(EI68/$H68,0)&gt;30,30,IF($H68=0,0,ROUNDUP(EI68/$H68,0)))</f>
        <v>13</v>
      </c>
      <c r="EJ69" s="597"/>
      <c r="EK69" s="597"/>
      <c r="EL69" s="575"/>
      <c r="EM69" s="575"/>
      <c r="EN69" s="575"/>
      <c r="EO69" s="575"/>
      <c r="EP69" s="575"/>
      <c r="EQ69" s="575"/>
    </row>
    <row r="70" spans="1:147" ht="13.5" customHeight="1" x14ac:dyDescent="0.2">
      <c r="A70" s="734">
        <v>15</v>
      </c>
      <c r="B70" s="736" t="s">
        <v>161</v>
      </c>
      <c r="C70" s="738">
        <v>3</v>
      </c>
      <c r="D70" s="740">
        <v>203</v>
      </c>
      <c r="E70" s="742" t="s">
        <v>970</v>
      </c>
      <c r="F70" s="752">
        <v>50</v>
      </c>
      <c r="G70" s="754">
        <f>SUM(I70:ZM70)</f>
        <v>2.2956018518518517</v>
      </c>
      <c r="H70" s="759">
        <f>MINA(I70,J70,K70,L70,M70,N70,O70,P70,Q70,R70,S70,T70,U70,V70,W70)</f>
        <v>1.3020833333333334E-2</v>
      </c>
      <c r="I70" s="610">
        <v>1.3182870370370371E-2</v>
      </c>
      <c r="J70" s="578">
        <v>1.3113425925925926E-2</v>
      </c>
      <c r="K70" s="578">
        <v>1.3020833333333334E-2</v>
      </c>
      <c r="L70" s="578"/>
      <c r="M70" s="578"/>
      <c r="N70" s="578">
        <v>1.3287037037037036E-2</v>
      </c>
      <c r="O70" s="578"/>
      <c r="P70" s="578"/>
      <c r="Q70" s="578">
        <v>1.3310185185185187E-2</v>
      </c>
      <c r="R70" s="578"/>
      <c r="S70" s="578">
        <v>1.3449074074074073E-2</v>
      </c>
      <c r="T70" s="578">
        <v>1.3483796296296298E-2</v>
      </c>
      <c r="U70" s="578">
        <v>1.3275462962962963E-2</v>
      </c>
      <c r="V70" s="578"/>
      <c r="W70" s="578"/>
      <c r="X70" s="578">
        <v>9.7905092592592599E-2</v>
      </c>
      <c r="Y70" s="578">
        <v>3.4594907407407408E-2</v>
      </c>
      <c r="Z70" s="578"/>
      <c r="AA70" s="578"/>
      <c r="AB70" s="578">
        <v>1.8356481481481481E-2</v>
      </c>
      <c r="AC70" s="578"/>
      <c r="AD70" s="578"/>
      <c r="AE70" s="578">
        <v>3.1412037037037037E-2</v>
      </c>
      <c r="AF70" s="578"/>
      <c r="AG70" s="578">
        <v>8.1863425925925923E-2</v>
      </c>
      <c r="AH70" s="578">
        <v>1.9247685185185184E-2</v>
      </c>
      <c r="AI70" s="578"/>
      <c r="AJ70" s="578"/>
      <c r="AK70" s="578"/>
      <c r="AL70" s="578">
        <v>3.3969907407407407E-2</v>
      </c>
      <c r="AM70" s="578">
        <v>1.5752314814814813E-2</v>
      </c>
      <c r="AN70" s="578"/>
      <c r="AO70" s="578">
        <v>3.0335648148148143E-2</v>
      </c>
      <c r="AP70" s="578"/>
      <c r="AQ70" s="578"/>
      <c r="AR70" s="578"/>
      <c r="AS70" s="578">
        <v>1.5810185185185184E-2</v>
      </c>
      <c r="AT70" s="578">
        <v>4.6215277777777779E-2</v>
      </c>
      <c r="AU70" s="578"/>
      <c r="AV70" s="578">
        <v>2.0775462962962964E-2</v>
      </c>
      <c r="AW70" s="578"/>
      <c r="AX70" s="578"/>
      <c r="AY70" s="578"/>
      <c r="AZ70" s="578">
        <v>2.6828703703703702E-2</v>
      </c>
      <c r="BA70" s="578"/>
      <c r="BB70" s="578">
        <v>7.1296296296296288E-2</v>
      </c>
      <c r="BC70" s="578"/>
      <c r="BD70" s="578"/>
      <c r="BE70" s="578">
        <v>4.7210648148148147E-2</v>
      </c>
      <c r="BF70" s="578"/>
      <c r="BG70" s="578">
        <v>1.4074074074074074E-2</v>
      </c>
      <c r="BH70" s="578"/>
      <c r="BI70" s="578">
        <v>2.4965277777777781E-2</v>
      </c>
      <c r="BJ70" s="578"/>
      <c r="BK70" s="578"/>
      <c r="BL70" s="578">
        <v>1.4965277777777779E-2</v>
      </c>
      <c r="BM70" s="578"/>
      <c r="BN70" s="578"/>
      <c r="BO70" s="578"/>
      <c r="BP70" s="578">
        <v>0.21865740740740738</v>
      </c>
      <c r="BQ70" s="578">
        <v>9.6759259259259253E-2</v>
      </c>
      <c r="BR70" s="578"/>
      <c r="BS70" s="578">
        <v>6.9895833333333338E-2</v>
      </c>
      <c r="BT70" s="578"/>
      <c r="BU70" s="578">
        <v>5.7372685185185186E-2</v>
      </c>
      <c r="BV70" s="578"/>
      <c r="BW70" s="578"/>
      <c r="BX70" s="578">
        <v>3.0428240740740742E-2</v>
      </c>
      <c r="BY70" s="578"/>
      <c r="BZ70" s="578"/>
      <c r="CA70" s="578"/>
      <c r="CB70" s="578"/>
      <c r="CC70" s="578">
        <v>7.6493055555555564E-2</v>
      </c>
      <c r="CD70" s="578"/>
      <c r="CE70" s="578"/>
      <c r="CF70" s="578"/>
      <c r="CG70" s="578"/>
      <c r="CH70" s="578"/>
      <c r="CI70" s="578"/>
      <c r="CJ70" s="578"/>
      <c r="CK70" s="578"/>
      <c r="CL70" s="578"/>
      <c r="CM70" s="578"/>
      <c r="CN70" s="594">
        <v>3.0810185185185187E-2</v>
      </c>
      <c r="CO70" s="594"/>
      <c r="CP70" s="578"/>
      <c r="CQ70" s="578">
        <v>3.3113425925925928E-2</v>
      </c>
      <c r="CR70" s="578">
        <v>7.0428240740740736E-2</v>
      </c>
      <c r="CS70" s="594">
        <v>5.1423611111111107E-2</v>
      </c>
      <c r="CT70" s="594"/>
      <c r="CU70" s="594"/>
      <c r="CV70" s="594"/>
      <c r="CW70" s="594"/>
      <c r="CX70" s="578"/>
      <c r="CY70" s="578"/>
      <c r="CZ70" s="578">
        <v>3.4166666666666672E-2</v>
      </c>
      <c r="DA70" s="578"/>
      <c r="DB70" s="578">
        <v>7.013888888888889E-2</v>
      </c>
      <c r="DC70" s="578"/>
      <c r="DD70" s="578"/>
      <c r="DE70" s="578"/>
      <c r="DF70" s="578">
        <v>3.7326388888888888E-2</v>
      </c>
      <c r="DG70" s="578"/>
      <c r="DH70" s="578"/>
      <c r="DI70" s="578">
        <v>5.8900462962962967E-2</v>
      </c>
      <c r="DJ70" s="578"/>
      <c r="DK70" s="578"/>
      <c r="DL70" s="578"/>
      <c r="DM70" s="578"/>
      <c r="DN70" s="578">
        <v>6.9409722222222234E-2</v>
      </c>
      <c r="DO70" s="578"/>
      <c r="DP70" s="578"/>
      <c r="DQ70" s="578"/>
      <c r="DR70" s="578">
        <v>3.6273148148148145E-2</v>
      </c>
      <c r="DS70" s="578"/>
      <c r="DT70" s="578"/>
      <c r="DU70" s="578">
        <v>6.7395833333333335E-2</v>
      </c>
      <c r="DV70" s="578"/>
      <c r="DW70" s="578"/>
      <c r="DX70" s="578"/>
      <c r="DY70" s="578">
        <v>0.16666666666666666</v>
      </c>
      <c r="DZ70" s="578"/>
      <c r="EA70" s="578"/>
      <c r="EB70" s="578"/>
      <c r="EC70" s="578"/>
      <c r="ED70" s="578"/>
      <c r="EE70" s="578">
        <v>3.1365740740740743E-2</v>
      </c>
      <c r="EF70" s="578">
        <v>3.6805555555555554E-3</v>
      </c>
      <c r="EG70" s="578"/>
      <c r="EH70" s="578">
        <v>5.5231481481481486E-2</v>
      </c>
      <c r="EI70" s="578">
        <v>7.2696759259259267E-2</v>
      </c>
      <c r="EJ70" s="578"/>
      <c r="EK70" s="578"/>
      <c r="EL70" s="578"/>
      <c r="EM70" s="578"/>
      <c r="EN70" s="578"/>
      <c r="EO70" s="578">
        <v>7.3518518518518525E-2</v>
      </c>
      <c r="EP70" s="578"/>
      <c r="EQ70" s="578">
        <v>3.1747685185185184E-2</v>
      </c>
    </row>
    <row r="71" spans="1:147" ht="13.5" customHeight="1" thickBot="1" x14ac:dyDescent="0.25">
      <c r="A71" s="735"/>
      <c r="B71" s="737"/>
      <c r="C71" s="739"/>
      <c r="D71" s="741"/>
      <c r="E71" s="743"/>
      <c r="F71" s="753"/>
      <c r="G71" s="755"/>
      <c r="H71" s="760"/>
      <c r="I71" s="579">
        <f t="shared" ref="I71:K71" si="45">IF($H70=0,0,ROUNDUP(I70/$H70,0))</f>
        <v>2</v>
      </c>
      <c r="J71" s="579">
        <f t="shared" si="45"/>
        <v>2</v>
      </c>
      <c r="K71" s="579">
        <f t="shared" si="45"/>
        <v>1</v>
      </c>
      <c r="L71" s="581"/>
      <c r="M71" s="580"/>
      <c r="N71" s="600">
        <f t="shared" ref="N71" si="46">IF($H70=0,0,ROUNDUP(N70/$H70,0))</f>
        <v>2</v>
      </c>
      <c r="O71" s="580"/>
      <c r="P71" s="581"/>
      <c r="Q71" s="600">
        <f t="shared" ref="Q71" si="47">IF($H70=0,0,ROUNDUP(Q70/$H70,0))</f>
        <v>2</v>
      </c>
      <c r="R71" s="580"/>
      <c r="S71" s="600">
        <f t="shared" ref="S71:U71" si="48">IF($H70=0,0,ROUNDUP(S70/$H70,0))</f>
        <v>2</v>
      </c>
      <c r="T71" s="581">
        <f t="shared" si="48"/>
        <v>2</v>
      </c>
      <c r="U71" s="600">
        <f t="shared" si="48"/>
        <v>2</v>
      </c>
      <c r="V71" s="580"/>
      <c r="W71" s="580"/>
      <c r="X71" s="581">
        <f>IF($H70=0,0,ROUNDUP(X70/$H70,0))</f>
        <v>8</v>
      </c>
      <c r="Y71" s="581">
        <f>IF($H70=0,0,ROUNDUP(Y70/$H70,0))</f>
        <v>3</v>
      </c>
      <c r="Z71" s="581"/>
      <c r="AA71" s="581"/>
      <c r="AB71" s="581">
        <f>IF($H70=0,0,ROUNDUP(AB70/$H70,0))</f>
        <v>2</v>
      </c>
      <c r="AC71" s="581"/>
      <c r="AD71" s="581"/>
      <c r="AE71" s="581">
        <f>IF($H70=0,0,ROUNDUP(AE70/$H70,0))</f>
        <v>3</v>
      </c>
      <c r="AF71" s="581"/>
      <c r="AG71" s="581">
        <f>IF($H70=0,0,ROUNDUP(AG70/$H70,0))</f>
        <v>7</v>
      </c>
      <c r="AH71" s="581">
        <f>IF($H70=0,0,ROUNDUP(AH70/$H70,0))</f>
        <v>2</v>
      </c>
      <c r="AI71" s="580"/>
      <c r="AJ71" s="580"/>
      <c r="AK71" s="580"/>
      <c r="AL71" s="581">
        <f>IF($H70=0,0,ROUNDUP(AL70/$H70,0))</f>
        <v>3</v>
      </c>
      <c r="AM71" s="581">
        <f>IF(AM70&gt;30,30,IF($H70=0,0,ROUNDUP(AM70/$H70,0)))</f>
        <v>2</v>
      </c>
      <c r="AN71" s="581"/>
      <c r="AO71" s="581">
        <f>IF(AO70&gt;30,30,IF($H70=0,0,ROUNDUP(AO70/$H70,0)))</f>
        <v>3</v>
      </c>
      <c r="AP71" s="580"/>
      <c r="AQ71" s="580"/>
      <c r="AR71" s="580"/>
      <c r="AS71" s="581">
        <f>IF(AS70&gt;30,30,IF($H70=0,0,ROUNDUP(AS70/$H70,0)))</f>
        <v>2</v>
      </c>
      <c r="AT71" s="581">
        <f>IF(AT70&gt;30,30,IF($H70=0,0,ROUNDUP(AT70/$H70,0)))</f>
        <v>4</v>
      </c>
      <c r="AU71" s="581"/>
      <c r="AV71" s="581">
        <f>IF(AV70&gt;30,30,IF($H70=0,0,ROUNDUP(AV70/$H70,0)))</f>
        <v>2</v>
      </c>
      <c r="AW71" s="581"/>
      <c r="AX71" s="580"/>
      <c r="AY71" s="580"/>
      <c r="AZ71" s="581">
        <f>IF(AZ70&gt;30,30,IF($H70=0,0,ROUNDUP(AZ70/$H70,0)))</f>
        <v>3</v>
      </c>
      <c r="BA71" s="581"/>
      <c r="BB71" s="581">
        <f>IF(BB70&gt;30,30,IF($H70=0,0,ROUNDUP(BB70/$H70,0)))</f>
        <v>6</v>
      </c>
      <c r="BC71" s="581"/>
      <c r="BD71" s="580"/>
      <c r="BE71" s="581">
        <f>IF(BE70&gt;30,30,IF($H70=0,0,ROUNDUP(BE70/$H70,0)))</f>
        <v>4</v>
      </c>
      <c r="BF71" s="581"/>
      <c r="BG71" s="581">
        <f>IF(BG70&gt;30,30,IF($H70=0,0,ROUNDUP(BG70/$H70,0)))</f>
        <v>2</v>
      </c>
      <c r="BH71" s="581"/>
      <c r="BI71" s="581"/>
      <c r="BJ71" s="581"/>
      <c r="BK71" s="581"/>
      <c r="BL71" s="581">
        <f>IF(BL70&gt;30,30,IF($H70=0,0,ROUNDUP(BL70/$H70,0)))</f>
        <v>2</v>
      </c>
      <c r="BM71" s="581"/>
      <c r="BN71" s="581"/>
      <c r="BO71" s="581"/>
      <c r="BP71" s="600">
        <f>IF(BP70&gt;30,30,IF($H70=0,0,ROUNDUP(BP70/$H70,0)))</f>
        <v>17</v>
      </c>
      <c r="BQ71" s="600">
        <f>IF(BQ70&gt;30,30,IF($H70=0,0,ROUNDUP(BQ70/$H70,0)))</f>
        <v>8</v>
      </c>
      <c r="BR71" s="600"/>
      <c r="BS71" s="600">
        <f>IF(BS70&gt;30,30,IF($H70=0,0,ROUNDUP(BS70/$H70,0)))</f>
        <v>6</v>
      </c>
      <c r="BT71" s="581"/>
      <c r="BU71" s="581">
        <f>IF(BU70&gt;30,30,IF($H70=0,0,ROUNDUP(BU70/$H70,0)))</f>
        <v>5</v>
      </c>
      <c r="BV71" s="581"/>
      <c r="BW71" s="581"/>
      <c r="BX71" s="581">
        <f>IF(BX70&gt;30,30,IF($H70=0,0,ROUNDUP(BX70/$H70,0)))</f>
        <v>3</v>
      </c>
      <c r="BY71" s="581"/>
      <c r="BZ71" s="581"/>
      <c r="CA71" s="581"/>
      <c r="CB71" s="581"/>
      <c r="CC71" s="600">
        <f>IF(CC70&gt;30,30,IF($H70=0,0,ROUNDUP(CC70/$H70,0)))</f>
        <v>6</v>
      </c>
      <c r="CD71" s="581"/>
      <c r="CE71" s="581"/>
      <c r="CF71" s="581"/>
      <c r="CG71" s="581"/>
      <c r="CH71" s="581"/>
      <c r="CI71" s="581"/>
      <c r="CJ71" s="581"/>
      <c r="CK71" s="581"/>
      <c r="CL71" s="581"/>
      <c r="CM71" s="581"/>
      <c r="CN71" s="600">
        <f>IF(ROUNDUP(CN70/$H70,0)&gt;30,30,IF($H70=0,0,ROUNDUP(CN70/$H70,0)))</f>
        <v>3</v>
      </c>
      <c r="CO71" s="600"/>
      <c r="CP71" s="581"/>
      <c r="CQ71" s="600">
        <f>IF(ROUNDUP(CQ70/$H70,0)&gt;30,30,IF($H70=0,0,ROUNDUP(CQ70/$H70,0)))</f>
        <v>3</v>
      </c>
      <c r="CR71" s="600">
        <f>IF(ROUNDUP(CR70/$H70,0)&gt;30,30,IF($H70=0,0,ROUNDUP(CR70/$H70,0)))</f>
        <v>6</v>
      </c>
      <c r="CS71" s="600">
        <f>IF(ROUNDUP(CS70/$H70,0)&gt;30,30,IF($H70=0,0,ROUNDUP(CS70/$H70,0)))</f>
        <v>4</v>
      </c>
      <c r="CT71" s="600"/>
      <c r="CU71" s="600"/>
      <c r="CV71" s="600"/>
      <c r="CW71" s="600"/>
      <c r="CX71" s="581"/>
      <c r="CY71" s="581"/>
      <c r="CZ71" s="600">
        <f>IF(ROUNDUP(CZ70/$H70,0)&gt;30,30,IF($H70=0,0,ROUNDUP(CZ70/$H70,0)))</f>
        <v>3</v>
      </c>
      <c r="DA71" s="581"/>
      <c r="DB71" s="600">
        <f>IF(ROUNDUP(DB70/$H70,0)&gt;30,30,IF($H70=0,0,ROUNDUP(DB70/$H70,0)))</f>
        <v>6</v>
      </c>
      <c r="DC71" s="600"/>
      <c r="DD71" s="600"/>
      <c r="DE71" s="581"/>
      <c r="DF71" s="600">
        <f>IF(ROUNDUP(DF70/$H70,0)&gt;30,30,IF($H70=0,0,ROUNDUP(DF70/$H70,0)))</f>
        <v>3</v>
      </c>
      <c r="DG71" s="600"/>
      <c r="DH71" s="600"/>
      <c r="DI71" s="600">
        <f>IF(ROUNDUP(DI70/$H70,0)&gt;30,30,IF($H70=0,0,ROUNDUP(DI70/$H70,0)))</f>
        <v>5</v>
      </c>
      <c r="DJ71" s="581"/>
      <c r="DK71" s="581"/>
      <c r="DL71" s="581"/>
      <c r="DM71" s="581"/>
      <c r="DN71" s="600">
        <f>IF(ROUNDUP(DN70/$H70,0)&gt;30,30,IF($H70=0,0,ROUNDUP(DN70/$H70,0)))</f>
        <v>6</v>
      </c>
      <c r="DO71" s="581"/>
      <c r="DP71" s="581"/>
      <c r="DQ71" s="581"/>
      <c r="DR71" s="600">
        <f>IF(DR70&gt;30,30,IF($H70=0,0,ROUNDUP(DR70/$H70,0)))</f>
        <v>3</v>
      </c>
      <c r="DS71" s="600"/>
      <c r="DT71" s="600"/>
      <c r="DU71" s="600">
        <f>IF(DU70&gt;30,30,IF($H70=0,0,ROUNDUP(DU70/$H70,0)))</f>
        <v>6</v>
      </c>
      <c r="DV71" s="581"/>
      <c r="DW71" s="581"/>
      <c r="DX71" s="581"/>
      <c r="DY71" s="600">
        <f>IF(ROUNDUP(DY70/$H70,0)&gt;30,30,IF($H70=0,0,ROUNDUP(DY70/$H70,0)))</f>
        <v>13</v>
      </c>
      <c r="DZ71" s="581"/>
      <c r="EA71" s="581"/>
      <c r="EB71" s="581"/>
      <c r="EC71" s="581"/>
      <c r="ED71" s="581"/>
      <c r="EE71" s="600">
        <f>IF(ROUNDUP(EE70/$H70,0)&gt;30,30,IF($H70=0,0,ROUNDUP(EE70/$H70,0)))</f>
        <v>3</v>
      </c>
      <c r="EF71" s="600">
        <f>IF(ROUNDUP(EF70/$H70,0)&gt;30,30,IF($H70=0,0,ROUNDUP(EF70/$H70,0)))</f>
        <v>1</v>
      </c>
      <c r="EG71" s="600"/>
      <c r="EH71" s="600">
        <f>IF(ROUNDUP(EH70/$H70,0)&gt;30,30,IF($H70=0,0,ROUNDUP(EH70/$H70,0)))</f>
        <v>5</v>
      </c>
      <c r="EI71" s="600">
        <f>IF(ROUNDUP(EI70/$H70,0)&gt;30,30,IF($H70=0,0,ROUNDUP(EI70/$H70,0)))</f>
        <v>6</v>
      </c>
      <c r="EJ71" s="600"/>
      <c r="EK71" s="600"/>
      <c r="EL71" s="581"/>
      <c r="EM71" s="581"/>
      <c r="EN71" s="581"/>
      <c r="EO71" s="600">
        <f>IF(ROUNDUP(EO70/$H70,0)&gt;30,30,IF($H70=0,0,ROUNDUP(EO70/$H70,0)))</f>
        <v>6</v>
      </c>
      <c r="EP71" s="581"/>
      <c r="EQ71" s="600">
        <f>IF(ROUNDUP(EQ70/$H70,0)&gt;30,30,IF($H70=0,0,ROUNDUP(EQ70/$H70,0)))</f>
        <v>3</v>
      </c>
    </row>
    <row r="72" spans="1:147" ht="13.5" customHeight="1" x14ac:dyDescent="0.2">
      <c r="A72" s="734">
        <v>16</v>
      </c>
      <c r="B72" s="736" t="s">
        <v>154</v>
      </c>
      <c r="C72" s="738">
        <v>5</v>
      </c>
      <c r="D72" s="740">
        <v>124</v>
      </c>
      <c r="E72" s="742">
        <v>5</v>
      </c>
      <c r="F72" s="752">
        <v>17</v>
      </c>
      <c r="G72" s="754">
        <f>SUM(I72:ZM72)</f>
        <v>1.5365509259259256</v>
      </c>
      <c r="H72" s="759">
        <f>MINA(I72,J72,K72,L72,M72,N72,O72,P72,Q72,R72,S72,T72,U72,V72,W72)</f>
        <v>1.255787037037037E-2</v>
      </c>
      <c r="I72" s="626"/>
      <c r="J72" s="574">
        <v>1.275462962962963E-2</v>
      </c>
      <c r="K72" s="574"/>
      <c r="L72" s="574"/>
      <c r="M72" s="574"/>
      <c r="N72" s="574"/>
      <c r="O72" s="574"/>
      <c r="P72" s="574">
        <v>1.255787037037037E-2</v>
      </c>
      <c r="Q72" s="574"/>
      <c r="R72" s="574"/>
      <c r="S72" s="574"/>
      <c r="T72" s="574"/>
      <c r="U72" s="574"/>
      <c r="V72" s="574"/>
      <c r="W72" s="574"/>
      <c r="X72" s="574">
        <v>0.12671296296296297</v>
      </c>
      <c r="Y72" s="574"/>
      <c r="Z72" s="574"/>
      <c r="AA72" s="574"/>
      <c r="AB72" s="574"/>
      <c r="AC72" s="574"/>
      <c r="AD72" s="574"/>
      <c r="AE72" s="574">
        <v>3.0185185185185186E-2</v>
      </c>
      <c r="AF72" s="574"/>
      <c r="AG72" s="574">
        <v>8.2870370370370372E-2</v>
      </c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  <c r="BA72" s="574">
        <v>0.10008101851851851</v>
      </c>
      <c r="BB72" s="574"/>
      <c r="BC72" s="574"/>
      <c r="BD72" s="574"/>
      <c r="BE72" s="574"/>
      <c r="BF72" s="574"/>
      <c r="BG72" s="574">
        <v>1.3888888888888888E-2</v>
      </c>
      <c r="BH72" s="574">
        <v>1.8877314814814816E-2</v>
      </c>
      <c r="BI72" s="574"/>
      <c r="BJ72" s="574"/>
      <c r="BK72" s="574"/>
      <c r="BL72" s="574">
        <v>1.4351851851851852E-2</v>
      </c>
      <c r="BM72" s="574"/>
      <c r="BN72" s="574"/>
      <c r="BO72" s="574"/>
      <c r="BP72" s="574">
        <v>0.20937500000000001</v>
      </c>
      <c r="BQ72" s="574"/>
      <c r="BR72" s="574"/>
      <c r="BS72" s="574"/>
      <c r="BT72" s="574"/>
      <c r="BU72" s="574"/>
      <c r="BV72" s="574"/>
      <c r="BW72" s="574"/>
      <c r="BX72" s="574">
        <v>3.2164351851851854E-2</v>
      </c>
      <c r="BY72" s="574"/>
      <c r="BZ72" s="574">
        <v>0.22311342592592595</v>
      </c>
      <c r="CA72" s="574"/>
      <c r="CB72" s="574"/>
      <c r="CC72" s="574"/>
      <c r="CD72" s="574"/>
      <c r="CE72" s="574"/>
      <c r="CF72" s="574"/>
      <c r="CG72" s="574">
        <v>0.46458333333333335</v>
      </c>
      <c r="CH72" s="574"/>
      <c r="CI72" s="574"/>
      <c r="CJ72" s="574"/>
      <c r="CK72" s="574"/>
      <c r="CL72" s="574"/>
      <c r="CM72" s="574"/>
      <c r="CN72" s="574"/>
      <c r="CO72" s="574"/>
      <c r="CP72" s="574"/>
      <c r="CQ72" s="574">
        <v>3.0474537037037036E-2</v>
      </c>
      <c r="CR72" s="574"/>
      <c r="CS72" s="574"/>
      <c r="CT72" s="574"/>
      <c r="CU72" s="574"/>
      <c r="CV72" s="574"/>
      <c r="CW72" s="574"/>
      <c r="CX72" s="574"/>
      <c r="CY72" s="574"/>
      <c r="CZ72" s="574">
        <v>2.9224537037037038E-2</v>
      </c>
      <c r="DA72" s="574"/>
      <c r="DB72" s="574">
        <v>6.7627314814814821E-2</v>
      </c>
      <c r="DC72" s="574"/>
      <c r="DD72" s="574"/>
      <c r="DE72" s="574"/>
      <c r="DF72" s="574"/>
      <c r="DG72" s="574"/>
      <c r="DH72" s="574"/>
      <c r="DI72" s="574"/>
      <c r="DJ72" s="574"/>
      <c r="DK72" s="574"/>
      <c r="DL72" s="574"/>
      <c r="DM72" s="574"/>
      <c r="DN72" s="574"/>
      <c r="DO72" s="574"/>
      <c r="DP72" s="574"/>
      <c r="DQ72" s="574"/>
      <c r="DR72" s="574"/>
      <c r="DS72" s="574"/>
      <c r="DT72" s="574"/>
      <c r="DU72" s="574">
        <v>6.7708333333333329E-2</v>
      </c>
      <c r="DV72" s="574"/>
      <c r="DW72" s="574"/>
      <c r="DX72" s="574"/>
      <c r="DY72" s="574"/>
      <c r="DZ72" s="574"/>
      <c r="EA72" s="574"/>
      <c r="EB72" s="574"/>
      <c r="EC72" s="574"/>
      <c r="ED72" s="574"/>
      <c r="EE72" s="574"/>
      <c r="EF72" s="574"/>
      <c r="EG72" s="574"/>
      <c r="EH72" s="574"/>
      <c r="EI72" s="574"/>
      <c r="EJ72" s="574"/>
      <c r="EK72" s="574"/>
      <c r="EL72" s="574"/>
      <c r="EM72" s="574"/>
      <c r="EN72" s="574"/>
      <c r="EO72" s="574"/>
      <c r="EP72" s="574"/>
      <c r="EQ72" s="574"/>
    </row>
    <row r="73" spans="1:147" ht="13.5" customHeight="1" thickBot="1" x14ac:dyDescent="0.25">
      <c r="A73" s="735"/>
      <c r="B73" s="737"/>
      <c r="C73" s="739"/>
      <c r="D73" s="741"/>
      <c r="E73" s="743"/>
      <c r="F73" s="753"/>
      <c r="G73" s="755"/>
      <c r="H73" s="760"/>
      <c r="I73" s="577"/>
      <c r="J73" s="577">
        <f t="shared" ref="J73" si="49">IF($H72=0,0,ROUNDUP(J72/$H72,0))</f>
        <v>2</v>
      </c>
      <c r="K73" s="575"/>
      <c r="L73" s="576"/>
      <c r="M73" s="575"/>
      <c r="N73" s="575"/>
      <c r="O73" s="575"/>
      <c r="P73" s="576">
        <f t="shared" ref="P73" si="50">IF($H72=0,0,ROUNDUP(P72/$H72,0))</f>
        <v>1</v>
      </c>
      <c r="Q73" s="576"/>
      <c r="R73" s="575"/>
      <c r="S73" s="575"/>
      <c r="T73" s="576"/>
      <c r="U73" s="575"/>
      <c r="V73" s="575"/>
      <c r="W73" s="575"/>
      <c r="X73" s="576">
        <f>IF($H72=0,0,ROUNDUP(X72/$H72,0))</f>
        <v>11</v>
      </c>
      <c r="Y73" s="575"/>
      <c r="Z73" s="575"/>
      <c r="AA73" s="575"/>
      <c r="AB73" s="575"/>
      <c r="AC73" s="575"/>
      <c r="AD73" s="575"/>
      <c r="AE73" s="576">
        <f>IF($H72=0,0,ROUNDUP(AE72/$H72,0))</f>
        <v>3</v>
      </c>
      <c r="AF73" s="576"/>
      <c r="AG73" s="576">
        <f>IF($H72=0,0,ROUNDUP(AG72/$H72,0))</f>
        <v>7</v>
      </c>
      <c r="AH73" s="575"/>
      <c r="AI73" s="575"/>
      <c r="AJ73" s="575"/>
      <c r="AK73" s="575"/>
      <c r="AL73" s="575"/>
      <c r="AM73" s="575"/>
      <c r="AN73" s="575"/>
      <c r="AO73" s="575"/>
      <c r="AP73" s="575"/>
      <c r="AQ73" s="575"/>
      <c r="AR73" s="575"/>
      <c r="AS73" s="575"/>
      <c r="AT73" s="575"/>
      <c r="AU73" s="575"/>
      <c r="AV73" s="575"/>
      <c r="AW73" s="575"/>
      <c r="AX73" s="575"/>
      <c r="AY73" s="575"/>
      <c r="AZ73" s="575"/>
      <c r="BA73" s="576">
        <f>IF(BA72&gt;30,30,IF($H72=0,0,ROUNDUP(BA72/$H72,0)))</f>
        <v>8</v>
      </c>
      <c r="BB73" s="575"/>
      <c r="BC73" s="575"/>
      <c r="BD73" s="575"/>
      <c r="BE73" s="575"/>
      <c r="BF73" s="575"/>
      <c r="BG73" s="576">
        <f>IF(BG72&gt;30,30,IF($H72=0,0,ROUNDUP(BG72/$H72,0)))</f>
        <v>2</v>
      </c>
      <c r="BH73" s="576">
        <f>IF(BH72&gt;30,30,IF($H72=0,0,ROUNDUP(BH72/$H72,0)))</f>
        <v>2</v>
      </c>
      <c r="BI73" s="576"/>
      <c r="BJ73" s="576"/>
      <c r="BK73" s="576"/>
      <c r="BL73" s="576">
        <f>IF(BL72&gt;30,30,IF($H72=0,0,ROUNDUP(BL72/$H72,0)))</f>
        <v>2</v>
      </c>
      <c r="BM73" s="576"/>
      <c r="BN73" s="576"/>
      <c r="BO73" s="576"/>
      <c r="BP73" s="597">
        <f>IF(BP72&gt;30,30,IF($H72=0,0,ROUNDUP(BP72/$H72,0)))</f>
        <v>17</v>
      </c>
      <c r="BQ73" s="576"/>
      <c r="BR73" s="576"/>
      <c r="BS73" s="576"/>
      <c r="BT73" s="576"/>
      <c r="BU73" s="576"/>
      <c r="BV73" s="576"/>
      <c r="BW73" s="576"/>
      <c r="BX73" s="576">
        <f>IF(BX72&gt;30,30,IF($H72=0,0,ROUNDUP(BX72/$H72,0)))</f>
        <v>3</v>
      </c>
      <c r="BY73" s="576"/>
      <c r="BZ73" s="597">
        <f>IF(BZ72&gt;30,30,IF($H72=0,0,ROUNDUP(BZ72/$H72,0)))</f>
        <v>18</v>
      </c>
      <c r="CA73" s="576"/>
      <c r="CB73" s="576"/>
      <c r="CC73" s="576"/>
      <c r="CD73" s="576"/>
      <c r="CE73" s="576"/>
      <c r="CF73" s="576"/>
      <c r="CG73" s="597">
        <f>IF(ROUNDUP(CG72/$H72,0)&gt;30,30,IF($H72=0,0,ROUNDUP(CG72/$H72,0)))</f>
        <v>30</v>
      </c>
      <c r="CH73" s="597"/>
      <c r="CI73" s="597"/>
      <c r="CJ73" s="597"/>
      <c r="CK73" s="597"/>
      <c r="CL73" s="597"/>
      <c r="CM73" s="576"/>
      <c r="CN73" s="576"/>
      <c r="CO73" s="576"/>
      <c r="CP73" s="576"/>
      <c r="CQ73" s="597">
        <f>IF(ROUNDUP(CQ72/$H72,0)&gt;30,30,IF($H72=0,0,ROUNDUP(CQ72/$H72,0)))</f>
        <v>3</v>
      </c>
      <c r="CR73" s="576"/>
      <c r="CS73" s="576"/>
      <c r="CT73" s="576"/>
      <c r="CU73" s="576"/>
      <c r="CV73" s="576"/>
      <c r="CW73" s="576"/>
      <c r="CX73" s="576"/>
      <c r="CY73" s="576"/>
      <c r="CZ73" s="597">
        <f>IF(ROUNDUP(CZ72/$H72,0)&gt;30,30,IF($H72=0,0,ROUNDUP(CZ72/$H72,0)))</f>
        <v>3</v>
      </c>
      <c r="DA73" s="576"/>
      <c r="DB73" s="597">
        <f>IF(ROUNDUP(DB72/$H72,0)&gt;30,30,IF($H72=0,0,ROUNDUP(DB72/$H72,0)))</f>
        <v>6</v>
      </c>
      <c r="DC73" s="597"/>
      <c r="DD73" s="597"/>
      <c r="DE73" s="576"/>
      <c r="DF73" s="576"/>
      <c r="DG73" s="576"/>
      <c r="DH73" s="576"/>
      <c r="DI73" s="576"/>
      <c r="DJ73" s="576"/>
      <c r="DK73" s="576"/>
      <c r="DL73" s="576"/>
      <c r="DM73" s="576"/>
      <c r="DN73" s="576"/>
      <c r="DO73" s="576"/>
      <c r="DP73" s="576"/>
      <c r="DQ73" s="576"/>
      <c r="DR73" s="576"/>
      <c r="DS73" s="576"/>
      <c r="DT73" s="576"/>
      <c r="DU73" s="597">
        <f>IF(DU72&gt;30,30,IF($H72=0,0,ROUNDUP(DU72/$H72,0)))</f>
        <v>6</v>
      </c>
      <c r="DV73" s="576"/>
      <c r="DW73" s="576"/>
      <c r="DX73" s="576"/>
      <c r="DY73" s="576"/>
      <c r="DZ73" s="576"/>
      <c r="EA73" s="576"/>
      <c r="EB73" s="576"/>
      <c r="EC73" s="576"/>
      <c r="ED73" s="576"/>
      <c r="EE73" s="576"/>
      <c r="EF73" s="576"/>
      <c r="EG73" s="576"/>
      <c r="EH73" s="576"/>
      <c r="EI73" s="576"/>
      <c r="EJ73" s="576"/>
      <c r="EK73" s="576"/>
      <c r="EL73" s="576"/>
      <c r="EM73" s="576"/>
      <c r="EN73" s="576"/>
      <c r="EO73" s="576"/>
      <c r="EP73" s="576"/>
      <c r="EQ73" s="576"/>
    </row>
    <row r="74" spans="1:147" ht="13.5" customHeight="1" x14ac:dyDescent="0.2">
      <c r="A74" s="734">
        <v>17</v>
      </c>
      <c r="B74" s="736" t="s">
        <v>259</v>
      </c>
      <c r="C74" s="738">
        <v>0</v>
      </c>
      <c r="D74" s="740">
        <v>0</v>
      </c>
      <c r="E74" s="742">
        <v>19</v>
      </c>
      <c r="F74" s="752">
        <v>0</v>
      </c>
      <c r="G74" s="754">
        <f>SUM(I74:ZM74)</f>
        <v>0</v>
      </c>
      <c r="H74" s="759">
        <f>MINA(I74,J74,K74,L74,M74,N74,O74,P74,Q74,R74,S74,T74,U74,V74,W74)</f>
        <v>0</v>
      </c>
      <c r="I74" s="610"/>
      <c r="J74" s="578"/>
      <c r="K74" s="578"/>
      <c r="L74" s="578"/>
      <c r="M74" s="578"/>
      <c r="N74" s="578"/>
      <c r="O74" s="578"/>
      <c r="P74" s="578"/>
      <c r="Q74" s="578"/>
      <c r="R74" s="578"/>
      <c r="S74" s="578"/>
      <c r="T74" s="578"/>
      <c r="U74" s="578"/>
      <c r="V74" s="578"/>
      <c r="W74" s="578"/>
      <c r="X74" s="578"/>
      <c r="Y74" s="578"/>
      <c r="Z74" s="578"/>
      <c r="AA74" s="578"/>
      <c r="AB74" s="578"/>
      <c r="AC74" s="578"/>
      <c r="AD74" s="578"/>
      <c r="AE74" s="578"/>
      <c r="AF74" s="578"/>
      <c r="AG74" s="578"/>
      <c r="AH74" s="578"/>
      <c r="AI74" s="578"/>
      <c r="AJ74" s="578"/>
      <c r="AK74" s="578"/>
      <c r="AL74" s="578"/>
      <c r="AM74" s="578"/>
      <c r="AN74" s="578"/>
      <c r="AO74" s="578"/>
      <c r="AP74" s="578"/>
      <c r="AQ74" s="578"/>
      <c r="AR74" s="578"/>
      <c r="AS74" s="578"/>
      <c r="AT74" s="578"/>
      <c r="AU74" s="578"/>
      <c r="AV74" s="578"/>
      <c r="AW74" s="578"/>
      <c r="AX74" s="578"/>
      <c r="AY74" s="578"/>
      <c r="AZ74" s="578"/>
      <c r="BA74" s="578"/>
      <c r="BB74" s="578"/>
      <c r="BC74" s="578"/>
      <c r="BD74" s="578"/>
      <c r="BE74" s="578"/>
      <c r="BF74" s="578"/>
      <c r="BG74" s="578"/>
      <c r="BH74" s="578"/>
      <c r="BI74" s="578"/>
      <c r="BJ74" s="578"/>
      <c r="BK74" s="578"/>
      <c r="BL74" s="578"/>
      <c r="BM74" s="578"/>
      <c r="BN74" s="578"/>
      <c r="BO74" s="578"/>
      <c r="BP74" s="578"/>
      <c r="BQ74" s="578"/>
      <c r="BR74" s="578"/>
      <c r="BS74" s="578"/>
      <c r="BT74" s="578"/>
      <c r="BU74" s="578"/>
      <c r="BV74" s="578"/>
      <c r="BW74" s="578"/>
      <c r="BX74" s="578"/>
      <c r="BY74" s="578"/>
      <c r="BZ74" s="578"/>
      <c r="CA74" s="578"/>
      <c r="CB74" s="578"/>
      <c r="CC74" s="578"/>
      <c r="CD74" s="578"/>
      <c r="CE74" s="578"/>
      <c r="CF74" s="578"/>
      <c r="CG74" s="578"/>
      <c r="CH74" s="578"/>
      <c r="CI74" s="578"/>
      <c r="CJ74" s="578"/>
      <c r="CK74" s="578"/>
      <c r="CL74" s="578"/>
      <c r="CM74" s="578"/>
      <c r="CN74" s="578"/>
      <c r="CO74" s="578"/>
      <c r="CP74" s="578"/>
      <c r="CQ74" s="578"/>
      <c r="CR74" s="578"/>
      <c r="CS74" s="578"/>
      <c r="CT74" s="578"/>
      <c r="CU74" s="578"/>
      <c r="CV74" s="578"/>
      <c r="CW74" s="578"/>
      <c r="CX74" s="578"/>
      <c r="CY74" s="578"/>
      <c r="CZ74" s="578"/>
      <c r="DA74" s="578"/>
      <c r="DB74" s="578"/>
      <c r="DC74" s="578"/>
      <c r="DD74" s="578"/>
      <c r="DE74" s="578"/>
      <c r="DF74" s="578"/>
      <c r="DG74" s="578"/>
      <c r="DH74" s="578"/>
      <c r="DI74" s="578"/>
      <c r="DJ74" s="578"/>
      <c r="DK74" s="578"/>
      <c r="DL74" s="578"/>
      <c r="DM74" s="578"/>
      <c r="DN74" s="578"/>
      <c r="DO74" s="578"/>
      <c r="DP74" s="578"/>
      <c r="DQ74" s="578"/>
      <c r="DR74" s="578"/>
      <c r="DS74" s="578"/>
      <c r="DT74" s="578"/>
      <c r="DU74" s="578"/>
      <c r="DV74" s="578"/>
      <c r="DW74" s="578"/>
      <c r="DX74" s="578"/>
      <c r="DY74" s="578"/>
      <c r="DZ74" s="578"/>
      <c r="EA74" s="578"/>
      <c r="EB74" s="578"/>
      <c r="EC74" s="578"/>
      <c r="ED74" s="578"/>
      <c r="EE74" s="578"/>
      <c r="EF74" s="578"/>
      <c r="EG74" s="578"/>
      <c r="EH74" s="578"/>
      <c r="EI74" s="578"/>
      <c r="EJ74" s="578"/>
      <c r="EK74" s="578"/>
      <c r="EL74" s="578"/>
      <c r="EM74" s="578"/>
      <c r="EN74" s="578"/>
      <c r="EO74" s="578"/>
      <c r="EP74" s="578"/>
      <c r="EQ74" s="578"/>
    </row>
    <row r="75" spans="1:147" ht="13.5" customHeight="1" thickBot="1" x14ac:dyDescent="0.25">
      <c r="A75" s="735"/>
      <c r="B75" s="737"/>
      <c r="C75" s="739"/>
      <c r="D75" s="741"/>
      <c r="E75" s="743"/>
      <c r="F75" s="753"/>
      <c r="G75" s="755"/>
      <c r="H75" s="760"/>
      <c r="I75" s="579"/>
      <c r="J75" s="580"/>
      <c r="K75" s="580"/>
      <c r="L75" s="581"/>
      <c r="M75" s="580"/>
      <c r="N75" s="580"/>
      <c r="O75" s="580"/>
      <c r="P75" s="581"/>
      <c r="Q75" s="581"/>
      <c r="R75" s="580"/>
      <c r="S75" s="580"/>
      <c r="T75" s="581"/>
      <c r="U75" s="580"/>
      <c r="V75" s="580"/>
      <c r="W75" s="580"/>
      <c r="X75" s="580"/>
      <c r="Y75" s="580"/>
      <c r="Z75" s="580"/>
      <c r="AA75" s="580"/>
      <c r="AB75" s="580"/>
      <c r="AC75" s="580"/>
      <c r="AD75" s="580"/>
      <c r="AE75" s="580"/>
      <c r="AF75" s="580"/>
      <c r="AG75" s="580"/>
      <c r="AH75" s="580"/>
      <c r="AI75" s="580"/>
      <c r="AJ75" s="580"/>
      <c r="AK75" s="580"/>
      <c r="AL75" s="580"/>
      <c r="AM75" s="580"/>
      <c r="AN75" s="580"/>
      <c r="AO75" s="580"/>
      <c r="AP75" s="580"/>
      <c r="AQ75" s="580"/>
      <c r="AR75" s="580"/>
      <c r="AS75" s="580"/>
      <c r="AT75" s="580"/>
      <c r="AU75" s="580"/>
      <c r="AV75" s="580"/>
      <c r="AW75" s="580"/>
      <c r="AX75" s="580"/>
      <c r="AY75" s="580"/>
      <c r="AZ75" s="580"/>
      <c r="BA75" s="580"/>
      <c r="BB75" s="580"/>
      <c r="BC75" s="580"/>
      <c r="BD75" s="580"/>
      <c r="BE75" s="580"/>
      <c r="BF75" s="580"/>
      <c r="BG75" s="580"/>
      <c r="BH75" s="580"/>
      <c r="BI75" s="580"/>
      <c r="BJ75" s="580"/>
      <c r="BK75" s="580"/>
      <c r="BL75" s="580"/>
      <c r="BM75" s="580"/>
      <c r="BN75" s="580"/>
      <c r="BO75" s="580"/>
      <c r="BP75" s="580"/>
      <c r="BQ75" s="580"/>
      <c r="BR75" s="580"/>
      <c r="BS75" s="580"/>
      <c r="BT75" s="580"/>
      <c r="BU75" s="580"/>
      <c r="BV75" s="580"/>
      <c r="BW75" s="580"/>
      <c r="BX75" s="580"/>
      <c r="BY75" s="580"/>
      <c r="BZ75" s="580"/>
      <c r="CA75" s="580"/>
      <c r="CB75" s="580"/>
      <c r="CC75" s="580"/>
      <c r="CD75" s="580"/>
      <c r="CE75" s="580"/>
      <c r="CF75" s="580"/>
      <c r="CG75" s="580"/>
      <c r="CH75" s="580"/>
      <c r="CI75" s="580"/>
      <c r="CJ75" s="580"/>
      <c r="CK75" s="580"/>
      <c r="CL75" s="580"/>
      <c r="CM75" s="580"/>
      <c r="CN75" s="580"/>
      <c r="CO75" s="580"/>
      <c r="CP75" s="580"/>
      <c r="CQ75" s="580"/>
      <c r="CR75" s="580"/>
      <c r="CS75" s="580"/>
      <c r="CT75" s="580"/>
      <c r="CU75" s="580"/>
      <c r="CV75" s="580"/>
      <c r="CW75" s="580"/>
      <c r="CX75" s="580"/>
      <c r="CY75" s="580"/>
      <c r="CZ75" s="580"/>
      <c r="DA75" s="580"/>
      <c r="DB75" s="580"/>
      <c r="DC75" s="580"/>
      <c r="DD75" s="580"/>
      <c r="DE75" s="580"/>
      <c r="DF75" s="580"/>
      <c r="DG75" s="580"/>
      <c r="DH75" s="580"/>
      <c r="DI75" s="580"/>
      <c r="DJ75" s="580"/>
      <c r="DK75" s="580"/>
      <c r="DL75" s="580"/>
      <c r="DM75" s="580"/>
      <c r="DN75" s="580"/>
      <c r="DO75" s="580"/>
      <c r="DP75" s="580"/>
      <c r="DQ75" s="580"/>
      <c r="DR75" s="580"/>
      <c r="DS75" s="580"/>
      <c r="DT75" s="580"/>
      <c r="DU75" s="580"/>
      <c r="DV75" s="580"/>
      <c r="DW75" s="580"/>
      <c r="DX75" s="580"/>
      <c r="DY75" s="580"/>
      <c r="DZ75" s="580"/>
      <c r="EA75" s="580"/>
      <c r="EB75" s="580"/>
      <c r="EC75" s="580"/>
      <c r="ED75" s="580"/>
      <c r="EE75" s="580"/>
      <c r="EF75" s="580"/>
      <c r="EG75" s="580"/>
      <c r="EH75" s="580"/>
      <c r="EI75" s="580"/>
      <c r="EJ75" s="580"/>
      <c r="EK75" s="580"/>
      <c r="EL75" s="580"/>
      <c r="EM75" s="580"/>
      <c r="EN75" s="580"/>
      <c r="EO75" s="580"/>
      <c r="EP75" s="580"/>
      <c r="EQ75" s="580"/>
    </row>
    <row r="76" spans="1:147" ht="13.5" customHeight="1" x14ac:dyDescent="0.2">
      <c r="A76" s="734">
        <v>18</v>
      </c>
      <c r="B76" s="736" t="s">
        <v>729</v>
      </c>
      <c r="C76" s="738">
        <v>0</v>
      </c>
      <c r="D76" s="740">
        <v>0</v>
      </c>
      <c r="E76" s="742">
        <v>13</v>
      </c>
      <c r="F76" s="752">
        <v>2</v>
      </c>
      <c r="G76" s="754">
        <f>SUM(I76:ZM76)</f>
        <v>0.14355324074074072</v>
      </c>
      <c r="H76" s="759">
        <f>MINA(I76,J76,K76,L76,M76,N76,O76,P76,Q76,R76,S76,T76,U76,V76,W76)</f>
        <v>0</v>
      </c>
      <c r="I76" s="626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  <c r="AG76" s="574"/>
      <c r="AH76" s="574"/>
      <c r="AI76" s="574"/>
      <c r="AJ76" s="574"/>
      <c r="AK76" s="574"/>
      <c r="AL76" s="574"/>
      <c r="AM76" s="574"/>
      <c r="AN76" s="574"/>
      <c r="AO76" s="601">
        <v>3.6585648148148145E-2</v>
      </c>
      <c r="AP76" s="574"/>
      <c r="AQ76" s="574"/>
      <c r="AR76" s="574"/>
      <c r="AS76" s="574"/>
      <c r="AT76" s="574"/>
      <c r="AU76" s="574"/>
      <c r="AV76" s="574"/>
      <c r="AW76" s="574"/>
      <c r="AX76" s="574"/>
      <c r="AY76" s="574"/>
      <c r="AZ76" s="574"/>
      <c r="BA76" s="574"/>
      <c r="BB76" s="574"/>
      <c r="BC76" s="574"/>
      <c r="BD76" s="574"/>
      <c r="BE76" s="574"/>
      <c r="BF76" s="574"/>
      <c r="BG76" s="574"/>
      <c r="BH76" s="574"/>
      <c r="BI76" s="574"/>
      <c r="BJ76" s="574"/>
      <c r="BK76" s="574"/>
      <c r="BL76" s="574"/>
      <c r="BM76" s="574"/>
      <c r="BN76" s="574"/>
      <c r="BO76" s="574"/>
      <c r="BP76" s="574"/>
      <c r="BQ76" s="574"/>
      <c r="BR76" s="574"/>
      <c r="BS76" s="574"/>
      <c r="BT76" s="574"/>
      <c r="BU76" s="574"/>
      <c r="BV76" s="574"/>
      <c r="BW76" s="574"/>
      <c r="BX76" s="574"/>
      <c r="BY76" s="574"/>
      <c r="BZ76" s="574"/>
      <c r="CA76" s="574"/>
      <c r="CB76" s="574"/>
      <c r="CC76" s="574"/>
      <c r="CD76" s="574"/>
      <c r="CE76" s="574"/>
      <c r="CF76" s="574"/>
      <c r="CG76" s="574"/>
      <c r="CH76" s="574"/>
      <c r="CI76" s="574"/>
      <c r="CJ76" s="574"/>
      <c r="CK76" s="574"/>
      <c r="CL76" s="574"/>
      <c r="CM76" s="574"/>
      <c r="CN76" s="574"/>
      <c r="CO76" s="574"/>
      <c r="CP76" s="574"/>
      <c r="CQ76" s="574"/>
      <c r="CR76" s="574"/>
      <c r="CS76" s="574"/>
      <c r="CT76" s="574"/>
      <c r="CU76" s="574"/>
      <c r="CV76" s="574"/>
      <c r="CW76" s="574"/>
      <c r="CX76" s="574"/>
      <c r="CY76" s="574"/>
      <c r="CZ76" s="574"/>
      <c r="DA76" s="574"/>
      <c r="DB76" s="574"/>
      <c r="DC76" s="574"/>
      <c r="DD76" s="574"/>
      <c r="DE76" s="574"/>
      <c r="DF76" s="574"/>
      <c r="DG76" s="574"/>
      <c r="DH76" s="574"/>
      <c r="DI76" s="574"/>
      <c r="DJ76" s="574"/>
      <c r="DK76" s="574"/>
      <c r="DL76" s="574"/>
      <c r="DM76" s="574"/>
      <c r="DN76" s="574"/>
      <c r="DO76" s="574"/>
      <c r="DP76" s="574"/>
      <c r="DQ76" s="574"/>
      <c r="DR76" s="574"/>
      <c r="DS76" s="574"/>
      <c r="DT76" s="574"/>
      <c r="DU76" s="574">
        <v>0.10696759259259259</v>
      </c>
      <c r="DV76" s="574"/>
      <c r="DW76" s="574"/>
      <c r="DX76" s="574"/>
      <c r="DY76" s="574"/>
      <c r="DZ76" s="574"/>
      <c r="EA76" s="574"/>
      <c r="EB76" s="574"/>
      <c r="EC76" s="574"/>
      <c r="ED76" s="574"/>
      <c r="EE76" s="574"/>
      <c r="EF76" s="574"/>
      <c r="EG76" s="574"/>
      <c r="EH76" s="574"/>
      <c r="EI76" s="574"/>
      <c r="EJ76" s="574"/>
      <c r="EK76" s="574"/>
      <c r="EL76" s="574"/>
      <c r="EM76" s="574"/>
      <c r="EN76" s="574"/>
      <c r="EO76" s="574"/>
      <c r="EP76" s="574"/>
      <c r="EQ76" s="574"/>
    </row>
    <row r="77" spans="1:147" ht="13.5" customHeight="1" thickBot="1" x14ac:dyDescent="0.25">
      <c r="A77" s="735"/>
      <c r="B77" s="737"/>
      <c r="C77" s="739"/>
      <c r="D77" s="741"/>
      <c r="E77" s="743"/>
      <c r="F77" s="753"/>
      <c r="G77" s="755"/>
      <c r="H77" s="760"/>
      <c r="I77" s="577"/>
      <c r="J77" s="575"/>
      <c r="K77" s="575"/>
      <c r="L77" s="576"/>
      <c r="M77" s="575"/>
      <c r="N77" s="575"/>
      <c r="O77" s="575"/>
      <c r="P77" s="576"/>
      <c r="Q77" s="576"/>
      <c r="R77" s="575"/>
      <c r="S77" s="575"/>
      <c r="T77" s="576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6">
        <f>IF(AO76&gt;30,30,IF($H76=0,0,ROUNDUP(AO76/$H76,0)))</f>
        <v>0</v>
      </c>
      <c r="AP77" s="575"/>
      <c r="AQ77" s="575"/>
      <c r="AR77" s="575"/>
      <c r="AS77" s="575"/>
      <c r="AT77" s="575"/>
      <c r="AU77" s="575"/>
      <c r="AV77" s="575"/>
      <c r="AW77" s="575"/>
      <c r="AX77" s="575"/>
      <c r="AY77" s="575"/>
      <c r="AZ77" s="575"/>
      <c r="BA77" s="575"/>
      <c r="BB77" s="575"/>
      <c r="BC77" s="575"/>
      <c r="BD77" s="575"/>
      <c r="BE77" s="575"/>
      <c r="BF77" s="575"/>
      <c r="BG77" s="575"/>
      <c r="BH77" s="575"/>
      <c r="BI77" s="575"/>
      <c r="BJ77" s="575"/>
      <c r="BK77" s="575"/>
      <c r="BL77" s="575"/>
      <c r="BM77" s="575"/>
      <c r="BN77" s="575"/>
      <c r="BO77" s="575"/>
      <c r="BP77" s="575"/>
      <c r="BQ77" s="575"/>
      <c r="BR77" s="575"/>
      <c r="BS77" s="575"/>
      <c r="BT77" s="575"/>
      <c r="BU77" s="575"/>
      <c r="BV77" s="575"/>
      <c r="BW77" s="575"/>
      <c r="BX77" s="575"/>
      <c r="BY77" s="575"/>
      <c r="BZ77" s="575"/>
      <c r="CA77" s="575"/>
      <c r="CB77" s="575"/>
      <c r="CC77" s="575"/>
      <c r="CD77" s="575"/>
      <c r="CE77" s="575"/>
      <c r="CF77" s="575"/>
      <c r="CG77" s="575"/>
      <c r="CH77" s="575"/>
      <c r="CI77" s="575"/>
      <c r="CJ77" s="575"/>
      <c r="CK77" s="575"/>
      <c r="CL77" s="575"/>
      <c r="CM77" s="575"/>
      <c r="CN77" s="575"/>
      <c r="CO77" s="575"/>
      <c r="CP77" s="575"/>
      <c r="CQ77" s="575"/>
      <c r="CR77" s="575"/>
      <c r="CS77" s="575"/>
      <c r="CT77" s="575"/>
      <c r="CU77" s="575"/>
      <c r="CV77" s="575"/>
      <c r="CW77" s="575"/>
      <c r="CX77" s="575"/>
      <c r="CY77" s="575"/>
      <c r="CZ77" s="575"/>
      <c r="DA77" s="575"/>
      <c r="DB77" s="575"/>
      <c r="DC77" s="575"/>
      <c r="DD77" s="575"/>
      <c r="DE77" s="575"/>
      <c r="DF77" s="575"/>
      <c r="DG77" s="575"/>
      <c r="DH77" s="575"/>
      <c r="DI77" s="575"/>
      <c r="DJ77" s="575"/>
      <c r="DK77" s="575"/>
      <c r="DL77" s="575"/>
      <c r="DM77" s="575"/>
      <c r="DN77" s="575"/>
      <c r="DO77" s="575"/>
      <c r="DP77" s="575"/>
      <c r="DQ77" s="575"/>
      <c r="DR77" s="575"/>
      <c r="DS77" s="575"/>
      <c r="DT77" s="575"/>
      <c r="DU77" s="597">
        <f>IF(DU76&gt;30,30,IF($H76=0,0,ROUNDUP(DU76/$H76,0)))</f>
        <v>0</v>
      </c>
      <c r="DV77" s="575"/>
      <c r="DW77" s="575"/>
      <c r="DX77" s="575"/>
      <c r="DY77" s="575"/>
      <c r="DZ77" s="575"/>
      <c r="EA77" s="575"/>
      <c r="EB77" s="575"/>
      <c r="EC77" s="575"/>
      <c r="ED77" s="575"/>
      <c r="EE77" s="575"/>
      <c r="EF77" s="575"/>
      <c r="EG77" s="575"/>
      <c r="EH77" s="575"/>
      <c r="EI77" s="575"/>
      <c r="EJ77" s="575"/>
      <c r="EK77" s="575"/>
      <c r="EL77" s="575"/>
      <c r="EM77" s="575"/>
      <c r="EN77" s="575"/>
      <c r="EO77" s="575"/>
      <c r="EP77" s="575"/>
      <c r="EQ77" s="575"/>
    </row>
    <row r="78" spans="1:147" ht="13.5" customHeight="1" x14ac:dyDescent="0.2">
      <c r="A78" s="734">
        <v>19</v>
      </c>
      <c r="B78" s="736" t="s">
        <v>853</v>
      </c>
      <c r="C78" s="738">
        <v>6</v>
      </c>
      <c r="D78" s="740">
        <v>114</v>
      </c>
      <c r="E78" s="742">
        <v>3</v>
      </c>
      <c r="F78" s="752">
        <v>29</v>
      </c>
      <c r="G78" s="754">
        <f>SUM(I78:ZM78)</f>
        <v>1.7128125000000001</v>
      </c>
      <c r="H78" s="759">
        <f>MINA(I78,J78,K78,L78,M78,N78,O78,P78,Q78,R78,S78,T78,U78,V78,W78)</f>
        <v>1.1608796296296296E-2</v>
      </c>
      <c r="I78" s="610">
        <v>1.1655092592592594E-2</v>
      </c>
      <c r="J78" s="578">
        <v>1.1793981481481482E-2</v>
      </c>
      <c r="K78" s="578">
        <v>1.1828703703703704E-2</v>
      </c>
      <c r="L78" s="578">
        <v>1.1967592592592592E-2</v>
      </c>
      <c r="M78" s="578">
        <v>1.3854166666666666E-2</v>
      </c>
      <c r="N78" s="578">
        <v>1.4618055555555556E-2</v>
      </c>
      <c r="O78" s="578">
        <v>1.1736111111111109E-2</v>
      </c>
      <c r="P78" s="578">
        <v>1.1608796296296296E-2</v>
      </c>
      <c r="Q78" s="578">
        <v>1.2152777777777778E-2</v>
      </c>
      <c r="R78" s="578">
        <v>1.1793981481481482E-2</v>
      </c>
      <c r="S78" s="578">
        <v>1.1898148148148149E-2</v>
      </c>
      <c r="T78" s="578">
        <v>1.2233796296296296E-2</v>
      </c>
      <c r="U78" s="578">
        <v>1.1828703703703704E-2</v>
      </c>
      <c r="V78" s="578">
        <v>1.1655092592592594E-2</v>
      </c>
      <c r="W78" s="578">
        <v>1.1828703703703704E-2</v>
      </c>
      <c r="X78" s="578"/>
      <c r="Y78" s="578"/>
      <c r="Z78" s="578"/>
      <c r="AA78" s="578"/>
      <c r="AB78" s="578"/>
      <c r="AC78" s="578"/>
      <c r="AD78" s="578"/>
      <c r="AE78" s="578">
        <v>2.6840277777777779E-2</v>
      </c>
      <c r="AF78" s="578"/>
      <c r="AG78" s="578">
        <v>6.9953703703703699E-2</v>
      </c>
      <c r="AH78" s="578">
        <v>1.6689814814814817E-2</v>
      </c>
      <c r="AI78" s="578"/>
      <c r="AJ78" s="578"/>
      <c r="AK78" s="578">
        <v>0.98125000000000007</v>
      </c>
      <c r="AL78" s="578"/>
      <c r="AM78" s="578"/>
      <c r="AN78" s="578"/>
      <c r="AO78" s="578"/>
      <c r="AP78" s="578"/>
      <c r="AQ78" s="578"/>
      <c r="AR78" s="578"/>
      <c r="AS78" s="578"/>
      <c r="AT78" s="578">
        <v>3.9456018518518522E-2</v>
      </c>
      <c r="AU78" s="578"/>
      <c r="AV78" s="578"/>
      <c r="AW78" s="578"/>
      <c r="AX78" s="578">
        <v>0.12378472222222221</v>
      </c>
      <c r="AY78" s="578"/>
      <c r="AZ78" s="578"/>
      <c r="BA78" s="578"/>
      <c r="BB78" s="578">
        <v>6.2303240740740735E-2</v>
      </c>
      <c r="BC78" s="578"/>
      <c r="BD78" s="578"/>
      <c r="BE78" s="578"/>
      <c r="BF78" s="578"/>
      <c r="BG78" s="578"/>
      <c r="BH78" s="578"/>
      <c r="BI78" s="578"/>
      <c r="BJ78" s="578"/>
      <c r="BK78" s="578"/>
      <c r="BL78" s="578">
        <v>1.5509259259259257E-2</v>
      </c>
      <c r="BM78" s="578"/>
      <c r="BN78" s="578"/>
      <c r="BO78" s="578"/>
      <c r="BP78" s="578"/>
      <c r="BQ78" s="578"/>
      <c r="BR78" s="578"/>
      <c r="BS78" s="578"/>
      <c r="BT78" s="578"/>
      <c r="BU78" s="578"/>
      <c r="BV78" s="578"/>
      <c r="BW78" s="578"/>
      <c r="BX78" s="578"/>
      <c r="BY78" s="578"/>
      <c r="BZ78" s="578"/>
      <c r="CA78" s="578"/>
      <c r="CB78" s="578"/>
      <c r="CC78" s="578">
        <v>7.6053240740740741E-2</v>
      </c>
      <c r="CD78" s="578"/>
      <c r="CE78" s="578"/>
      <c r="CF78" s="578"/>
      <c r="CG78" s="578"/>
      <c r="CH78" s="578"/>
      <c r="CI78" s="578"/>
      <c r="CJ78" s="578"/>
      <c r="CK78" s="578"/>
      <c r="CL78" s="578"/>
      <c r="CM78" s="578"/>
      <c r="CN78" s="578"/>
      <c r="CO78" s="578"/>
      <c r="CP78" s="578"/>
      <c r="CQ78" s="578"/>
      <c r="CR78" s="578"/>
      <c r="CS78" s="578"/>
      <c r="CT78" s="578"/>
      <c r="CU78" s="578"/>
      <c r="CV78" s="578"/>
      <c r="CW78" s="578"/>
      <c r="CX78" s="578"/>
      <c r="CY78" s="578"/>
      <c r="CZ78" s="578"/>
      <c r="DA78" s="578"/>
      <c r="DB78" s="578"/>
      <c r="DC78" s="578"/>
      <c r="DD78" s="578"/>
      <c r="DE78" s="578"/>
      <c r="DF78" s="578"/>
      <c r="DG78" s="578"/>
      <c r="DH78" s="578"/>
      <c r="DI78" s="578"/>
      <c r="DJ78" s="578"/>
      <c r="DK78" s="578"/>
      <c r="DL78" s="591">
        <v>1.4976851851851852E-2</v>
      </c>
      <c r="DM78" s="591"/>
      <c r="DN78" s="578"/>
      <c r="DO78" s="578"/>
      <c r="DP78" s="578"/>
      <c r="DQ78" s="578"/>
      <c r="DR78" s="578"/>
      <c r="DS78" s="578"/>
      <c r="DT78" s="578"/>
      <c r="DU78" s="578">
        <v>0.06</v>
      </c>
      <c r="DV78" s="578"/>
      <c r="DW78" s="578"/>
      <c r="DX78" s="578"/>
      <c r="DY78" s="578"/>
      <c r="DZ78" s="578"/>
      <c r="EA78" s="578"/>
      <c r="EB78" s="578"/>
      <c r="EC78" s="578"/>
      <c r="ED78" s="578"/>
      <c r="EE78" s="578"/>
      <c r="EF78" s="592">
        <v>3.4953703703703705E-3</v>
      </c>
      <c r="EG78" s="592"/>
      <c r="EH78" s="592"/>
      <c r="EI78" s="578"/>
      <c r="EJ78" s="578"/>
      <c r="EK78" s="578"/>
      <c r="EL78" s="592">
        <v>1.1435185185185185E-2</v>
      </c>
      <c r="EM78" s="578">
        <v>2.8611111111111115E-2</v>
      </c>
      <c r="EN78" s="578"/>
      <c r="EO78" s="578"/>
      <c r="EP78" s="578"/>
      <c r="EQ78" s="578"/>
    </row>
    <row r="79" spans="1:147" ht="13.5" customHeight="1" thickBot="1" x14ac:dyDescent="0.25">
      <c r="A79" s="735"/>
      <c r="B79" s="737"/>
      <c r="C79" s="739"/>
      <c r="D79" s="741"/>
      <c r="E79" s="743"/>
      <c r="F79" s="753"/>
      <c r="G79" s="755"/>
      <c r="H79" s="760"/>
      <c r="I79" s="579">
        <f t="shared" ref="I79:W79" si="51">IF($H78=0,0,ROUNDUP(I78/$H78,0))</f>
        <v>2</v>
      </c>
      <c r="J79" s="579">
        <f t="shared" si="51"/>
        <v>2</v>
      </c>
      <c r="K79" s="579">
        <f t="shared" si="51"/>
        <v>2</v>
      </c>
      <c r="L79" s="581">
        <f t="shared" si="51"/>
        <v>2</v>
      </c>
      <c r="M79" s="600">
        <f t="shared" si="51"/>
        <v>2</v>
      </c>
      <c r="N79" s="600">
        <f t="shared" si="51"/>
        <v>2</v>
      </c>
      <c r="O79" s="600">
        <f t="shared" si="51"/>
        <v>2</v>
      </c>
      <c r="P79" s="581">
        <f t="shared" si="51"/>
        <v>1</v>
      </c>
      <c r="Q79" s="600">
        <f t="shared" si="51"/>
        <v>2</v>
      </c>
      <c r="R79" s="581">
        <f t="shared" si="51"/>
        <v>2</v>
      </c>
      <c r="S79" s="600">
        <f t="shared" si="51"/>
        <v>2</v>
      </c>
      <c r="T79" s="581">
        <f t="shared" si="51"/>
        <v>2</v>
      </c>
      <c r="U79" s="600">
        <f t="shared" si="51"/>
        <v>2</v>
      </c>
      <c r="V79" s="581">
        <f t="shared" si="51"/>
        <v>2</v>
      </c>
      <c r="W79" s="600">
        <f t="shared" si="51"/>
        <v>2</v>
      </c>
      <c r="X79" s="580"/>
      <c r="Y79" s="580"/>
      <c r="Z79" s="580"/>
      <c r="AA79" s="580"/>
      <c r="AB79" s="580"/>
      <c r="AC79" s="580"/>
      <c r="AD79" s="580"/>
      <c r="AE79" s="581">
        <f>IF($H78=0,0,ROUNDUP(AE78/$H78,0))</f>
        <v>3</v>
      </c>
      <c r="AF79" s="581"/>
      <c r="AG79" s="581">
        <f>IF($H78=0,0,ROUNDUP(AG78/$H78,0))</f>
        <v>7</v>
      </c>
      <c r="AH79" s="581">
        <f>IF($H78=0,0,ROUNDUP(AH78/$H78,0))</f>
        <v>2</v>
      </c>
      <c r="AI79" s="580"/>
      <c r="AJ79" s="580"/>
      <c r="AK79" s="581">
        <f>IF(ROUNDUP(AK78/$H78,0)&gt;30,30,IF($H78=0,0,ROUNDUP(AK78/$H78,0)))</f>
        <v>30</v>
      </c>
      <c r="AL79" s="580"/>
      <c r="AM79" s="580"/>
      <c r="AN79" s="580"/>
      <c r="AO79" s="580"/>
      <c r="AP79" s="580"/>
      <c r="AQ79" s="580"/>
      <c r="AR79" s="580"/>
      <c r="AS79" s="580"/>
      <c r="AT79" s="581">
        <f>IF(AT78&gt;30,30,IF($H78=0,0,ROUNDUP(AT78/$H78,0)))</f>
        <v>4</v>
      </c>
      <c r="AU79" s="581"/>
      <c r="AV79" s="581"/>
      <c r="AW79" s="581"/>
      <c r="AX79" s="581">
        <f>IF(AX78&gt;30,30,IF($H78=0,0,ROUNDUP(AX78/$H78,0)))</f>
        <v>11</v>
      </c>
      <c r="AY79" s="580"/>
      <c r="AZ79" s="580"/>
      <c r="BA79" s="580"/>
      <c r="BB79" s="581">
        <f>IF(BB78&gt;30,30,IF($H78=0,0,ROUNDUP(BB78/$H78,0)))</f>
        <v>6</v>
      </c>
      <c r="BC79" s="581"/>
      <c r="BD79" s="580"/>
      <c r="BE79" s="580"/>
      <c r="BF79" s="580"/>
      <c r="BG79" s="580"/>
      <c r="BH79" s="580"/>
      <c r="BI79" s="580"/>
      <c r="BJ79" s="580"/>
      <c r="BK79" s="580"/>
      <c r="BL79" s="600">
        <f>IF(BL78&gt;30,30,IF($H78=0,0,ROUNDUP(BL78/$H78,0)))</f>
        <v>2</v>
      </c>
      <c r="BM79" s="580"/>
      <c r="BN79" s="580"/>
      <c r="BO79" s="580"/>
      <c r="BP79" s="580"/>
      <c r="BQ79" s="580"/>
      <c r="BR79" s="580"/>
      <c r="BS79" s="580"/>
      <c r="BT79" s="580"/>
      <c r="BU79" s="580"/>
      <c r="BV79" s="580"/>
      <c r="BW79" s="580"/>
      <c r="BX79" s="580"/>
      <c r="BY79" s="580"/>
      <c r="BZ79" s="580"/>
      <c r="CA79" s="580"/>
      <c r="CB79" s="580"/>
      <c r="CC79" s="600">
        <f>IF(CC78&gt;30,30,IF($H78=0,0,ROUNDUP(CC78/$H78,0)))</f>
        <v>7</v>
      </c>
      <c r="CD79" s="580"/>
      <c r="CE79" s="580"/>
      <c r="CF79" s="580"/>
      <c r="CG79" s="580"/>
      <c r="CH79" s="580"/>
      <c r="CI79" s="580"/>
      <c r="CJ79" s="580"/>
      <c r="CK79" s="580"/>
      <c r="CL79" s="580"/>
      <c r="CM79" s="580"/>
      <c r="CN79" s="580"/>
      <c r="CO79" s="580"/>
      <c r="CP79" s="580"/>
      <c r="CQ79" s="580"/>
      <c r="CR79" s="580"/>
      <c r="CS79" s="580"/>
      <c r="CT79" s="580"/>
      <c r="CU79" s="580"/>
      <c r="CV79" s="580"/>
      <c r="CW79" s="580"/>
      <c r="CX79" s="580"/>
      <c r="CY79" s="580"/>
      <c r="CZ79" s="580"/>
      <c r="DA79" s="580"/>
      <c r="DB79" s="580"/>
      <c r="DC79" s="580"/>
      <c r="DD79" s="580"/>
      <c r="DE79" s="580"/>
      <c r="DF79" s="580"/>
      <c r="DG79" s="580"/>
      <c r="DH79" s="580"/>
      <c r="DI79" s="580"/>
      <c r="DJ79" s="580"/>
      <c r="DK79" s="580"/>
      <c r="DL79" s="600">
        <f>IF(ROUNDUP(DL78/$H78,0)&gt;30,30,IF($H78=0,0,ROUNDUP(DL78/$H78,0)))</f>
        <v>2</v>
      </c>
      <c r="DM79" s="580"/>
      <c r="DN79" s="580"/>
      <c r="DO79" s="580"/>
      <c r="DP79" s="580"/>
      <c r="DQ79" s="580"/>
      <c r="DR79" s="580"/>
      <c r="DS79" s="580"/>
      <c r="DT79" s="580"/>
      <c r="DU79" s="600">
        <f>IF(DU78&gt;30,30,IF($H78=0,0,ROUNDUP(DU78/$H78,0)))</f>
        <v>6</v>
      </c>
      <c r="DV79" s="580"/>
      <c r="DW79" s="580"/>
      <c r="DX79" s="580"/>
      <c r="DY79" s="580"/>
      <c r="DZ79" s="580"/>
      <c r="EA79" s="580"/>
      <c r="EB79" s="580"/>
      <c r="EC79" s="580"/>
      <c r="ED79" s="580"/>
      <c r="EE79" s="580"/>
      <c r="EF79" s="613">
        <f>IF(ROUNDUP(EF78/$H78,0)&gt;30,30,IF($H78=0,0,ROUNDUP(EF78/$H78,0)))</f>
        <v>1</v>
      </c>
      <c r="EG79" s="613"/>
      <c r="EH79" s="613"/>
      <c r="EI79" s="580"/>
      <c r="EJ79" s="580"/>
      <c r="EK79" s="580"/>
      <c r="EL79" s="600">
        <f>IF(ROUNDUP(EL78/$H78,0)&gt;30,30,IF($H78=0,0,ROUNDUP(EL78/$H78,0)))</f>
        <v>1</v>
      </c>
      <c r="EM79" s="600">
        <f>IF(ROUNDUP(EM78/$H78,0)&gt;30,30,IF($H78=0,0,ROUNDUP(EM78/$H78,0)))</f>
        <v>3</v>
      </c>
      <c r="EN79" s="580"/>
      <c r="EO79" s="580"/>
      <c r="EP79" s="580"/>
      <c r="EQ79" s="580"/>
    </row>
    <row r="80" spans="1:147" ht="13.5" customHeight="1" x14ac:dyDescent="0.2">
      <c r="A80" s="734">
        <v>20</v>
      </c>
      <c r="B80" s="736" t="s">
        <v>67</v>
      </c>
      <c r="C80" s="738">
        <v>0</v>
      </c>
      <c r="D80" s="740">
        <v>0</v>
      </c>
      <c r="E80" s="742">
        <v>13</v>
      </c>
      <c r="F80" s="752">
        <v>2</v>
      </c>
      <c r="G80" s="754">
        <f>SUM(I80:ZM80)</f>
        <v>1.9166666666666669E-2</v>
      </c>
      <c r="H80" s="759">
        <f>MINA(I80,J80,K80,L80,M80,N80,O80,P80,Q80,R80,S80,T80,U80,V80,W80)</f>
        <v>0</v>
      </c>
      <c r="I80" s="626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74"/>
      <c r="AA80" s="574"/>
      <c r="AB80" s="574"/>
      <c r="AC80" s="574"/>
      <c r="AD80" s="574"/>
      <c r="AE80" s="574"/>
      <c r="AF80" s="574"/>
      <c r="AG80" s="574"/>
      <c r="AH80" s="574"/>
      <c r="AI80" s="574"/>
      <c r="AJ80" s="574"/>
      <c r="AK80" s="574"/>
      <c r="AL80" s="574"/>
      <c r="AM80" s="574"/>
      <c r="AN80" s="574"/>
      <c r="AO80" s="574"/>
      <c r="AP80" s="574"/>
      <c r="AQ80" s="574"/>
      <c r="AR80" s="574"/>
      <c r="AS80" s="574"/>
      <c r="AT80" s="574"/>
      <c r="AU80" s="574"/>
      <c r="AV80" s="574"/>
      <c r="AW80" s="574"/>
      <c r="AX80" s="574"/>
      <c r="AY80" s="574"/>
      <c r="AZ80" s="574"/>
      <c r="BA80" s="574"/>
      <c r="BB80" s="574"/>
      <c r="BC80" s="574"/>
      <c r="BD80" s="574"/>
      <c r="BE80" s="574"/>
      <c r="BF80" s="574"/>
      <c r="BG80" s="574"/>
      <c r="BH80" s="574"/>
      <c r="BI80" s="574"/>
      <c r="BJ80" s="574"/>
      <c r="BK80" s="574"/>
      <c r="BL80" s="574">
        <v>1.8472222222222223E-2</v>
      </c>
      <c r="BM80" s="574"/>
      <c r="BN80" s="574"/>
      <c r="BO80" s="574"/>
      <c r="BP80" s="574"/>
      <c r="BQ80" s="574"/>
      <c r="BR80" s="574"/>
      <c r="BS80" s="574"/>
      <c r="BT80" s="574"/>
      <c r="BU80" s="574"/>
      <c r="BV80" s="574"/>
      <c r="BW80" s="574"/>
      <c r="BX80" s="574"/>
      <c r="BY80" s="574"/>
      <c r="BZ80" s="574"/>
      <c r="CA80" s="574"/>
      <c r="CB80" s="574"/>
      <c r="CC80" s="574"/>
      <c r="CD80" s="574"/>
      <c r="CE80" s="574"/>
      <c r="CF80" s="574"/>
      <c r="CG80" s="574"/>
      <c r="CH80" s="574"/>
      <c r="CI80" s="574"/>
      <c r="CJ80" s="574"/>
      <c r="CK80" s="574"/>
      <c r="CL80" s="574"/>
      <c r="CM80" s="574"/>
      <c r="CN80" s="574"/>
      <c r="CO80" s="574"/>
      <c r="CP80" s="574"/>
      <c r="CQ80" s="574"/>
      <c r="CR80" s="574"/>
      <c r="CS80" s="574"/>
      <c r="CT80" s="574"/>
      <c r="CU80" s="574"/>
      <c r="CV80" s="574"/>
      <c r="CW80" s="574"/>
      <c r="CX80" s="574"/>
      <c r="CY80" s="574"/>
      <c r="CZ80" s="574"/>
      <c r="DA80" s="574"/>
      <c r="DB80" s="574"/>
      <c r="DC80" s="574"/>
      <c r="DD80" s="574"/>
      <c r="DE80" s="574"/>
      <c r="DF80" s="574"/>
      <c r="DG80" s="574"/>
      <c r="DH80" s="574"/>
      <c r="DI80" s="574"/>
      <c r="DJ80" s="574"/>
      <c r="DK80" s="574"/>
      <c r="DL80" s="574"/>
      <c r="DM80" s="574"/>
      <c r="DN80" s="574"/>
      <c r="DO80" s="574"/>
      <c r="DP80" s="574"/>
      <c r="DQ80" s="574"/>
      <c r="DR80" s="574"/>
      <c r="DS80" s="574"/>
      <c r="DT80" s="574"/>
      <c r="DU80" s="574"/>
      <c r="DV80" s="574">
        <v>6.9444444444444447E-4</v>
      </c>
      <c r="DW80" s="574"/>
      <c r="DX80" s="574"/>
      <c r="DY80" s="574"/>
      <c r="DZ80" s="574"/>
      <c r="EA80" s="574"/>
      <c r="EB80" s="574"/>
      <c r="EC80" s="574"/>
      <c r="ED80" s="574"/>
      <c r="EE80" s="574"/>
      <c r="EF80" s="574"/>
      <c r="EG80" s="574"/>
      <c r="EH80" s="574"/>
      <c r="EI80" s="574"/>
      <c r="EJ80" s="574"/>
      <c r="EK80" s="574"/>
      <c r="EL80" s="574"/>
      <c r="EM80" s="574"/>
      <c r="EN80" s="574"/>
      <c r="EO80" s="574"/>
      <c r="EP80" s="574"/>
      <c r="EQ80" s="574"/>
    </row>
    <row r="81" spans="1:148" ht="13.5" customHeight="1" thickBot="1" x14ac:dyDescent="0.25">
      <c r="A81" s="735"/>
      <c r="B81" s="737"/>
      <c r="C81" s="739"/>
      <c r="D81" s="741"/>
      <c r="E81" s="743"/>
      <c r="F81" s="753"/>
      <c r="G81" s="755"/>
      <c r="H81" s="760"/>
      <c r="I81" s="577"/>
      <c r="J81" s="575"/>
      <c r="K81" s="575"/>
      <c r="L81" s="576"/>
      <c r="M81" s="575"/>
      <c r="N81" s="575"/>
      <c r="O81" s="575"/>
      <c r="P81" s="576"/>
      <c r="Q81" s="576"/>
      <c r="R81" s="575"/>
      <c r="S81" s="575"/>
      <c r="T81" s="576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  <c r="AO81" s="575"/>
      <c r="AP81" s="575"/>
      <c r="AQ81" s="575"/>
      <c r="AR81" s="575"/>
      <c r="AS81" s="575"/>
      <c r="AT81" s="575"/>
      <c r="AU81" s="575"/>
      <c r="AV81" s="575"/>
      <c r="AW81" s="575"/>
      <c r="AX81" s="575"/>
      <c r="AY81" s="575"/>
      <c r="AZ81" s="575"/>
      <c r="BA81" s="575"/>
      <c r="BB81" s="575"/>
      <c r="BC81" s="575"/>
      <c r="BD81" s="575"/>
      <c r="BE81" s="575"/>
      <c r="BF81" s="575"/>
      <c r="BG81" s="575"/>
      <c r="BH81" s="575"/>
      <c r="BI81" s="575"/>
      <c r="BJ81" s="575"/>
      <c r="BK81" s="575"/>
      <c r="BL81" s="597">
        <f>IF(BL80&gt;30,30,IF($H80=0,0,ROUNDUP(BL80/$H80,0)))</f>
        <v>0</v>
      </c>
      <c r="BM81" s="575"/>
      <c r="BN81" s="575"/>
      <c r="BO81" s="575"/>
      <c r="BP81" s="575"/>
      <c r="BQ81" s="575"/>
      <c r="BR81" s="575"/>
      <c r="BS81" s="575"/>
      <c r="BT81" s="575"/>
      <c r="BU81" s="575"/>
      <c r="BV81" s="575"/>
      <c r="BW81" s="575"/>
      <c r="BX81" s="575"/>
      <c r="BY81" s="575"/>
      <c r="BZ81" s="575"/>
      <c r="CA81" s="575"/>
      <c r="CB81" s="575"/>
      <c r="CC81" s="575"/>
      <c r="CD81" s="575"/>
      <c r="CE81" s="575"/>
      <c r="CF81" s="575"/>
      <c r="CG81" s="575"/>
      <c r="CH81" s="575"/>
      <c r="CI81" s="575"/>
      <c r="CJ81" s="575"/>
      <c r="CK81" s="575"/>
      <c r="CL81" s="575"/>
      <c r="CM81" s="575"/>
      <c r="CN81" s="575"/>
      <c r="CO81" s="575"/>
      <c r="CP81" s="575"/>
      <c r="CQ81" s="575"/>
      <c r="CR81" s="575"/>
      <c r="CS81" s="575"/>
      <c r="CT81" s="575"/>
      <c r="CU81" s="575"/>
      <c r="CV81" s="575"/>
      <c r="CW81" s="575"/>
      <c r="CX81" s="575"/>
      <c r="CY81" s="575"/>
      <c r="CZ81" s="575"/>
      <c r="DA81" s="575"/>
      <c r="DB81" s="575"/>
      <c r="DC81" s="575"/>
      <c r="DD81" s="575"/>
      <c r="DE81" s="575"/>
      <c r="DF81" s="575"/>
      <c r="DG81" s="575"/>
      <c r="DH81" s="575"/>
      <c r="DI81" s="575"/>
      <c r="DJ81" s="575"/>
      <c r="DK81" s="575"/>
      <c r="DL81" s="575"/>
      <c r="DM81" s="575"/>
      <c r="DN81" s="575"/>
      <c r="DO81" s="575"/>
      <c r="DP81" s="575"/>
      <c r="DQ81" s="575"/>
      <c r="DR81" s="575"/>
      <c r="DS81" s="575"/>
      <c r="DT81" s="575"/>
      <c r="DU81" s="575"/>
      <c r="DV81" s="597">
        <f>IF(DV80&gt;30,30,IF($H80=0,0,ROUNDUP(DV80/$H80,0)))</f>
        <v>0</v>
      </c>
      <c r="DW81" s="575"/>
      <c r="DX81" s="575"/>
      <c r="DY81" s="575"/>
      <c r="DZ81" s="575"/>
      <c r="EA81" s="575"/>
      <c r="EB81" s="575"/>
      <c r="EC81" s="575"/>
      <c r="ED81" s="575"/>
      <c r="EE81" s="575"/>
      <c r="EF81" s="575"/>
      <c r="EG81" s="575"/>
      <c r="EH81" s="575"/>
      <c r="EI81" s="575"/>
      <c r="EJ81" s="575"/>
      <c r="EK81" s="575"/>
      <c r="EL81" s="575"/>
      <c r="EM81" s="575"/>
      <c r="EN81" s="575"/>
      <c r="EO81" s="575"/>
      <c r="EP81" s="575"/>
      <c r="EQ81" s="575"/>
    </row>
    <row r="82" spans="1:148" ht="13.5" customHeight="1" x14ac:dyDescent="0.2">
      <c r="A82" s="734">
        <v>21</v>
      </c>
      <c r="B82" s="736" t="s">
        <v>25</v>
      </c>
      <c r="C82" s="738">
        <v>4</v>
      </c>
      <c r="D82" s="740">
        <v>184</v>
      </c>
      <c r="E82" s="742">
        <v>1</v>
      </c>
      <c r="F82" s="752">
        <v>40</v>
      </c>
      <c r="G82" s="754">
        <f>SUM(I82:ZM82)</f>
        <v>2.528506944444445</v>
      </c>
      <c r="H82" s="759">
        <f>MINA(I82,J82,K82,L82,M82,N82,O82,P82,Q82,R82,S82,T82,U82,V82,W82)</f>
        <v>1.3842592592592594E-2</v>
      </c>
      <c r="I82" s="610">
        <v>1.5173611111111112E-2</v>
      </c>
      <c r="J82" s="578">
        <v>1.5532407407407406E-2</v>
      </c>
      <c r="K82" s="578">
        <v>1.5092592592592593E-2</v>
      </c>
      <c r="L82" s="578">
        <v>1.5231481481481483E-2</v>
      </c>
      <c r="M82" s="578">
        <v>1.5196759259259259E-2</v>
      </c>
      <c r="N82" s="578">
        <v>1.5000000000000001E-2</v>
      </c>
      <c r="O82" s="578">
        <v>1.4560185185185183E-2</v>
      </c>
      <c r="P82" s="578">
        <v>1.4004629629629631E-2</v>
      </c>
      <c r="Q82" s="578">
        <v>1.4039351851851851E-2</v>
      </c>
      <c r="R82" s="578">
        <v>1.3842592592592594E-2</v>
      </c>
      <c r="S82" s="578">
        <v>1.4328703703703703E-2</v>
      </c>
      <c r="T82" s="578">
        <v>1.4270833333333335E-2</v>
      </c>
      <c r="U82" s="578">
        <v>1.4328703703703703E-2</v>
      </c>
      <c r="V82" s="578">
        <v>1.4363425925925925E-2</v>
      </c>
      <c r="W82" s="578">
        <v>1.8136574074074072E-2</v>
      </c>
      <c r="X82" s="578">
        <v>0.11643518518518518</v>
      </c>
      <c r="Y82" s="578"/>
      <c r="Z82" s="578"/>
      <c r="AA82" s="578">
        <v>6.3888888888888884E-3</v>
      </c>
      <c r="AB82" s="578"/>
      <c r="AC82" s="578"/>
      <c r="AD82" s="578"/>
      <c r="AE82" s="578">
        <v>3.5543981481481475E-2</v>
      </c>
      <c r="AF82" s="578"/>
      <c r="AG82" s="578">
        <v>9.5891203703703701E-2</v>
      </c>
      <c r="AH82" s="578"/>
      <c r="AI82" s="578">
        <v>0.5</v>
      </c>
      <c r="AJ82" s="578"/>
      <c r="AK82" s="578"/>
      <c r="AL82" s="578">
        <v>4.0810185185185185E-2</v>
      </c>
      <c r="AM82" s="578"/>
      <c r="AN82" s="578"/>
      <c r="AO82" s="578"/>
      <c r="AP82" s="578">
        <v>2.4062500000000001E-2</v>
      </c>
      <c r="AQ82" s="578"/>
      <c r="AR82" s="578"/>
      <c r="AS82" s="578"/>
      <c r="AT82" s="578"/>
      <c r="AU82" s="578"/>
      <c r="AV82" s="578"/>
      <c r="AW82" s="578"/>
      <c r="AX82" s="578"/>
      <c r="AY82" s="578"/>
      <c r="AZ82" s="578"/>
      <c r="BA82" s="578"/>
      <c r="BB82" s="578">
        <v>8.7083333333333332E-2</v>
      </c>
      <c r="BC82" s="578"/>
      <c r="BD82" s="578"/>
      <c r="BE82" s="578">
        <v>5.3217592592592594E-2</v>
      </c>
      <c r="BF82" s="578"/>
      <c r="BG82" s="578"/>
      <c r="BH82" s="578"/>
      <c r="BI82" s="578"/>
      <c r="BJ82" s="578"/>
      <c r="BK82" s="578"/>
      <c r="BL82" s="578">
        <v>1.8333333333333333E-2</v>
      </c>
      <c r="BM82" s="578"/>
      <c r="BN82" s="578"/>
      <c r="BO82" s="578">
        <v>1.6736111111111111E-2</v>
      </c>
      <c r="BP82" s="578"/>
      <c r="BQ82" s="578"/>
      <c r="BR82" s="578"/>
      <c r="BS82" s="578"/>
      <c r="BT82" s="578">
        <v>2.8391203703703707E-2</v>
      </c>
      <c r="BU82" s="578"/>
      <c r="BV82" s="578"/>
      <c r="BW82" s="578"/>
      <c r="BX82" s="578">
        <v>3.2835648148148149E-2</v>
      </c>
      <c r="BY82" s="578"/>
      <c r="BZ82" s="578"/>
      <c r="CA82" s="578"/>
      <c r="CB82" s="578"/>
      <c r="CC82" s="578"/>
      <c r="CD82" s="578"/>
      <c r="CE82" s="578"/>
      <c r="CF82" s="578"/>
      <c r="CG82" s="578"/>
      <c r="CH82" s="578"/>
      <c r="CI82" s="578"/>
      <c r="CJ82" s="578"/>
      <c r="CK82" s="578"/>
      <c r="CL82" s="578"/>
      <c r="CM82" s="578"/>
      <c r="CN82" s="578"/>
      <c r="CO82" s="578"/>
      <c r="CP82" s="578"/>
      <c r="CQ82" s="578"/>
      <c r="CR82" s="578"/>
      <c r="CS82" s="578"/>
      <c r="CT82" s="578"/>
      <c r="CU82" s="578"/>
      <c r="CV82" s="578">
        <v>7.5613425925925917E-2</v>
      </c>
      <c r="CW82" s="578"/>
      <c r="CX82" s="578">
        <v>0.6755902777777778</v>
      </c>
      <c r="CY82" s="578"/>
      <c r="CZ82" s="578"/>
      <c r="DA82" s="578"/>
      <c r="DB82" s="578"/>
      <c r="DC82" s="578"/>
      <c r="DD82" s="578"/>
      <c r="DE82" s="578"/>
      <c r="DF82" s="578"/>
      <c r="DG82" s="578"/>
      <c r="DH82" s="578"/>
      <c r="DI82" s="578"/>
      <c r="DJ82" s="578"/>
      <c r="DK82" s="578"/>
      <c r="DL82" s="578">
        <v>1.8090277777777778E-2</v>
      </c>
      <c r="DM82" s="578">
        <v>7.5231481481481471E-4</v>
      </c>
      <c r="DN82" s="578"/>
      <c r="DO82" s="578">
        <v>6.9444444444444447E-4</v>
      </c>
      <c r="DP82" s="578"/>
      <c r="DQ82" s="578">
        <v>2.4085648148148148E-2</v>
      </c>
      <c r="DR82" s="578"/>
      <c r="DS82" s="578"/>
      <c r="DT82" s="578"/>
      <c r="DU82" s="578">
        <v>7.7916666666666676E-2</v>
      </c>
      <c r="DV82" s="578">
        <v>6.9444444444444447E-4</v>
      </c>
      <c r="DW82" s="578"/>
      <c r="DX82" s="578"/>
      <c r="DY82" s="578">
        <v>0.16666666666666666</v>
      </c>
      <c r="DZ82" s="578"/>
      <c r="EA82" s="578">
        <v>3.0486111111111113E-2</v>
      </c>
      <c r="EB82" s="578"/>
      <c r="EC82" s="578"/>
      <c r="ED82" s="578"/>
      <c r="EE82" s="578"/>
      <c r="EF82" s="578">
        <v>4.340277777777778E-3</v>
      </c>
      <c r="EG82" s="578"/>
      <c r="EH82" s="578"/>
      <c r="EI82" s="578">
        <v>0.17474537037037038</v>
      </c>
      <c r="EJ82" s="578"/>
      <c r="EK82" s="578"/>
      <c r="EL82" s="578"/>
      <c r="EM82" s="578"/>
      <c r="EN82" s="578"/>
      <c r="EO82" s="578"/>
      <c r="EP82" s="578"/>
      <c r="EQ82" s="578"/>
    </row>
    <row r="83" spans="1:148" ht="13.5" customHeight="1" thickBot="1" x14ac:dyDescent="0.25">
      <c r="A83" s="735"/>
      <c r="B83" s="737"/>
      <c r="C83" s="739"/>
      <c r="D83" s="741"/>
      <c r="E83" s="743"/>
      <c r="F83" s="753"/>
      <c r="G83" s="755"/>
      <c r="H83" s="760"/>
      <c r="I83" s="579">
        <f t="shared" ref="I83:W83" si="52">IF($H82=0,0,ROUNDUP(I82/$H82,0))</f>
        <v>2</v>
      </c>
      <c r="J83" s="579">
        <f t="shared" si="52"/>
        <v>2</v>
      </c>
      <c r="K83" s="579">
        <f t="shared" si="52"/>
        <v>2</v>
      </c>
      <c r="L83" s="581">
        <f t="shared" si="52"/>
        <v>2</v>
      </c>
      <c r="M83" s="600">
        <f t="shared" si="52"/>
        <v>2</v>
      </c>
      <c r="N83" s="600">
        <f t="shared" si="52"/>
        <v>2</v>
      </c>
      <c r="O83" s="600">
        <f t="shared" si="52"/>
        <v>2</v>
      </c>
      <c r="P83" s="581">
        <f t="shared" si="52"/>
        <v>2</v>
      </c>
      <c r="Q83" s="600">
        <f t="shared" si="52"/>
        <v>2</v>
      </c>
      <c r="R83" s="581">
        <f t="shared" si="52"/>
        <v>1</v>
      </c>
      <c r="S83" s="600">
        <f t="shared" si="52"/>
        <v>2</v>
      </c>
      <c r="T83" s="581">
        <f t="shared" si="52"/>
        <v>2</v>
      </c>
      <c r="U83" s="600">
        <f t="shared" si="52"/>
        <v>2</v>
      </c>
      <c r="V83" s="581">
        <f t="shared" si="52"/>
        <v>2</v>
      </c>
      <c r="W83" s="600">
        <f t="shared" si="52"/>
        <v>2</v>
      </c>
      <c r="X83" s="581">
        <f>IF($H82=0,0,ROUNDUP(X82/$H82,0))</f>
        <v>9</v>
      </c>
      <c r="Y83" s="580"/>
      <c r="Z83" s="580"/>
      <c r="AA83" s="581">
        <f>IF($H82=0,0,ROUNDUP(AA82/$H82,0))</f>
        <v>1</v>
      </c>
      <c r="AB83" s="580"/>
      <c r="AC83" s="580"/>
      <c r="AD83" s="580"/>
      <c r="AE83" s="581">
        <f>IF($H82=0,0,ROUNDUP(AE82/$H82,0))</f>
        <v>3</v>
      </c>
      <c r="AF83" s="581"/>
      <c r="AG83" s="581">
        <f>IF($H82=0,0,ROUNDUP(AG82/$H82,0))</f>
        <v>7</v>
      </c>
      <c r="AH83" s="580"/>
      <c r="AI83" s="581">
        <f>IF(ROUNDUP(AI82/$H82,0)&gt;30,30,IF($H82=0,0,ROUNDUP(AI82/$H82,0)))</f>
        <v>30</v>
      </c>
      <c r="AJ83" s="581"/>
      <c r="AK83" s="580"/>
      <c r="AL83" s="581">
        <f>IF($H82=0,0,ROUNDUP(AL82/$H82,0))</f>
        <v>3</v>
      </c>
      <c r="AM83" s="581"/>
      <c r="AN83" s="581"/>
      <c r="AO83" s="581"/>
      <c r="AP83" s="581">
        <f>IF(AP82&gt;30,30,IF($H82=0,0,ROUNDUP(AP82/$H82,0)))</f>
        <v>2</v>
      </c>
      <c r="AQ83" s="580"/>
      <c r="AR83" s="580"/>
      <c r="AS83" s="580"/>
      <c r="AT83" s="580"/>
      <c r="AU83" s="580"/>
      <c r="AV83" s="580"/>
      <c r="AW83" s="580"/>
      <c r="AX83" s="580"/>
      <c r="AY83" s="580"/>
      <c r="AZ83" s="580"/>
      <c r="BA83" s="580"/>
      <c r="BB83" s="581">
        <f>IF(BB82&gt;30,30,IF($H82=0,0,ROUNDUP(BB82/$H82,0)))</f>
        <v>7</v>
      </c>
      <c r="BC83" s="581"/>
      <c r="BD83" s="580"/>
      <c r="BE83" s="581">
        <f>IF(BE82&gt;30,30,IF($H82=0,0,ROUNDUP(BE82/$H82,0)))</f>
        <v>4</v>
      </c>
      <c r="BF83" s="581"/>
      <c r="BG83" s="580"/>
      <c r="BH83" s="580"/>
      <c r="BI83" s="580"/>
      <c r="BJ83" s="580"/>
      <c r="BK83" s="580"/>
      <c r="BL83" s="600">
        <f>IF(BL82&gt;30,30,IF($H82=0,0,ROUNDUP(BL82/$H82,0)))</f>
        <v>2</v>
      </c>
      <c r="BM83" s="580"/>
      <c r="BN83" s="580"/>
      <c r="BO83" s="600">
        <f>IF(BO82&gt;30,30,IF($H82=0,0,ROUNDUP(BO82/$H82,0)))</f>
        <v>2</v>
      </c>
      <c r="BP83" s="580"/>
      <c r="BQ83" s="580"/>
      <c r="BR83" s="580"/>
      <c r="BS83" s="580"/>
      <c r="BT83" s="600">
        <f>IF(BT82&gt;30,30,IF($H82=0,0,ROUNDUP(BT82/$H82,0)))</f>
        <v>3</v>
      </c>
      <c r="BU83" s="580"/>
      <c r="BV83" s="580"/>
      <c r="BW83" s="580"/>
      <c r="BX83" s="581">
        <f>IF(BX82&gt;30,30,IF($H82=0,0,ROUNDUP(BX82/$H82,0)))</f>
        <v>3</v>
      </c>
      <c r="BY83" s="580"/>
      <c r="BZ83" s="580"/>
      <c r="CA83" s="580"/>
      <c r="CB83" s="580"/>
      <c r="CC83" s="580"/>
      <c r="CD83" s="580"/>
      <c r="CE83" s="580"/>
      <c r="CF83" s="580"/>
      <c r="CG83" s="580"/>
      <c r="CH83" s="580"/>
      <c r="CI83" s="580"/>
      <c r="CJ83" s="580"/>
      <c r="CK83" s="580"/>
      <c r="CL83" s="580"/>
      <c r="CM83" s="580"/>
      <c r="CN83" s="580"/>
      <c r="CO83" s="580"/>
      <c r="CP83" s="580"/>
      <c r="CQ83" s="580"/>
      <c r="CR83" s="580"/>
      <c r="CS83" s="580"/>
      <c r="CT83" s="580"/>
      <c r="CU83" s="580"/>
      <c r="CV83" s="600">
        <f>IF(ROUNDUP(CV82/$H82,0)&gt;30,30,IF($H82=0,0,ROUNDUP(CV82/$H82,0)))</f>
        <v>6</v>
      </c>
      <c r="CW83" s="600"/>
      <c r="CX83" s="600">
        <f>IF(ROUNDUP(CX82/$H82,0)&gt;30,30,IF($H82=0,0,ROUNDUP(CX82/$H82,0)))</f>
        <v>30</v>
      </c>
      <c r="CY83" s="600"/>
      <c r="CZ83" s="600"/>
      <c r="DA83" s="600"/>
      <c r="DB83" s="600"/>
      <c r="DC83" s="600"/>
      <c r="DD83" s="600"/>
      <c r="DE83" s="580"/>
      <c r="DF83" s="580"/>
      <c r="DG83" s="580"/>
      <c r="DH83" s="580"/>
      <c r="DI83" s="580"/>
      <c r="DJ83" s="580"/>
      <c r="DK83" s="580"/>
      <c r="DL83" s="600">
        <f t="shared" ref="DL83:DM83" si="53">IF(ROUNDUP(DL82/$H82,0)&gt;30,30,IF($H82=0,0,ROUNDUP(DL82/$H82,0)))</f>
        <v>2</v>
      </c>
      <c r="DM83" s="600">
        <f t="shared" si="53"/>
        <v>1</v>
      </c>
      <c r="DN83" s="580"/>
      <c r="DO83" s="600">
        <f>IF(ROUNDUP(DO82/$H82,0)&gt;30,30,IF($H82=0,0,ROUNDUP(DO82/$H82,0)))</f>
        <v>1</v>
      </c>
      <c r="DP83" s="580"/>
      <c r="DQ83" s="600">
        <f>IF(ROUNDUP(DQ82/$H82,0)&gt;30,30,IF($H82=0,0,ROUNDUP(DQ82/$H82,0)))</f>
        <v>2</v>
      </c>
      <c r="DR83" s="600"/>
      <c r="DS83" s="600"/>
      <c r="DT83" s="600"/>
      <c r="DU83" s="600">
        <f>IF(DU82&gt;30,30,IF($H82=0,0,ROUNDUP(DU82/$H82,0)))</f>
        <v>6</v>
      </c>
      <c r="DV83" s="600">
        <f>IF(DV82&gt;30,30,IF($H82=0,0,ROUNDUP(DV82/$H82,0)))</f>
        <v>1</v>
      </c>
      <c r="DW83" s="580"/>
      <c r="DX83" s="580"/>
      <c r="DY83" s="600">
        <f>IF(ROUNDUP(DY82/$H82,0)&gt;30,30,IF($H82=0,0,ROUNDUP(DY82/$H82,0)))</f>
        <v>13</v>
      </c>
      <c r="DZ83" s="580"/>
      <c r="EA83" s="600">
        <f>IF(ROUNDUP(EA82/$H82,0)&gt;30,30,IF($H82=0,0,ROUNDUP(EA82/$H82,0)))</f>
        <v>3</v>
      </c>
      <c r="EB83" s="600"/>
      <c r="EC83" s="580"/>
      <c r="ED83" s="580"/>
      <c r="EE83" s="580"/>
      <c r="EF83" s="600">
        <f>IF(ROUNDUP(EF82/$H82,0)&gt;30,30,IF($H82=0,0,ROUNDUP(EF82/$H82,0)))</f>
        <v>1</v>
      </c>
      <c r="EG83" s="600"/>
      <c r="EH83" s="600"/>
      <c r="EI83" s="600">
        <f>IF(ROUNDUP(EI82/$H82,0)&gt;30,30,IF($H82=0,0,ROUNDUP(EI82/$H82,0)))</f>
        <v>13</v>
      </c>
      <c r="EJ83" s="600"/>
      <c r="EK83" s="600"/>
      <c r="EL83" s="580"/>
      <c r="EM83" s="580"/>
      <c r="EN83" s="580"/>
      <c r="EO83" s="580"/>
      <c r="EP83" s="580"/>
      <c r="EQ83" s="580"/>
    </row>
    <row r="84" spans="1:148" ht="13.5" customHeight="1" x14ac:dyDescent="0.2">
      <c r="A84" s="734">
        <v>22</v>
      </c>
      <c r="B84" s="736" t="s">
        <v>68</v>
      </c>
      <c r="C84" s="738">
        <v>0</v>
      </c>
      <c r="D84" s="740">
        <v>0</v>
      </c>
      <c r="E84" s="742">
        <v>19</v>
      </c>
      <c r="F84" s="752">
        <v>0</v>
      </c>
      <c r="G84" s="754">
        <f>SUM(I84:ZM84)</f>
        <v>0</v>
      </c>
      <c r="H84" s="759">
        <f>MINA(I84,J84,K84,L84,M84,N84,O84,P84,Q84,R84,S84,T84,U84,V84,W84)</f>
        <v>0</v>
      </c>
      <c r="I84" s="626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4"/>
      <c r="AQ84" s="574"/>
      <c r="AR84" s="574"/>
      <c r="AS84" s="574"/>
      <c r="AT84" s="574"/>
      <c r="AU84" s="574"/>
      <c r="AV84" s="574"/>
      <c r="AW84" s="574"/>
      <c r="AX84" s="574"/>
      <c r="AY84" s="574"/>
      <c r="AZ84" s="574"/>
      <c r="BA84" s="574"/>
      <c r="BB84" s="574"/>
      <c r="BC84" s="574"/>
      <c r="BD84" s="574"/>
      <c r="BE84" s="574"/>
      <c r="BF84" s="574"/>
      <c r="BG84" s="574"/>
      <c r="BH84" s="574"/>
      <c r="BI84" s="574"/>
      <c r="BJ84" s="574"/>
      <c r="BK84" s="574"/>
      <c r="BL84" s="574"/>
      <c r="BM84" s="574"/>
      <c r="BN84" s="574"/>
      <c r="BO84" s="574"/>
      <c r="BP84" s="574"/>
      <c r="BQ84" s="574"/>
      <c r="BR84" s="574"/>
      <c r="BS84" s="574"/>
      <c r="BT84" s="574"/>
      <c r="BU84" s="574"/>
      <c r="BV84" s="574"/>
      <c r="BW84" s="574"/>
      <c r="BX84" s="574"/>
      <c r="BY84" s="574"/>
      <c r="BZ84" s="574"/>
      <c r="CA84" s="574"/>
      <c r="CB84" s="574"/>
      <c r="CC84" s="574"/>
      <c r="CD84" s="574"/>
      <c r="CE84" s="574"/>
      <c r="CF84" s="574"/>
      <c r="CG84" s="574"/>
      <c r="CH84" s="574"/>
      <c r="CI84" s="574"/>
      <c r="CJ84" s="574"/>
      <c r="CK84" s="574"/>
      <c r="CL84" s="574"/>
      <c r="CM84" s="574"/>
      <c r="CN84" s="574"/>
      <c r="CO84" s="574"/>
      <c r="CP84" s="574"/>
      <c r="CQ84" s="574"/>
      <c r="CR84" s="574"/>
      <c r="CS84" s="574"/>
      <c r="CT84" s="574"/>
      <c r="CU84" s="574"/>
      <c r="CV84" s="574"/>
      <c r="CW84" s="574"/>
      <c r="CX84" s="574"/>
      <c r="CY84" s="574"/>
      <c r="CZ84" s="574"/>
      <c r="DA84" s="574"/>
      <c r="DB84" s="574"/>
      <c r="DC84" s="574"/>
      <c r="DD84" s="574"/>
      <c r="DE84" s="574"/>
      <c r="DF84" s="574"/>
      <c r="DG84" s="574"/>
      <c r="DH84" s="574"/>
      <c r="DI84" s="574"/>
      <c r="DJ84" s="574"/>
      <c r="DK84" s="574"/>
      <c r="DL84" s="574"/>
      <c r="DM84" s="574"/>
      <c r="DN84" s="574"/>
      <c r="DO84" s="574"/>
      <c r="DP84" s="574"/>
      <c r="DQ84" s="574"/>
      <c r="DR84" s="574"/>
      <c r="DS84" s="574"/>
      <c r="DT84" s="574"/>
      <c r="DU84" s="574"/>
      <c r="DV84" s="574"/>
      <c r="DW84" s="574"/>
      <c r="DX84" s="574"/>
      <c r="DY84" s="574"/>
      <c r="DZ84" s="574"/>
      <c r="EA84" s="574"/>
      <c r="EB84" s="574"/>
      <c r="EC84" s="574"/>
      <c r="ED84" s="574"/>
      <c r="EE84" s="574"/>
      <c r="EF84" s="574"/>
      <c r="EG84" s="574"/>
      <c r="EH84" s="574"/>
      <c r="EI84" s="574"/>
      <c r="EJ84" s="574"/>
      <c r="EK84" s="574"/>
      <c r="EL84" s="574"/>
      <c r="EM84" s="574"/>
      <c r="EN84" s="574"/>
      <c r="EO84" s="574"/>
      <c r="EP84" s="574"/>
      <c r="EQ84" s="574"/>
    </row>
    <row r="85" spans="1:148" ht="13.5" customHeight="1" thickBot="1" x14ac:dyDescent="0.25">
      <c r="A85" s="735"/>
      <c r="B85" s="737"/>
      <c r="C85" s="739"/>
      <c r="D85" s="741"/>
      <c r="E85" s="743"/>
      <c r="F85" s="753"/>
      <c r="G85" s="755"/>
      <c r="H85" s="760"/>
      <c r="I85" s="577"/>
      <c r="J85" s="575"/>
      <c r="K85" s="575"/>
      <c r="L85" s="576"/>
      <c r="M85" s="575"/>
      <c r="N85" s="575"/>
      <c r="O85" s="575"/>
      <c r="P85" s="576"/>
      <c r="Q85" s="576"/>
      <c r="R85" s="575"/>
      <c r="S85" s="575"/>
      <c r="T85" s="576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5"/>
      <c r="AZ85" s="575"/>
      <c r="BA85" s="575"/>
      <c r="BB85" s="575"/>
      <c r="BC85" s="575"/>
      <c r="BD85" s="575"/>
      <c r="BE85" s="575"/>
      <c r="BF85" s="575"/>
      <c r="BG85" s="575"/>
      <c r="BH85" s="575"/>
      <c r="BI85" s="575"/>
      <c r="BJ85" s="575"/>
      <c r="BK85" s="575"/>
      <c r="BL85" s="575"/>
      <c r="BM85" s="575"/>
      <c r="BN85" s="575"/>
      <c r="BO85" s="575"/>
      <c r="BP85" s="575"/>
      <c r="BQ85" s="575"/>
      <c r="BR85" s="575"/>
      <c r="BS85" s="575"/>
      <c r="BT85" s="575"/>
      <c r="BU85" s="575"/>
      <c r="BV85" s="575"/>
      <c r="BW85" s="575"/>
      <c r="BX85" s="575"/>
      <c r="BY85" s="575"/>
      <c r="BZ85" s="575"/>
      <c r="CA85" s="575"/>
      <c r="CB85" s="575"/>
      <c r="CC85" s="575"/>
      <c r="CD85" s="575"/>
      <c r="CE85" s="575"/>
      <c r="CF85" s="575"/>
      <c r="CG85" s="575"/>
      <c r="CH85" s="575"/>
      <c r="CI85" s="575"/>
      <c r="CJ85" s="575"/>
      <c r="CK85" s="575"/>
      <c r="CL85" s="575"/>
      <c r="CM85" s="575"/>
      <c r="CN85" s="575"/>
      <c r="CO85" s="575"/>
      <c r="CP85" s="575"/>
      <c r="CQ85" s="575"/>
      <c r="CR85" s="575"/>
      <c r="CS85" s="575"/>
      <c r="CT85" s="575"/>
      <c r="CU85" s="575"/>
      <c r="CV85" s="575"/>
      <c r="CW85" s="575"/>
      <c r="CX85" s="575"/>
      <c r="CY85" s="575"/>
      <c r="CZ85" s="575"/>
      <c r="DA85" s="575"/>
      <c r="DB85" s="575"/>
      <c r="DC85" s="575"/>
      <c r="DD85" s="575"/>
      <c r="DE85" s="575"/>
      <c r="DF85" s="575"/>
      <c r="DG85" s="575"/>
      <c r="DH85" s="575"/>
      <c r="DI85" s="575"/>
      <c r="DJ85" s="575"/>
      <c r="DK85" s="575"/>
      <c r="DL85" s="575"/>
      <c r="DM85" s="575"/>
      <c r="DN85" s="575"/>
      <c r="DO85" s="575"/>
      <c r="DP85" s="575"/>
      <c r="DQ85" s="575"/>
      <c r="DR85" s="575"/>
      <c r="DS85" s="575"/>
      <c r="DT85" s="575"/>
      <c r="DU85" s="575"/>
      <c r="DV85" s="575"/>
      <c r="DW85" s="575"/>
      <c r="DX85" s="575"/>
      <c r="DY85" s="575"/>
      <c r="DZ85" s="575"/>
      <c r="EA85" s="575"/>
      <c r="EB85" s="575"/>
      <c r="EC85" s="575"/>
      <c r="ED85" s="575"/>
      <c r="EE85" s="575"/>
      <c r="EF85" s="575"/>
      <c r="EG85" s="575"/>
      <c r="EH85" s="575"/>
      <c r="EI85" s="575"/>
      <c r="EJ85" s="575"/>
      <c r="EK85" s="575"/>
      <c r="EL85" s="575"/>
      <c r="EM85" s="575"/>
      <c r="EN85" s="575"/>
      <c r="EO85" s="575"/>
      <c r="EP85" s="575"/>
      <c r="EQ85" s="575"/>
    </row>
    <row r="86" spans="1:148" ht="13.5" customHeight="1" x14ac:dyDescent="0.2">
      <c r="A86" s="734">
        <v>23</v>
      </c>
      <c r="B86" s="736" t="s">
        <v>835</v>
      </c>
      <c r="C86" s="738">
        <v>12</v>
      </c>
      <c r="D86" s="740">
        <v>42</v>
      </c>
      <c r="E86" s="742">
        <v>8</v>
      </c>
      <c r="F86" s="752">
        <v>13</v>
      </c>
      <c r="G86" s="754">
        <f>SUM(I86:ZM86)</f>
        <v>0.43517361111111108</v>
      </c>
      <c r="H86" s="759">
        <f>MINA(I86,J86,K86,L86,M86,N86,O86,P86,Q86,R86,S86,T86,U86,V86,W86)</f>
        <v>1.3530092592592594E-2</v>
      </c>
      <c r="I86" s="610"/>
      <c r="J86" s="578">
        <v>1.3530092592592594E-2</v>
      </c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8"/>
      <c r="X86" s="578"/>
      <c r="Y86" s="578"/>
      <c r="Z86" s="578"/>
      <c r="AA86" s="578"/>
      <c r="AB86" s="578"/>
      <c r="AC86" s="578"/>
      <c r="AD86" s="578"/>
      <c r="AE86" s="578"/>
      <c r="AF86" s="578"/>
      <c r="AG86" s="578"/>
      <c r="AH86" s="578"/>
      <c r="AI86" s="578"/>
      <c r="AJ86" s="578"/>
      <c r="AK86" s="578"/>
      <c r="AL86" s="578"/>
      <c r="AM86" s="578"/>
      <c r="AN86" s="578"/>
      <c r="AO86" s="578">
        <v>2.9629629629629627E-2</v>
      </c>
      <c r="AP86" s="578"/>
      <c r="AQ86" s="578"/>
      <c r="AR86" s="578"/>
      <c r="AS86" s="578">
        <v>1.6238425925925924E-2</v>
      </c>
      <c r="AT86" s="578">
        <v>4.6238425925925926E-2</v>
      </c>
      <c r="AU86" s="578"/>
      <c r="AV86" s="578"/>
      <c r="AW86" s="578"/>
      <c r="AX86" s="578"/>
      <c r="AY86" s="578"/>
      <c r="AZ86" s="578"/>
      <c r="BA86" s="578"/>
      <c r="BB86" s="578"/>
      <c r="BC86" s="578"/>
      <c r="BD86" s="578"/>
      <c r="BE86" s="578"/>
      <c r="BF86" s="578"/>
      <c r="BG86" s="578">
        <v>1.4270833333333335E-2</v>
      </c>
      <c r="BH86" s="578"/>
      <c r="BI86" s="578"/>
      <c r="BJ86" s="578"/>
      <c r="BK86" s="578"/>
      <c r="BL86" s="578">
        <v>1.5648148148148151E-2</v>
      </c>
      <c r="BM86" s="578"/>
      <c r="BN86" s="578"/>
      <c r="BO86" s="578"/>
      <c r="BP86" s="578"/>
      <c r="BQ86" s="578"/>
      <c r="BR86" s="578"/>
      <c r="BS86" s="578"/>
      <c r="BT86" s="578"/>
      <c r="BU86" s="578"/>
      <c r="BV86" s="578"/>
      <c r="BW86" s="578"/>
      <c r="BX86" s="578"/>
      <c r="BY86" s="578"/>
      <c r="BZ86" s="578"/>
      <c r="CA86" s="578"/>
      <c r="CB86" s="578"/>
      <c r="CC86" s="578"/>
      <c r="CD86" s="578"/>
      <c r="CE86" s="578"/>
      <c r="CF86" s="578"/>
      <c r="CG86" s="578"/>
      <c r="CH86" s="578"/>
      <c r="CI86" s="578"/>
      <c r="CJ86" s="578"/>
      <c r="CK86" s="578"/>
      <c r="CL86" s="578">
        <v>3.4884259259259261E-2</v>
      </c>
      <c r="CM86" s="578"/>
      <c r="CN86" s="578"/>
      <c r="CO86" s="578"/>
      <c r="CP86" s="578"/>
      <c r="CQ86" s="578">
        <v>3.8287037037037036E-2</v>
      </c>
      <c r="CR86" s="578"/>
      <c r="CS86" s="578">
        <v>5.6944444444444443E-2</v>
      </c>
      <c r="CT86" s="578"/>
      <c r="CU86" s="578"/>
      <c r="CV86" s="578"/>
      <c r="CW86" s="578"/>
      <c r="CX86" s="578"/>
      <c r="CY86" s="578"/>
      <c r="CZ86" s="578">
        <v>3.2812500000000001E-2</v>
      </c>
      <c r="DA86" s="578"/>
      <c r="DB86" s="578"/>
      <c r="DC86" s="578"/>
      <c r="DD86" s="578"/>
      <c r="DE86" s="578"/>
      <c r="DF86" s="578">
        <v>3.7291666666666667E-2</v>
      </c>
      <c r="DG86" s="578"/>
      <c r="DH86" s="578"/>
      <c r="DI86" s="578"/>
      <c r="DJ86" s="578"/>
      <c r="DK86" s="578"/>
      <c r="DL86" s="578"/>
      <c r="DM86" s="578"/>
      <c r="DN86" s="578">
        <v>7.255787037037037E-2</v>
      </c>
      <c r="DO86" s="578"/>
      <c r="DP86" s="594">
        <v>2.6840277777777779E-2</v>
      </c>
      <c r="DQ86" s="578"/>
      <c r="DR86" s="578"/>
      <c r="DS86" s="578"/>
      <c r="DT86" s="578"/>
      <c r="DU86" s="578"/>
      <c r="DV86" s="578"/>
      <c r="DW86" s="578"/>
      <c r="DX86" s="578"/>
      <c r="DY86" s="578"/>
      <c r="DZ86" s="578"/>
      <c r="EA86" s="578"/>
      <c r="EB86" s="578"/>
      <c r="EC86" s="578"/>
      <c r="ED86" s="578"/>
      <c r="EE86" s="578"/>
      <c r="EF86" s="578"/>
      <c r="EG86" s="578"/>
      <c r="EH86" s="578"/>
      <c r="EI86" s="578"/>
      <c r="EJ86" s="578"/>
      <c r="EK86" s="578"/>
      <c r="EL86" s="578"/>
      <c r="EM86" s="578"/>
      <c r="EN86" s="578"/>
      <c r="EO86" s="578"/>
      <c r="EP86" s="578"/>
      <c r="EQ86" s="578"/>
    </row>
    <row r="87" spans="1:148" ht="13.5" customHeight="1" thickBot="1" x14ac:dyDescent="0.25">
      <c r="A87" s="735"/>
      <c r="B87" s="737"/>
      <c r="C87" s="739"/>
      <c r="D87" s="741"/>
      <c r="E87" s="743"/>
      <c r="F87" s="753"/>
      <c r="G87" s="755"/>
      <c r="H87" s="760"/>
      <c r="I87" s="579"/>
      <c r="J87" s="579">
        <f t="shared" ref="J87" si="54">IF($H86=0,0,ROUNDUP(J86/$H86,0))</f>
        <v>1</v>
      </c>
      <c r="K87" s="580"/>
      <c r="L87" s="581"/>
      <c r="M87" s="580"/>
      <c r="N87" s="580"/>
      <c r="O87" s="580"/>
      <c r="P87" s="581"/>
      <c r="Q87" s="581"/>
      <c r="R87" s="580"/>
      <c r="S87" s="580"/>
      <c r="T87" s="581"/>
      <c r="U87" s="580"/>
      <c r="V87" s="580"/>
      <c r="W87" s="580"/>
      <c r="X87" s="580"/>
      <c r="Y87" s="580"/>
      <c r="Z87" s="580"/>
      <c r="AA87" s="580"/>
      <c r="AB87" s="580"/>
      <c r="AC87" s="580"/>
      <c r="AD87" s="580"/>
      <c r="AE87" s="580"/>
      <c r="AF87" s="580"/>
      <c r="AG87" s="580"/>
      <c r="AH87" s="580"/>
      <c r="AI87" s="580"/>
      <c r="AJ87" s="580"/>
      <c r="AK87" s="580"/>
      <c r="AL87" s="580"/>
      <c r="AM87" s="580"/>
      <c r="AN87" s="580"/>
      <c r="AO87" s="581">
        <f>IF(AO86&gt;30,30,IF($H86=0,0,ROUNDUP(AO86/$H86,0)))</f>
        <v>3</v>
      </c>
      <c r="AP87" s="580"/>
      <c r="AQ87" s="580"/>
      <c r="AR87" s="580"/>
      <c r="AS87" s="581">
        <f>IF(AS86&gt;30,30,IF($H86=0,0,ROUNDUP(AS86/$H86,0)))</f>
        <v>2</v>
      </c>
      <c r="AT87" s="581">
        <f>IF(AT86&gt;30,30,IF($H86=0,0,ROUNDUP(AT86/$H86,0)))</f>
        <v>4</v>
      </c>
      <c r="AU87" s="581"/>
      <c r="AV87" s="581"/>
      <c r="AW87" s="581"/>
      <c r="AX87" s="580"/>
      <c r="AY87" s="580"/>
      <c r="AZ87" s="580"/>
      <c r="BA87" s="580"/>
      <c r="BB87" s="580"/>
      <c r="BC87" s="580"/>
      <c r="BD87" s="580"/>
      <c r="BE87" s="580"/>
      <c r="BF87" s="580"/>
      <c r="BG87" s="581">
        <f>IF(BG86&gt;30,30,IF($H86=0,0,ROUNDUP(BG86/$H86,0)))</f>
        <v>2</v>
      </c>
      <c r="BH87" s="581"/>
      <c r="BI87" s="581"/>
      <c r="BJ87" s="581"/>
      <c r="BK87" s="581"/>
      <c r="BL87" s="581">
        <f>IF(BL86&gt;30,30,IF($H86=0,0,ROUNDUP(BL86/$H86,0)))</f>
        <v>2</v>
      </c>
      <c r="BM87" s="581"/>
      <c r="BN87" s="581"/>
      <c r="BO87" s="581"/>
      <c r="BP87" s="581"/>
      <c r="BQ87" s="581"/>
      <c r="BR87" s="581"/>
      <c r="BS87" s="581"/>
      <c r="BT87" s="581"/>
      <c r="BU87" s="581"/>
      <c r="BV87" s="581"/>
      <c r="BW87" s="581"/>
      <c r="BX87" s="581"/>
      <c r="BY87" s="581"/>
      <c r="BZ87" s="581"/>
      <c r="CA87" s="581"/>
      <c r="CB87" s="581"/>
      <c r="CC87" s="581"/>
      <c r="CD87" s="581"/>
      <c r="CE87" s="581"/>
      <c r="CF87" s="581"/>
      <c r="CG87" s="581"/>
      <c r="CH87" s="581"/>
      <c r="CI87" s="581"/>
      <c r="CJ87" s="581"/>
      <c r="CK87" s="581"/>
      <c r="CL87" s="600">
        <f>IF(ROUNDUP(CL86/$H86,0)&gt;30,30,IF($H86=0,0,ROUNDUP(CL86/$H86,0)))</f>
        <v>3</v>
      </c>
      <c r="CM87" s="581"/>
      <c r="CN87" s="581"/>
      <c r="CO87" s="581"/>
      <c r="CP87" s="581"/>
      <c r="CQ87" s="600">
        <f>IF(ROUNDUP(CQ86/$H86,0)&gt;30,30,IF($H86=0,0,ROUNDUP(CQ86/$H86,0)))</f>
        <v>3</v>
      </c>
      <c r="CR87" s="581"/>
      <c r="CS87" s="600">
        <f>IF(ROUNDUP(CS86/$H86,0)&gt;30,30,IF($H86=0,0,ROUNDUP(CS86/$H86,0)))</f>
        <v>5</v>
      </c>
      <c r="CT87" s="600"/>
      <c r="CU87" s="600"/>
      <c r="CV87" s="600"/>
      <c r="CW87" s="600"/>
      <c r="CX87" s="581"/>
      <c r="CY87" s="581"/>
      <c r="CZ87" s="600">
        <f>IF(ROUNDUP(CZ86/$H86,0)&gt;30,30,IF($H86=0,0,ROUNDUP(CZ86/$H86,0)))</f>
        <v>3</v>
      </c>
      <c r="DA87" s="581"/>
      <c r="DB87" s="581"/>
      <c r="DC87" s="581"/>
      <c r="DD87" s="581"/>
      <c r="DE87" s="581"/>
      <c r="DF87" s="600">
        <f>IF(ROUNDUP(DF86/$H86,0)&gt;30,30,IF($H86=0,0,ROUNDUP(DF86/$H86,0)))</f>
        <v>3</v>
      </c>
      <c r="DG87" s="600"/>
      <c r="DH87" s="600"/>
      <c r="DI87" s="600"/>
      <c r="DJ87" s="581"/>
      <c r="DK87" s="581"/>
      <c r="DL87" s="581"/>
      <c r="DM87" s="581"/>
      <c r="DN87" s="600">
        <f>IF(ROUNDUP(DN86/$H86,0)&gt;30,30,IF($H86=0,0,ROUNDUP(DN86/$H86,0)))</f>
        <v>6</v>
      </c>
      <c r="DO87" s="581"/>
      <c r="DP87" s="600">
        <f>IF(ROUNDUP(DP86/$H86,0)&gt;30,30,IF($H86=0,0,ROUNDUP(DP86/$H86,0)))</f>
        <v>2</v>
      </c>
      <c r="DQ87" s="581"/>
      <c r="DR87" s="581"/>
      <c r="DS87" s="581"/>
      <c r="DT87" s="581"/>
      <c r="DU87" s="581"/>
      <c r="DV87" s="581"/>
      <c r="DW87" s="581"/>
      <c r="DX87" s="581"/>
      <c r="DY87" s="581"/>
      <c r="DZ87" s="581"/>
      <c r="EA87" s="581"/>
      <c r="EB87" s="581"/>
      <c r="EC87" s="581"/>
      <c r="ED87" s="581"/>
      <c r="EE87" s="581"/>
      <c r="EF87" s="581"/>
      <c r="EG87" s="581"/>
      <c r="EH87" s="581"/>
      <c r="EI87" s="581"/>
      <c r="EJ87" s="581"/>
      <c r="EK87" s="581"/>
      <c r="EL87" s="581"/>
      <c r="EM87" s="581"/>
      <c r="EN87" s="581"/>
      <c r="EO87" s="581"/>
      <c r="EP87" s="581"/>
      <c r="EQ87" s="581"/>
    </row>
    <row r="88" spans="1:148" ht="13.5" customHeight="1" x14ac:dyDescent="0.2">
      <c r="A88" s="734">
        <v>24</v>
      </c>
      <c r="B88" s="736" t="s">
        <v>100</v>
      </c>
      <c r="C88" s="738">
        <v>10</v>
      </c>
      <c r="D88" s="740">
        <v>49</v>
      </c>
      <c r="E88" s="742">
        <v>5</v>
      </c>
      <c r="F88" s="752">
        <v>17</v>
      </c>
      <c r="G88" s="754">
        <f>SUM(I88:ZM88)</f>
        <v>0.43138888888888882</v>
      </c>
      <c r="H88" s="759">
        <f>MINA(I88,J88,K88,L88,M88,N88,O88,P88,Q88,R88,S88,T88,U88,V88,W88)</f>
        <v>1.1238425925925928E-2</v>
      </c>
      <c r="I88" s="626">
        <v>1.1504629629629629E-2</v>
      </c>
      <c r="J88" s="574"/>
      <c r="K88" s="574"/>
      <c r="L88" s="574"/>
      <c r="M88" s="574"/>
      <c r="N88" s="574"/>
      <c r="O88" s="574">
        <v>1.1238425925925928E-2</v>
      </c>
      <c r="P88" s="574"/>
      <c r="Q88" s="574">
        <v>1.1666666666666667E-2</v>
      </c>
      <c r="R88" s="574"/>
      <c r="S88" s="574">
        <v>1.2465277777777777E-2</v>
      </c>
      <c r="T88" s="574"/>
      <c r="U88" s="574"/>
      <c r="V88" s="574"/>
      <c r="W88" s="574"/>
      <c r="X88" s="574"/>
      <c r="Y88" s="574"/>
      <c r="Z88" s="574"/>
      <c r="AA88" s="574"/>
      <c r="AB88" s="574"/>
      <c r="AC88" s="574"/>
      <c r="AD88" s="574"/>
      <c r="AE88" s="574">
        <v>2.6006944444444447E-2</v>
      </c>
      <c r="AF88" s="574"/>
      <c r="AG88" s="574"/>
      <c r="AH88" s="574"/>
      <c r="AI88" s="574"/>
      <c r="AJ88" s="574"/>
      <c r="AK88" s="574"/>
      <c r="AL88" s="574"/>
      <c r="AM88" s="574"/>
      <c r="AN88" s="574"/>
      <c r="AO88" s="574"/>
      <c r="AP88" s="574"/>
      <c r="AQ88" s="574"/>
      <c r="AR88" s="574"/>
      <c r="AS88" s="574"/>
      <c r="AT88" s="574">
        <v>4.0196759259259258E-2</v>
      </c>
      <c r="AU88" s="574"/>
      <c r="AV88" s="574"/>
      <c r="AW88" s="574"/>
      <c r="AX88" s="574"/>
      <c r="AY88" s="574"/>
      <c r="AZ88" s="574"/>
      <c r="BA88" s="574"/>
      <c r="BB88" s="574"/>
      <c r="BC88" s="574"/>
      <c r="BD88" s="574"/>
      <c r="BE88" s="574"/>
      <c r="BF88" s="574"/>
      <c r="BG88" s="574"/>
      <c r="BH88" s="574"/>
      <c r="BI88" s="574"/>
      <c r="BJ88" s="574"/>
      <c r="BK88" s="574"/>
      <c r="BL88" s="574"/>
      <c r="BM88" s="574"/>
      <c r="BN88" s="574"/>
      <c r="BO88" s="574"/>
      <c r="BP88" s="574"/>
      <c r="BQ88" s="574"/>
      <c r="BR88" s="574"/>
      <c r="BS88" s="574"/>
      <c r="BT88" s="574"/>
      <c r="BU88" s="574"/>
      <c r="BV88" s="574"/>
      <c r="BW88" s="574"/>
      <c r="BX88" s="574"/>
      <c r="BY88" s="574"/>
      <c r="BZ88" s="574"/>
      <c r="CA88" s="574"/>
      <c r="CB88" s="574"/>
      <c r="CC88" s="574">
        <v>7.2592592592592597E-2</v>
      </c>
      <c r="CD88" s="574"/>
      <c r="CE88" s="574"/>
      <c r="CF88" s="574">
        <v>2.525462962962963E-2</v>
      </c>
      <c r="CG88" s="574"/>
      <c r="CH88" s="574"/>
      <c r="CI88" s="574"/>
      <c r="CJ88" s="574"/>
      <c r="CK88" s="574">
        <v>1.324074074074074E-2</v>
      </c>
      <c r="CL88" s="574"/>
      <c r="CM88" s="574"/>
      <c r="CN88" s="574"/>
      <c r="CO88" s="574"/>
      <c r="CP88" s="574"/>
      <c r="CQ88" s="574">
        <v>3.0324074074074073E-2</v>
      </c>
      <c r="CR88" s="574"/>
      <c r="CS88" s="574"/>
      <c r="CT88" s="574"/>
      <c r="CU88" s="574"/>
      <c r="CV88" s="574"/>
      <c r="CW88" s="574"/>
      <c r="CX88" s="574"/>
      <c r="CY88" s="574"/>
      <c r="CZ88" s="601">
        <v>2.5451388888888888E-2</v>
      </c>
      <c r="DA88" s="574"/>
      <c r="DB88" s="574"/>
      <c r="DC88" s="574"/>
      <c r="DD88" s="574"/>
      <c r="DE88" s="574"/>
      <c r="DF88" s="574"/>
      <c r="DG88" s="574"/>
      <c r="DH88" s="574"/>
      <c r="DI88" s="574"/>
      <c r="DJ88" s="574"/>
      <c r="DK88" s="574"/>
      <c r="DL88" s="574"/>
      <c r="DM88" s="574"/>
      <c r="DN88" s="574"/>
      <c r="DO88" s="574"/>
      <c r="DP88" s="574"/>
      <c r="DQ88" s="574"/>
      <c r="DR88" s="574"/>
      <c r="DS88" s="574"/>
      <c r="DT88" s="574"/>
      <c r="DU88" s="574">
        <v>5.9560185185185188E-2</v>
      </c>
      <c r="DV88" s="574"/>
      <c r="DW88" s="574"/>
      <c r="DX88" s="574"/>
      <c r="DY88" s="574"/>
      <c r="DZ88" s="574"/>
      <c r="EA88" s="574"/>
      <c r="EB88" s="574"/>
      <c r="EC88" s="574"/>
      <c r="ED88" s="574"/>
      <c r="EE88" s="574">
        <v>2.5810185185185183E-2</v>
      </c>
      <c r="EF88" s="589">
        <v>3.3217592592592591E-3</v>
      </c>
      <c r="EG88" s="589"/>
      <c r="EH88" s="589"/>
      <c r="EI88" s="574"/>
      <c r="EJ88" s="574"/>
      <c r="EK88" s="574"/>
      <c r="EL88" s="589">
        <v>1.074074074074074E-2</v>
      </c>
      <c r="EM88" s="589">
        <v>2.7453703703703702E-2</v>
      </c>
      <c r="EN88" s="574">
        <v>2.4560185185185185E-2</v>
      </c>
      <c r="EO88" s="574"/>
      <c r="EP88" s="574"/>
      <c r="EQ88" s="574"/>
    </row>
    <row r="89" spans="1:148" ht="13.5" customHeight="1" thickBot="1" x14ac:dyDescent="0.25">
      <c r="A89" s="735"/>
      <c r="B89" s="737"/>
      <c r="C89" s="739"/>
      <c r="D89" s="741"/>
      <c r="E89" s="743"/>
      <c r="F89" s="753"/>
      <c r="G89" s="755"/>
      <c r="H89" s="760"/>
      <c r="I89" s="577">
        <f t="shared" ref="I89" si="55">IF($H88=0,0,ROUNDUP(I88/$H88,0))</f>
        <v>2</v>
      </c>
      <c r="J89" s="577"/>
      <c r="K89" s="575"/>
      <c r="L89" s="576"/>
      <c r="M89" s="575"/>
      <c r="N89" s="575"/>
      <c r="O89" s="597">
        <f t="shared" ref="O89" si="56">IF($H88=0,0,ROUNDUP(O88/$H88,0))</f>
        <v>1</v>
      </c>
      <c r="P89" s="576"/>
      <c r="Q89" s="597">
        <f t="shared" ref="Q89" si="57">IF($H88=0,0,ROUNDUP(Q88/$H88,0))</f>
        <v>2</v>
      </c>
      <c r="R89" s="575"/>
      <c r="S89" s="597">
        <f t="shared" ref="S89" si="58">IF($H88=0,0,ROUNDUP(S88/$H88,0))</f>
        <v>2</v>
      </c>
      <c r="T89" s="576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6">
        <f>IF($H88=0,0,ROUNDUP(AE88/$H88,0))</f>
        <v>3</v>
      </c>
      <c r="AF89" s="576"/>
      <c r="AG89" s="575"/>
      <c r="AH89" s="575"/>
      <c r="AI89" s="575"/>
      <c r="AJ89" s="575"/>
      <c r="AK89" s="575"/>
      <c r="AL89" s="575"/>
      <c r="AM89" s="575"/>
      <c r="AN89" s="575"/>
      <c r="AO89" s="575"/>
      <c r="AP89" s="575"/>
      <c r="AQ89" s="575"/>
      <c r="AR89" s="575"/>
      <c r="AS89" s="575"/>
      <c r="AT89" s="576">
        <f>IF($H88=0,0,ROUNDUP(AT88/$H88,0))</f>
        <v>4</v>
      </c>
      <c r="AU89" s="576"/>
      <c r="AV89" s="576"/>
      <c r="AW89" s="576"/>
      <c r="AX89" s="575"/>
      <c r="AY89" s="575"/>
      <c r="AZ89" s="575"/>
      <c r="BA89" s="575"/>
      <c r="BB89" s="575"/>
      <c r="BC89" s="575"/>
      <c r="BD89" s="575"/>
      <c r="BE89" s="575"/>
      <c r="BF89" s="575"/>
      <c r="BG89" s="575"/>
      <c r="BH89" s="575"/>
      <c r="BI89" s="575"/>
      <c r="BJ89" s="575"/>
      <c r="BK89" s="575"/>
      <c r="BL89" s="575"/>
      <c r="BM89" s="575"/>
      <c r="BN89" s="575"/>
      <c r="BO89" s="575"/>
      <c r="BP89" s="575"/>
      <c r="BQ89" s="575"/>
      <c r="BR89" s="575"/>
      <c r="BS89" s="575"/>
      <c r="BT89" s="575"/>
      <c r="BU89" s="575"/>
      <c r="BV89" s="575"/>
      <c r="BW89" s="575"/>
      <c r="BX89" s="575"/>
      <c r="BY89" s="575"/>
      <c r="BZ89" s="575"/>
      <c r="CA89" s="575"/>
      <c r="CB89" s="575"/>
      <c r="CC89" s="597">
        <f>IF(CC88&gt;30,30,IF($H88=0,0,ROUNDUP(CC88/$H88,0)))</f>
        <v>7</v>
      </c>
      <c r="CD89" s="575"/>
      <c r="CE89" s="575"/>
      <c r="CF89" s="597">
        <f>IF(ROUNDUP(CF88/$H88,0)&gt;30,30,IF($H88=0,0,ROUNDUP(CF88/$H88,0)))</f>
        <v>3</v>
      </c>
      <c r="CG89" s="575"/>
      <c r="CH89" s="575"/>
      <c r="CI89" s="575"/>
      <c r="CJ89" s="575"/>
      <c r="CK89" s="597">
        <f>IF(ROUNDUP(CK88/$H88,0)&gt;30,30,IF($H88=0,0,ROUNDUP(CK88/$H88,0)))</f>
        <v>2</v>
      </c>
      <c r="CL89" s="597"/>
      <c r="CM89" s="575"/>
      <c r="CN89" s="575"/>
      <c r="CO89" s="575"/>
      <c r="CP89" s="575"/>
      <c r="CQ89" s="597">
        <f>IF(ROUNDUP(CQ88/$H88,0)&gt;30,30,IF($H88=0,0,ROUNDUP(CQ88/$H88,0)))</f>
        <v>3</v>
      </c>
      <c r="CR89" s="575"/>
      <c r="CS89" s="575"/>
      <c r="CT89" s="575"/>
      <c r="CU89" s="575"/>
      <c r="CV89" s="575"/>
      <c r="CW89" s="575"/>
      <c r="CX89" s="575"/>
      <c r="CY89" s="575"/>
      <c r="CZ89" s="597">
        <f>IF(ROUNDUP(CZ88/$H88,0)&gt;30,30,IF($H88=0,0,ROUNDUP(CZ88/$H88,0)))</f>
        <v>3</v>
      </c>
      <c r="DA89" s="575"/>
      <c r="DB89" s="575"/>
      <c r="DC89" s="575"/>
      <c r="DD89" s="575"/>
      <c r="DE89" s="575"/>
      <c r="DF89" s="575"/>
      <c r="DG89" s="575"/>
      <c r="DH89" s="575"/>
      <c r="DI89" s="575"/>
      <c r="DJ89" s="575"/>
      <c r="DK89" s="575"/>
      <c r="DL89" s="575"/>
      <c r="DM89" s="575"/>
      <c r="DN89" s="575"/>
      <c r="DO89" s="575"/>
      <c r="DP89" s="575"/>
      <c r="DQ89" s="575"/>
      <c r="DR89" s="575"/>
      <c r="DS89" s="575"/>
      <c r="DT89" s="575"/>
      <c r="DU89" s="597">
        <f>IF(DU88&gt;30,30,IF($H88=0,0,ROUNDUP(DU88/$H88,0)))</f>
        <v>6</v>
      </c>
      <c r="DV89" s="575"/>
      <c r="DW89" s="575"/>
      <c r="DX89" s="575"/>
      <c r="DY89" s="575"/>
      <c r="DZ89" s="575"/>
      <c r="EA89" s="575"/>
      <c r="EB89" s="575"/>
      <c r="EC89" s="575"/>
      <c r="ED89" s="575"/>
      <c r="EE89" s="597">
        <f>IF(ROUNDUP(EE88/$H88,0)&gt;30,30,IF($H88=0,0,ROUNDUP(EE88/$H88,0)))</f>
        <v>3</v>
      </c>
      <c r="EF89" s="604">
        <f>IF(ROUNDUP(EF88/$H88,0)&gt;30,30,IF($H88=0,0,ROUNDUP(EF88/$H88,0)))</f>
        <v>1</v>
      </c>
      <c r="EG89" s="604"/>
      <c r="EH89" s="604"/>
      <c r="EI89" s="575"/>
      <c r="EJ89" s="575"/>
      <c r="EK89" s="575"/>
      <c r="EL89" s="604">
        <f>IF(ROUNDUP(EL88/$H88,0)&gt;30,30,IF($H88=0,0,ROUNDUP(EL88/$H88,0)))</f>
        <v>1</v>
      </c>
      <c r="EM89" s="604">
        <f>IF(ROUNDUP(EM88/$H88,0)&gt;30,30,IF($H88=0,0,ROUNDUP(EM88/$H88,0)))</f>
        <v>3</v>
      </c>
      <c r="EN89" s="597">
        <f>IF(ROUNDUP(EN88/$H88,0)&gt;30,30,IF($H88=0,0,ROUNDUP(EN88/$H88,0)))</f>
        <v>3</v>
      </c>
      <c r="EO89" s="575"/>
      <c r="EP89" s="575"/>
      <c r="EQ89" s="575"/>
    </row>
    <row r="90" spans="1:148" ht="13.5" customHeight="1" x14ac:dyDescent="0.2">
      <c r="A90" s="734">
        <v>25</v>
      </c>
      <c r="B90" s="736" t="s">
        <v>440</v>
      </c>
      <c r="C90" s="738">
        <v>0</v>
      </c>
      <c r="D90" s="740">
        <v>0</v>
      </c>
      <c r="E90" s="742">
        <v>17</v>
      </c>
      <c r="F90" s="752">
        <v>1</v>
      </c>
      <c r="G90" s="754">
        <f>SUM(I90:ZM90)</f>
        <v>0.5</v>
      </c>
      <c r="H90" s="759">
        <f>MINA(I90,J90,K90,L90,M90,N90,O90,P90,Q90,R90,S90,T90,U90,V90,W90)</f>
        <v>0</v>
      </c>
      <c r="I90" s="610"/>
      <c r="J90" s="578"/>
      <c r="K90" s="578"/>
      <c r="L90" s="578"/>
      <c r="M90" s="578"/>
      <c r="N90" s="578"/>
      <c r="O90" s="578"/>
      <c r="P90" s="578"/>
      <c r="Q90" s="578"/>
      <c r="R90" s="578"/>
      <c r="S90" s="578"/>
      <c r="T90" s="578"/>
      <c r="U90" s="578"/>
      <c r="V90" s="578"/>
      <c r="W90" s="578"/>
      <c r="X90" s="578"/>
      <c r="Y90" s="578"/>
      <c r="Z90" s="578"/>
      <c r="AA90" s="578"/>
      <c r="AB90" s="578"/>
      <c r="AC90" s="578"/>
      <c r="AD90" s="578"/>
      <c r="AE90" s="578"/>
      <c r="AF90" s="578"/>
      <c r="AG90" s="578"/>
      <c r="AH90" s="578"/>
      <c r="AI90" s="578">
        <v>0.5</v>
      </c>
      <c r="AJ90" s="578"/>
      <c r="AK90" s="578"/>
      <c r="AL90" s="578"/>
      <c r="AM90" s="578"/>
      <c r="AN90" s="578"/>
      <c r="AO90" s="578"/>
      <c r="AP90" s="578"/>
      <c r="AQ90" s="578"/>
      <c r="AR90" s="578"/>
      <c r="AS90" s="578"/>
      <c r="AT90" s="578"/>
      <c r="AU90" s="578"/>
      <c r="AV90" s="578"/>
      <c r="AW90" s="578"/>
      <c r="AX90" s="578"/>
      <c r="AY90" s="578"/>
      <c r="AZ90" s="578"/>
      <c r="BA90" s="578"/>
      <c r="BB90" s="578"/>
      <c r="BC90" s="578"/>
      <c r="BD90" s="578"/>
      <c r="BE90" s="578"/>
      <c r="BF90" s="578"/>
      <c r="BG90" s="578"/>
      <c r="BH90" s="578"/>
      <c r="BI90" s="578"/>
      <c r="BJ90" s="578"/>
      <c r="BK90" s="578"/>
      <c r="BL90" s="578"/>
      <c r="BM90" s="578"/>
      <c r="BN90" s="578"/>
      <c r="BO90" s="578"/>
      <c r="BP90" s="578"/>
      <c r="BQ90" s="578"/>
      <c r="BR90" s="578"/>
      <c r="BS90" s="578"/>
      <c r="BT90" s="578"/>
      <c r="BU90" s="578"/>
      <c r="BV90" s="578"/>
      <c r="BW90" s="578"/>
      <c r="BX90" s="578"/>
      <c r="BY90" s="578"/>
      <c r="BZ90" s="578"/>
      <c r="CA90" s="578"/>
      <c r="CB90" s="578"/>
      <c r="CC90" s="578"/>
      <c r="CD90" s="578"/>
      <c r="CE90" s="578"/>
      <c r="CF90" s="578"/>
      <c r="CG90" s="578"/>
      <c r="CH90" s="578"/>
      <c r="CI90" s="578"/>
      <c r="CJ90" s="578"/>
      <c r="CK90" s="578"/>
      <c r="CL90" s="578"/>
      <c r="CM90" s="578"/>
      <c r="CN90" s="578"/>
      <c r="CO90" s="578"/>
      <c r="CP90" s="578"/>
      <c r="CQ90" s="578"/>
      <c r="CR90" s="578"/>
      <c r="CS90" s="578"/>
      <c r="CT90" s="578"/>
      <c r="CU90" s="578"/>
      <c r="CV90" s="578"/>
      <c r="CW90" s="578"/>
      <c r="CX90" s="578"/>
      <c r="CY90" s="578"/>
      <c r="CZ90" s="578"/>
      <c r="DA90" s="578"/>
      <c r="DB90" s="578"/>
      <c r="DC90" s="578"/>
      <c r="DD90" s="578"/>
      <c r="DE90" s="578"/>
      <c r="DF90" s="578"/>
      <c r="DG90" s="578"/>
      <c r="DH90" s="578"/>
      <c r="DI90" s="578"/>
      <c r="DJ90" s="578"/>
      <c r="DK90" s="578"/>
      <c r="DL90" s="578"/>
      <c r="DM90" s="578"/>
      <c r="DN90" s="578"/>
      <c r="DO90" s="578"/>
      <c r="DP90" s="578"/>
      <c r="DQ90" s="578"/>
      <c r="DR90" s="578"/>
      <c r="DS90" s="578"/>
      <c r="DT90" s="578"/>
      <c r="DU90" s="578"/>
      <c r="DV90" s="578"/>
      <c r="DW90" s="578"/>
      <c r="DX90" s="578"/>
      <c r="DY90" s="578"/>
      <c r="DZ90" s="578"/>
      <c r="EA90" s="578"/>
      <c r="EB90" s="578"/>
      <c r="EC90" s="578"/>
      <c r="ED90" s="578"/>
      <c r="EE90" s="578"/>
      <c r="EF90" s="578"/>
      <c r="EG90" s="578"/>
      <c r="EH90" s="578"/>
      <c r="EI90" s="578"/>
      <c r="EJ90" s="578"/>
      <c r="EK90" s="578"/>
      <c r="EL90" s="578"/>
      <c r="EM90" s="578"/>
      <c r="EN90" s="578"/>
      <c r="EO90" s="578"/>
      <c r="EP90" s="578"/>
      <c r="EQ90" s="578"/>
    </row>
    <row r="91" spans="1:148" ht="13.5" customHeight="1" thickBot="1" x14ac:dyDescent="0.25">
      <c r="A91" s="735"/>
      <c r="B91" s="737"/>
      <c r="C91" s="739"/>
      <c r="D91" s="741"/>
      <c r="E91" s="743"/>
      <c r="F91" s="753"/>
      <c r="G91" s="755"/>
      <c r="H91" s="760"/>
      <c r="I91" s="579"/>
      <c r="J91" s="580"/>
      <c r="K91" s="580"/>
      <c r="L91" s="581"/>
      <c r="M91" s="580"/>
      <c r="N91" s="580"/>
      <c r="O91" s="580"/>
      <c r="P91" s="581"/>
      <c r="Q91" s="581"/>
      <c r="R91" s="580"/>
      <c r="S91" s="580"/>
      <c r="T91" s="581"/>
      <c r="U91" s="580"/>
      <c r="V91" s="580"/>
      <c r="W91" s="580"/>
      <c r="X91" s="580"/>
      <c r="Y91" s="580"/>
      <c r="Z91" s="580"/>
      <c r="AA91" s="580"/>
      <c r="AB91" s="580"/>
      <c r="AC91" s="580"/>
      <c r="AD91" s="580"/>
      <c r="AE91" s="580"/>
      <c r="AF91" s="580"/>
      <c r="AG91" s="580"/>
      <c r="AH91" s="580"/>
      <c r="AI91" s="581">
        <f>IF(IF($H90=0,0,ROUNDUP(AI90/$H90,0))&gt;30,30,IF($H90=0,0,ROUNDUP(AI90/$H90,0)))</f>
        <v>0</v>
      </c>
      <c r="AJ91" s="581"/>
      <c r="AK91" s="580"/>
      <c r="AL91" s="580"/>
      <c r="AM91" s="580"/>
      <c r="AN91" s="580"/>
      <c r="AO91" s="580"/>
      <c r="AP91" s="580"/>
      <c r="AQ91" s="580"/>
      <c r="AR91" s="580"/>
      <c r="AS91" s="580"/>
      <c r="AT91" s="580"/>
      <c r="AU91" s="580"/>
      <c r="AV91" s="580"/>
      <c r="AW91" s="580"/>
      <c r="AX91" s="580"/>
      <c r="AY91" s="580"/>
      <c r="AZ91" s="580"/>
      <c r="BA91" s="580"/>
      <c r="BB91" s="580"/>
      <c r="BC91" s="580"/>
      <c r="BD91" s="580"/>
      <c r="BE91" s="580"/>
      <c r="BF91" s="580"/>
      <c r="BG91" s="580"/>
      <c r="BH91" s="580"/>
      <c r="BI91" s="580"/>
      <c r="BJ91" s="580"/>
      <c r="BK91" s="580"/>
      <c r="BL91" s="580"/>
      <c r="BM91" s="580"/>
      <c r="BN91" s="580"/>
      <c r="BO91" s="580"/>
      <c r="BP91" s="580"/>
      <c r="BQ91" s="580"/>
      <c r="BR91" s="580"/>
      <c r="BS91" s="580"/>
      <c r="BT91" s="580"/>
      <c r="BU91" s="580"/>
      <c r="BV91" s="580"/>
      <c r="BW91" s="580"/>
      <c r="BX91" s="580"/>
      <c r="BY91" s="580"/>
      <c r="BZ91" s="580"/>
      <c r="CA91" s="580"/>
      <c r="CB91" s="580"/>
      <c r="CC91" s="580"/>
      <c r="CD91" s="580"/>
      <c r="CE91" s="580"/>
      <c r="CF91" s="580"/>
      <c r="CG91" s="580"/>
      <c r="CH91" s="580"/>
      <c r="CI91" s="580"/>
      <c r="CJ91" s="580"/>
      <c r="CK91" s="580"/>
      <c r="CL91" s="580"/>
      <c r="CM91" s="580"/>
      <c r="CN91" s="580"/>
      <c r="CO91" s="580"/>
      <c r="CP91" s="580"/>
      <c r="CQ91" s="580"/>
      <c r="CR91" s="580"/>
      <c r="CS91" s="580"/>
      <c r="CT91" s="580"/>
      <c r="CU91" s="580"/>
      <c r="CV91" s="580"/>
      <c r="CW91" s="580"/>
      <c r="CX91" s="580"/>
      <c r="CY91" s="580"/>
      <c r="CZ91" s="580"/>
      <c r="DA91" s="580"/>
      <c r="DB91" s="580"/>
      <c r="DC91" s="580"/>
      <c r="DD91" s="580"/>
      <c r="DE91" s="580"/>
      <c r="DF91" s="580"/>
      <c r="DG91" s="580"/>
      <c r="DH91" s="580"/>
      <c r="DI91" s="580"/>
      <c r="DJ91" s="580"/>
      <c r="DK91" s="580"/>
      <c r="DL91" s="580"/>
      <c r="DM91" s="580"/>
      <c r="DN91" s="580"/>
      <c r="DO91" s="580"/>
      <c r="DP91" s="580"/>
      <c r="DQ91" s="580"/>
      <c r="DR91" s="580"/>
      <c r="DS91" s="580"/>
      <c r="DT91" s="580"/>
      <c r="DU91" s="580"/>
      <c r="DV91" s="580"/>
      <c r="DW91" s="580"/>
      <c r="DX91" s="580"/>
      <c r="DY91" s="580"/>
      <c r="DZ91" s="580"/>
      <c r="EA91" s="580"/>
      <c r="EB91" s="580"/>
      <c r="EC91" s="580"/>
      <c r="ED91" s="580"/>
      <c r="EE91" s="580"/>
      <c r="EF91" s="580"/>
      <c r="EG91" s="580"/>
      <c r="EH91" s="580"/>
      <c r="EI91" s="580"/>
      <c r="EJ91" s="580"/>
      <c r="EK91" s="580"/>
      <c r="EL91" s="580"/>
      <c r="EM91" s="580"/>
      <c r="EN91" s="580"/>
      <c r="EO91" s="580"/>
      <c r="EP91" s="580"/>
      <c r="EQ91" s="580"/>
    </row>
    <row r="92" spans="1:148" ht="26.25" customHeight="1" thickBot="1" x14ac:dyDescent="0.25">
      <c r="A92" s="728" t="s">
        <v>111</v>
      </c>
      <c r="B92" s="729"/>
      <c r="C92" s="608">
        <f>SUM(I92:MJ92)</f>
        <v>605</v>
      </c>
      <c r="D92" s="609" t="s">
        <v>971</v>
      </c>
      <c r="E92" s="730">
        <f>SUM(G2:G91)</f>
        <v>37.747237847225158</v>
      </c>
      <c r="F92" s="730"/>
      <c r="G92" s="764" t="s">
        <v>972</v>
      </c>
      <c r="H92" s="765"/>
      <c r="I92" s="629">
        <f t="shared" ref="I92:AN92" si="59">(IF(I3&gt;0,1,0))+(IF(I5&gt;0,1,0))+(IF(I7&gt;0,1,0))+(IF(I9&gt;0,1,0))+(IF(I11&gt;0,1,0))+(IF(I13&gt;0,1,0))+(IF(I5&gt;0,1,0))+(IF(I17&gt;0,1,0))+(IF(I9&gt;0,1,0))+(IF(I21&gt;0,1,0))+(IF(I23&gt;0,1,0))+(IF(I25&gt;0,1,0))+(IF(I27&gt;0,1,0))+(IF(I29&gt;0,1,0))+(IF(I31&gt;0,1,0))+(IF(I33&gt;0,1,0))+(IF(I35&gt;0,1,0))+(IF(I37&gt;0,1,0))+(IF(I39&gt;0,1,0))+(IF(I41&gt;0,1,0))+(IF(I43&gt;0,1,0))+(IF(I45&gt;0,1,0))+(IF(I47&gt;0,1,0))+(IF(I49&gt;0,1,0))+(IF(I51&gt;0,1,0))+(IF(I53&gt;0,1,0))+(IF(I55&gt;0,1,0))+(IF(I57&gt;0,1,0))+(IF(I59&gt;0,1,0))+(IF(I61&gt;0,1,0))+(IF(I63&gt;0,1,0))+(IF(I65&gt;0,1,0))+(IF(I67&gt;0,1,0))+(IF(I69&gt;0,1,0))+(IF(I71&gt;0,1,0))+(IF(I73&gt;0,1,0))+(IF(I75&gt;0,1,0))+(IF(I77&gt;0,1,0))+(IF(I79&gt;0,1,0))+(IF(I81&gt;0,1,0))+(IF(I83&gt;0,1,0))+(IF(I85&gt;0,1,0))+(IF(I87&gt;0,1,0))+(IF(I89&gt;0,1,0))+(IF(I91&gt;0,1,0))</f>
        <v>15</v>
      </c>
      <c r="J92" s="630">
        <f t="shared" si="59"/>
        <v>12</v>
      </c>
      <c r="K92" s="630">
        <f t="shared" si="59"/>
        <v>12</v>
      </c>
      <c r="L92" s="630">
        <f t="shared" si="59"/>
        <v>12</v>
      </c>
      <c r="M92" s="630">
        <f t="shared" si="59"/>
        <v>11</v>
      </c>
      <c r="N92" s="630">
        <f t="shared" si="59"/>
        <v>11</v>
      </c>
      <c r="O92" s="630">
        <f t="shared" si="59"/>
        <v>10</v>
      </c>
      <c r="P92" s="630">
        <f t="shared" si="59"/>
        <v>9</v>
      </c>
      <c r="Q92" s="630">
        <f t="shared" si="59"/>
        <v>13</v>
      </c>
      <c r="R92" s="630">
        <f t="shared" si="59"/>
        <v>9</v>
      </c>
      <c r="S92" s="630">
        <f t="shared" si="59"/>
        <v>16</v>
      </c>
      <c r="T92" s="630">
        <f t="shared" si="59"/>
        <v>10</v>
      </c>
      <c r="U92" s="630">
        <f t="shared" si="59"/>
        <v>9</v>
      </c>
      <c r="V92" s="630">
        <f t="shared" si="59"/>
        <v>13</v>
      </c>
      <c r="W92" s="630">
        <f t="shared" si="59"/>
        <v>9</v>
      </c>
      <c r="X92" s="630">
        <f t="shared" si="59"/>
        <v>6</v>
      </c>
      <c r="Y92" s="630">
        <f t="shared" si="59"/>
        <v>1</v>
      </c>
      <c r="Z92" s="630">
        <f t="shared" si="59"/>
        <v>6</v>
      </c>
      <c r="AA92" s="630">
        <f t="shared" si="59"/>
        <v>2</v>
      </c>
      <c r="AB92" s="630">
        <f t="shared" si="59"/>
        <v>7</v>
      </c>
      <c r="AC92" s="630">
        <f t="shared" si="59"/>
        <v>1</v>
      </c>
      <c r="AD92" s="630">
        <f t="shared" si="59"/>
        <v>1</v>
      </c>
      <c r="AE92" s="630">
        <f t="shared" si="59"/>
        <v>16</v>
      </c>
      <c r="AF92" s="630">
        <f t="shared" si="59"/>
        <v>2</v>
      </c>
      <c r="AG92" s="630">
        <f t="shared" si="59"/>
        <v>7</v>
      </c>
      <c r="AH92" s="630">
        <f t="shared" si="59"/>
        <v>4</v>
      </c>
      <c r="AI92" s="630">
        <f t="shared" si="59"/>
        <v>1</v>
      </c>
      <c r="AJ92" s="630">
        <f t="shared" si="59"/>
        <v>1</v>
      </c>
      <c r="AK92" s="630">
        <f t="shared" si="59"/>
        <v>3</v>
      </c>
      <c r="AL92" s="630">
        <f t="shared" si="59"/>
        <v>3</v>
      </c>
      <c r="AM92" s="630">
        <f t="shared" si="59"/>
        <v>2</v>
      </c>
      <c r="AN92" s="630">
        <f t="shared" si="59"/>
        <v>1</v>
      </c>
      <c r="AO92" s="630">
        <f t="shared" ref="AO92:BT92" si="60">(IF(AO3&gt;0,1,0))+(IF(AO5&gt;0,1,0))+(IF(AO7&gt;0,1,0))+(IF(AO9&gt;0,1,0))+(IF(AO11&gt;0,1,0))+(IF(AO13&gt;0,1,0))+(IF(AO5&gt;0,1,0))+(IF(AO17&gt;0,1,0))+(IF(AO9&gt;0,1,0))+(IF(AO21&gt;0,1,0))+(IF(AO23&gt;0,1,0))+(IF(AO25&gt;0,1,0))+(IF(AO27&gt;0,1,0))+(IF(AO29&gt;0,1,0))+(IF(AO31&gt;0,1,0))+(IF(AO33&gt;0,1,0))+(IF(AO35&gt;0,1,0))+(IF(AO37&gt;0,1,0))+(IF(AO39&gt;0,1,0))+(IF(AO41&gt;0,1,0))+(IF(AO43&gt;0,1,0))+(IF(AO45&gt;0,1,0))+(IF(AO47&gt;0,1,0))+(IF(AO49&gt;0,1,0))+(IF(AO51&gt;0,1,0))+(IF(AO53&gt;0,1,0))+(IF(AO55&gt;0,1,0))+(IF(AO57&gt;0,1,0))+(IF(AO59&gt;0,1,0))+(IF(AO61&gt;0,1,0))+(IF(AO63&gt;0,1,0))+(IF(AO65&gt;0,1,0))+(IF(AO67&gt;0,1,0))+(IF(AO69&gt;0,1,0))+(IF(AO71&gt;0,1,0))+(IF(AO73&gt;0,1,0))+(IF(AO75&gt;0,1,0))+(IF(AO77&gt;0,1,0))+(IF(AO79&gt;0,1,0))+(IF(AO81&gt;0,1,0))+(IF(AO83&gt;0,1,0))+(IF(AO85&gt;0,1,0))+(IF(AO87&gt;0,1,0))+(IF(AO89&gt;0,1,0))+(IF(AO91&gt;0,1,0))</f>
        <v>8</v>
      </c>
      <c r="AP92" s="630">
        <f t="shared" si="60"/>
        <v>2</v>
      </c>
      <c r="AQ92" s="630">
        <f t="shared" si="60"/>
        <v>1</v>
      </c>
      <c r="AR92" s="630">
        <f t="shared" si="60"/>
        <v>2</v>
      </c>
      <c r="AS92" s="630">
        <f t="shared" si="60"/>
        <v>2</v>
      </c>
      <c r="AT92" s="630">
        <f t="shared" si="60"/>
        <v>5</v>
      </c>
      <c r="AU92" s="630">
        <f t="shared" si="60"/>
        <v>7</v>
      </c>
      <c r="AV92" s="630">
        <f t="shared" si="60"/>
        <v>3</v>
      </c>
      <c r="AW92" s="630">
        <f t="shared" si="60"/>
        <v>1</v>
      </c>
      <c r="AX92" s="630">
        <f t="shared" si="60"/>
        <v>2</v>
      </c>
      <c r="AY92" s="630">
        <f t="shared" si="60"/>
        <v>1</v>
      </c>
      <c r="AZ92" s="630">
        <f t="shared" si="60"/>
        <v>1</v>
      </c>
      <c r="BA92" s="630">
        <f t="shared" si="60"/>
        <v>3</v>
      </c>
      <c r="BB92" s="630">
        <f t="shared" si="60"/>
        <v>11</v>
      </c>
      <c r="BC92" s="630">
        <f t="shared" si="60"/>
        <v>1</v>
      </c>
      <c r="BD92" s="630">
        <f t="shared" si="60"/>
        <v>1</v>
      </c>
      <c r="BE92" s="630">
        <f t="shared" si="60"/>
        <v>3</v>
      </c>
      <c r="BF92" s="630">
        <f t="shared" si="60"/>
        <v>3</v>
      </c>
      <c r="BG92" s="630">
        <f t="shared" si="60"/>
        <v>11</v>
      </c>
      <c r="BH92" s="630">
        <f t="shared" si="60"/>
        <v>3</v>
      </c>
      <c r="BI92" s="630">
        <f t="shared" si="60"/>
        <v>0</v>
      </c>
      <c r="BJ92" s="630">
        <f t="shared" si="60"/>
        <v>1</v>
      </c>
      <c r="BK92" s="630">
        <f t="shared" si="60"/>
        <v>2</v>
      </c>
      <c r="BL92" s="630">
        <f t="shared" si="60"/>
        <v>15</v>
      </c>
      <c r="BM92" s="630">
        <f t="shared" si="60"/>
        <v>1</v>
      </c>
      <c r="BN92" s="630">
        <f t="shared" si="60"/>
        <v>1</v>
      </c>
      <c r="BO92" s="630">
        <f t="shared" si="60"/>
        <v>5</v>
      </c>
      <c r="BP92" s="630">
        <f t="shared" si="60"/>
        <v>6</v>
      </c>
      <c r="BQ92" s="630">
        <f t="shared" si="60"/>
        <v>4</v>
      </c>
      <c r="BR92" s="630">
        <f t="shared" si="60"/>
        <v>1</v>
      </c>
      <c r="BS92" s="630">
        <f t="shared" si="60"/>
        <v>2</v>
      </c>
      <c r="BT92" s="630">
        <f t="shared" si="60"/>
        <v>3</v>
      </c>
      <c r="BU92" s="630">
        <f t="shared" ref="BU92:CZ92" si="61">(IF(BU3&gt;0,1,0))+(IF(BU5&gt;0,1,0))+(IF(BU7&gt;0,1,0))+(IF(BU9&gt;0,1,0))+(IF(BU11&gt;0,1,0))+(IF(BU13&gt;0,1,0))+(IF(BU5&gt;0,1,0))+(IF(BU17&gt;0,1,0))+(IF(BU9&gt;0,1,0))+(IF(BU21&gt;0,1,0))+(IF(BU23&gt;0,1,0))+(IF(BU25&gt;0,1,0))+(IF(BU27&gt;0,1,0))+(IF(BU29&gt;0,1,0))+(IF(BU31&gt;0,1,0))+(IF(BU33&gt;0,1,0))+(IF(BU35&gt;0,1,0))+(IF(BU37&gt;0,1,0))+(IF(BU39&gt;0,1,0))+(IF(BU41&gt;0,1,0))+(IF(BU43&gt;0,1,0))+(IF(BU45&gt;0,1,0))+(IF(BU47&gt;0,1,0))+(IF(BU49&gt;0,1,0))+(IF(BU51&gt;0,1,0))+(IF(BU53&gt;0,1,0))+(IF(BU55&gt;0,1,0))+(IF(BU57&gt;0,1,0))+(IF(BU59&gt;0,1,0))+(IF(BU61&gt;0,1,0))+(IF(BU63&gt;0,1,0))+(IF(BU65&gt;0,1,0))+(IF(BU67&gt;0,1,0))+(IF(BU69&gt;0,1,0))+(IF(BU71&gt;0,1,0))+(IF(BU73&gt;0,1,0))+(IF(BU75&gt;0,1,0))+(IF(BU77&gt;0,1,0))+(IF(BU79&gt;0,1,0))+(IF(BU81&gt;0,1,0))+(IF(BU83&gt;0,1,0))+(IF(BU85&gt;0,1,0))+(IF(BU87&gt;0,1,0))+(IF(BU89&gt;0,1,0))+(IF(BU91&gt;0,1,0))</f>
        <v>3</v>
      </c>
      <c r="BV92" s="630">
        <f t="shared" si="61"/>
        <v>1</v>
      </c>
      <c r="BW92" s="630">
        <f t="shared" si="61"/>
        <v>1</v>
      </c>
      <c r="BX92" s="630">
        <f t="shared" si="61"/>
        <v>9</v>
      </c>
      <c r="BY92" s="630">
        <f t="shared" si="61"/>
        <v>5</v>
      </c>
      <c r="BZ92" s="630">
        <f t="shared" si="61"/>
        <v>2</v>
      </c>
      <c r="CA92" s="630">
        <f t="shared" si="61"/>
        <v>1</v>
      </c>
      <c r="CB92" s="630">
        <f t="shared" si="61"/>
        <v>1</v>
      </c>
      <c r="CC92" s="630">
        <f t="shared" si="61"/>
        <v>8</v>
      </c>
      <c r="CD92" s="630">
        <f t="shared" si="61"/>
        <v>1</v>
      </c>
      <c r="CE92" s="630">
        <f t="shared" si="61"/>
        <v>1</v>
      </c>
      <c r="CF92" s="630">
        <f t="shared" si="61"/>
        <v>5</v>
      </c>
      <c r="CG92" s="630">
        <f t="shared" si="61"/>
        <v>2</v>
      </c>
      <c r="CH92" s="630">
        <f t="shared" si="61"/>
        <v>1</v>
      </c>
      <c r="CI92" s="630">
        <f t="shared" si="61"/>
        <v>1</v>
      </c>
      <c r="CJ92" s="630">
        <f t="shared" si="61"/>
        <v>1</v>
      </c>
      <c r="CK92" s="630">
        <f t="shared" si="61"/>
        <v>2</v>
      </c>
      <c r="CL92" s="630">
        <f t="shared" si="61"/>
        <v>6</v>
      </c>
      <c r="CM92" s="630">
        <f t="shared" si="61"/>
        <v>1</v>
      </c>
      <c r="CN92" s="630">
        <f t="shared" si="61"/>
        <v>8</v>
      </c>
      <c r="CO92" s="630">
        <f t="shared" si="61"/>
        <v>1</v>
      </c>
      <c r="CP92" s="630">
        <f t="shared" si="61"/>
        <v>3</v>
      </c>
      <c r="CQ92" s="630">
        <f t="shared" si="61"/>
        <v>5</v>
      </c>
      <c r="CR92" s="630">
        <f t="shared" si="61"/>
        <v>1</v>
      </c>
      <c r="CS92" s="630">
        <f t="shared" si="61"/>
        <v>3</v>
      </c>
      <c r="CT92" s="630">
        <f t="shared" si="61"/>
        <v>1</v>
      </c>
      <c r="CU92" s="630">
        <f t="shared" si="61"/>
        <v>1</v>
      </c>
      <c r="CV92" s="630">
        <f t="shared" si="61"/>
        <v>3</v>
      </c>
      <c r="CW92" s="630">
        <f t="shared" si="61"/>
        <v>5</v>
      </c>
      <c r="CX92" s="630">
        <f t="shared" si="61"/>
        <v>3</v>
      </c>
      <c r="CY92" s="630">
        <f t="shared" si="61"/>
        <v>2</v>
      </c>
      <c r="CZ92" s="630">
        <f t="shared" si="61"/>
        <v>10</v>
      </c>
      <c r="DA92" s="630">
        <f t="shared" ref="DA92:EF92" si="62">(IF(DA3&gt;0,1,0))+(IF(DA5&gt;0,1,0))+(IF(DA7&gt;0,1,0))+(IF(DA9&gt;0,1,0))+(IF(DA11&gt;0,1,0))+(IF(DA13&gt;0,1,0))+(IF(DA5&gt;0,1,0))+(IF(DA17&gt;0,1,0))+(IF(DA9&gt;0,1,0))+(IF(DA21&gt;0,1,0))+(IF(DA23&gt;0,1,0))+(IF(DA25&gt;0,1,0))+(IF(DA27&gt;0,1,0))+(IF(DA29&gt;0,1,0))+(IF(DA31&gt;0,1,0))+(IF(DA33&gt;0,1,0))+(IF(DA35&gt;0,1,0))+(IF(DA37&gt;0,1,0))+(IF(DA39&gt;0,1,0))+(IF(DA41&gt;0,1,0))+(IF(DA43&gt;0,1,0))+(IF(DA45&gt;0,1,0))+(IF(DA47&gt;0,1,0))+(IF(DA49&gt;0,1,0))+(IF(DA51&gt;0,1,0))+(IF(DA53&gt;0,1,0))+(IF(DA55&gt;0,1,0))+(IF(DA57&gt;0,1,0))+(IF(DA59&gt;0,1,0))+(IF(DA61&gt;0,1,0))+(IF(DA63&gt;0,1,0))+(IF(DA65&gt;0,1,0))+(IF(DA67&gt;0,1,0))+(IF(DA69&gt;0,1,0))+(IF(DA71&gt;0,1,0))+(IF(DA73&gt;0,1,0))+(IF(DA75&gt;0,1,0))+(IF(DA77&gt;0,1,0))+(IF(DA79&gt;0,1,0))+(IF(DA81&gt;0,1,0))+(IF(DA83&gt;0,1,0))+(IF(DA85&gt;0,1,0))+(IF(DA87&gt;0,1,0))+(IF(DA89&gt;0,1,0))+(IF(DA91&gt;0,1,0))</f>
        <v>1</v>
      </c>
      <c r="DB92" s="630">
        <f t="shared" si="62"/>
        <v>5</v>
      </c>
      <c r="DC92" s="630">
        <f t="shared" si="62"/>
        <v>2</v>
      </c>
      <c r="DD92" s="630">
        <f t="shared" si="62"/>
        <v>3</v>
      </c>
      <c r="DE92" s="630">
        <f t="shared" si="62"/>
        <v>1</v>
      </c>
      <c r="DF92" s="630">
        <f t="shared" si="62"/>
        <v>3</v>
      </c>
      <c r="DG92" s="630">
        <f t="shared" si="62"/>
        <v>1</v>
      </c>
      <c r="DH92" s="630">
        <f t="shared" si="62"/>
        <v>2</v>
      </c>
      <c r="DI92" s="630">
        <f t="shared" si="62"/>
        <v>1</v>
      </c>
      <c r="DJ92" s="630">
        <f t="shared" si="62"/>
        <v>1</v>
      </c>
      <c r="DK92" s="630">
        <f t="shared" si="62"/>
        <v>1</v>
      </c>
      <c r="DL92" s="630">
        <f t="shared" si="62"/>
        <v>6</v>
      </c>
      <c r="DM92" s="630">
        <f t="shared" si="62"/>
        <v>3</v>
      </c>
      <c r="DN92" s="630">
        <f t="shared" si="62"/>
        <v>10</v>
      </c>
      <c r="DO92" s="630">
        <f t="shared" si="62"/>
        <v>2</v>
      </c>
      <c r="DP92" s="630">
        <f t="shared" si="62"/>
        <v>3</v>
      </c>
      <c r="DQ92" s="630">
        <f t="shared" si="62"/>
        <v>5</v>
      </c>
      <c r="DR92" s="630">
        <f t="shared" si="62"/>
        <v>3</v>
      </c>
      <c r="DS92" s="630">
        <f t="shared" si="62"/>
        <v>1</v>
      </c>
      <c r="DT92" s="630">
        <f t="shared" si="62"/>
        <v>1</v>
      </c>
      <c r="DU92" s="630">
        <f t="shared" si="62"/>
        <v>17</v>
      </c>
      <c r="DV92" s="630">
        <f t="shared" si="62"/>
        <v>2</v>
      </c>
      <c r="DW92" s="630">
        <f t="shared" si="62"/>
        <v>1</v>
      </c>
      <c r="DX92" s="630">
        <f t="shared" si="62"/>
        <v>1</v>
      </c>
      <c r="DY92" s="630">
        <f t="shared" si="62"/>
        <v>7</v>
      </c>
      <c r="DZ92" s="630">
        <f t="shared" si="62"/>
        <v>5</v>
      </c>
      <c r="EA92" s="630">
        <f t="shared" si="62"/>
        <v>7</v>
      </c>
      <c r="EB92" s="630">
        <f t="shared" si="62"/>
        <v>1</v>
      </c>
      <c r="EC92" s="630">
        <f t="shared" si="62"/>
        <v>1</v>
      </c>
      <c r="ED92" s="630">
        <f t="shared" si="62"/>
        <v>3</v>
      </c>
      <c r="EE92" s="630">
        <f t="shared" si="62"/>
        <v>6</v>
      </c>
      <c r="EF92" s="630">
        <f t="shared" si="62"/>
        <v>11</v>
      </c>
      <c r="EG92" s="630">
        <f t="shared" ref="EG92:EQ92" si="63">(IF(EG3&gt;0,1,0))+(IF(EG5&gt;0,1,0))+(IF(EG7&gt;0,1,0))+(IF(EG9&gt;0,1,0))+(IF(EG11&gt;0,1,0))+(IF(EG13&gt;0,1,0))+(IF(EG5&gt;0,1,0))+(IF(EG17&gt;0,1,0))+(IF(EG9&gt;0,1,0))+(IF(EG21&gt;0,1,0))+(IF(EG23&gt;0,1,0))+(IF(EG25&gt;0,1,0))+(IF(EG27&gt;0,1,0))+(IF(EG29&gt;0,1,0))+(IF(EG31&gt;0,1,0))+(IF(EG33&gt;0,1,0))+(IF(EG35&gt;0,1,0))+(IF(EG37&gt;0,1,0))+(IF(EG39&gt;0,1,0))+(IF(EG41&gt;0,1,0))+(IF(EG43&gt;0,1,0))+(IF(EG45&gt;0,1,0))+(IF(EG47&gt;0,1,0))+(IF(EG49&gt;0,1,0))+(IF(EG51&gt;0,1,0))+(IF(EG53&gt;0,1,0))+(IF(EG55&gt;0,1,0))+(IF(EG57&gt;0,1,0))+(IF(EG59&gt;0,1,0))+(IF(EG61&gt;0,1,0))+(IF(EG63&gt;0,1,0))+(IF(EG65&gt;0,1,0))+(IF(EG67&gt;0,1,0))+(IF(EG69&gt;0,1,0))+(IF(EG71&gt;0,1,0))+(IF(EG73&gt;0,1,0))+(IF(EG75&gt;0,1,0))+(IF(EG77&gt;0,1,0))+(IF(EG79&gt;0,1,0))+(IF(EG81&gt;0,1,0))+(IF(EG83&gt;0,1,0))+(IF(EG85&gt;0,1,0))+(IF(EG87&gt;0,1,0))+(IF(EG89&gt;0,1,0))+(IF(EG91&gt;0,1,0))</f>
        <v>2</v>
      </c>
      <c r="EH92" s="630">
        <f t="shared" si="63"/>
        <v>3</v>
      </c>
      <c r="EI92" s="630">
        <f t="shared" si="63"/>
        <v>4</v>
      </c>
      <c r="EJ92" s="630">
        <f t="shared" si="63"/>
        <v>1</v>
      </c>
      <c r="EK92" s="630">
        <f t="shared" si="63"/>
        <v>1</v>
      </c>
      <c r="EL92" s="630">
        <f t="shared" si="63"/>
        <v>5</v>
      </c>
      <c r="EM92" s="630">
        <f t="shared" si="63"/>
        <v>9</v>
      </c>
      <c r="EN92" s="630">
        <f t="shared" si="63"/>
        <v>5</v>
      </c>
      <c r="EO92" s="630">
        <f t="shared" si="63"/>
        <v>8</v>
      </c>
      <c r="EP92" s="630">
        <f t="shared" si="63"/>
        <v>2</v>
      </c>
      <c r="EQ92" s="630">
        <f t="shared" si="63"/>
        <v>3</v>
      </c>
      <c r="ER92" s="620"/>
    </row>
    <row r="93" spans="1:148" ht="15" x14ac:dyDescent="0.3">
      <c r="A93" s="756" t="s">
        <v>31</v>
      </c>
      <c r="B93" s="756"/>
      <c r="C93" s="756"/>
      <c r="D93" s="756"/>
      <c r="E93" s="756"/>
      <c r="F93" s="75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1:148" ht="15" x14ac:dyDescent="0.3">
      <c r="A94" s="714" t="s">
        <v>27</v>
      </c>
      <c r="B94" s="714"/>
      <c r="C94" s="714"/>
      <c r="D94" s="714"/>
      <c r="E94" s="714"/>
      <c r="F94" s="714"/>
      <c r="G94" s="259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148" ht="15" x14ac:dyDescent="0.3">
      <c r="A95" s="720" t="s">
        <v>55</v>
      </c>
      <c r="B95" s="720"/>
      <c r="C95" s="720"/>
      <c r="D95" s="720"/>
      <c r="E95" s="720"/>
      <c r="F95" s="720"/>
      <c r="G95" s="259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148" ht="15" x14ac:dyDescent="0.3">
      <c r="A96" s="720" t="s">
        <v>221</v>
      </c>
      <c r="B96" s="720"/>
      <c r="C96" s="720"/>
      <c r="D96" s="720"/>
      <c r="E96" s="720"/>
      <c r="F96" s="720"/>
      <c r="G96" s="259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1:59" ht="15" x14ac:dyDescent="0.3">
      <c r="A97" s="721" t="s">
        <v>650</v>
      </c>
      <c r="B97" s="721"/>
      <c r="C97" s="721"/>
      <c r="D97" s="721"/>
      <c r="E97" s="721"/>
      <c r="F97" s="721"/>
      <c r="G97" s="1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</row>
    <row r="98" spans="1:59" ht="15" x14ac:dyDescent="0.3">
      <c r="A98" s="721" t="s">
        <v>221</v>
      </c>
      <c r="B98" s="721"/>
      <c r="C98" s="721"/>
      <c r="D98" s="721"/>
      <c r="E98" s="721"/>
      <c r="F98" s="721"/>
      <c r="G98" s="1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</row>
    <row r="99" spans="1:59" ht="15" x14ac:dyDescent="0.3">
      <c r="A99" s="714" t="s">
        <v>651</v>
      </c>
      <c r="B99" s="714"/>
      <c r="C99" s="714"/>
      <c r="D99" s="714"/>
      <c r="E99" s="714"/>
      <c r="F99" s="714"/>
      <c r="G99" s="1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</row>
    <row r="100" spans="1:59" ht="15" x14ac:dyDescent="0.3">
      <c r="A100" s="2"/>
      <c r="B100" s="1"/>
      <c r="C100" s="2"/>
      <c r="D100" s="2"/>
      <c r="E100" s="2"/>
      <c r="F100" s="2"/>
      <c r="G100" s="1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1:59" ht="15" customHeight="1" x14ac:dyDescent="0.3">
      <c r="A101" s="715" t="s">
        <v>667</v>
      </c>
      <c r="B101" s="715"/>
      <c r="C101" s="715"/>
      <c r="D101" s="715"/>
      <c r="E101" s="715"/>
      <c r="F101" s="715"/>
      <c r="G101" s="6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1:59" ht="15" customHeight="1" x14ac:dyDescent="0.3">
      <c r="A102" s="716" t="s">
        <v>668</v>
      </c>
      <c r="B102" s="716"/>
      <c r="C102" s="716"/>
      <c r="D102" s="716"/>
      <c r="E102" s="716"/>
      <c r="F102" s="716"/>
      <c r="G102" s="61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1:59" ht="15" customHeight="1" x14ac:dyDescent="0.3">
      <c r="A103" s="717" t="s">
        <v>669</v>
      </c>
      <c r="B103" s="717"/>
      <c r="C103" s="717"/>
      <c r="D103" s="717"/>
      <c r="E103" s="717"/>
      <c r="F103" s="717"/>
      <c r="G103" s="61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1:59" ht="15" x14ac:dyDescent="0.3">
      <c r="A104" s="718" t="s">
        <v>670</v>
      </c>
      <c r="B104" s="718"/>
      <c r="C104" s="718"/>
      <c r="D104" s="718"/>
      <c r="E104" s="718"/>
      <c r="F104" s="718"/>
      <c r="G104" s="6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1:59" ht="16.5" x14ac:dyDescent="0.35">
      <c r="A105" s="511">
        <v>30</v>
      </c>
      <c r="B105" s="512" t="s">
        <v>671</v>
      </c>
      <c r="C105" s="512"/>
      <c r="D105" s="512"/>
      <c r="E105" s="512"/>
      <c r="F105" s="512"/>
      <c r="G105" s="2"/>
      <c r="H105" s="1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1:59" ht="15" x14ac:dyDescent="0.3">
      <c r="A106" s="2"/>
      <c r="B106" s="1"/>
      <c r="C106" s="2"/>
      <c r="D106" s="2"/>
      <c r="E106" s="2"/>
      <c r="F106" s="2"/>
      <c r="G106" s="1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1:59" ht="15" x14ac:dyDescent="0.3">
      <c r="A107" s="2"/>
      <c r="B107" s="1"/>
      <c r="C107" s="2"/>
      <c r="D107" s="2"/>
      <c r="E107" s="2"/>
      <c r="F107" s="2"/>
      <c r="G107" s="1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1:59" ht="15" x14ac:dyDescent="0.3">
      <c r="A108" s="2"/>
      <c r="B108" s="1"/>
      <c r="C108" s="2"/>
      <c r="D108" s="2"/>
      <c r="E108" s="2"/>
      <c r="F108" s="2"/>
      <c r="G108" s="1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1:59" ht="15" x14ac:dyDescent="0.3">
      <c r="A109" s="2"/>
      <c r="B109" s="1"/>
      <c r="C109" s="2"/>
      <c r="D109" s="2"/>
      <c r="E109" s="2"/>
      <c r="F109" s="2"/>
      <c r="G109" s="1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</sheetData>
  <mergeCells count="367">
    <mergeCell ref="A1:B1"/>
    <mergeCell ref="A2:A3"/>
    <mergeCell ref="B2:B3"/>
    <mergeCell ref="C2:C3"/>
    <mergeCell ref="D2:D3"/>
    <mergeCell ref="E2:E3"/>
    <mergeCell ref="F2:F3"/>
    <mergeCell ref="G2:G3"/>
    <mergeCell ref="H2:H3"/>
    <mergeCell ref="A4:A5"/>
    <mergeCell ref="B4:B5"/>
    <mergeCell ref="C4:C5"/>
    <mergeCell ref="D4:D5"/>
    <mergeCell ref="E4:E5"/>
    <mergeCell ref="F4:F5"/>
    <mergeCell ref="G4:G5"/>
    <mergeCell ref="H4:H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A10:A11"/>
    <mergeCell ref="B10:B11"/>
    <mergeCell ref="C10:C11"/>
    <mergeCell ref="D10:D11"/>
    <mergeCell ref="E10:E11"/>
    <mergeCell ref="F10:F11"/>
    <mergeCell ref="G10:G11"/>
    <mergeCell ref="H10:H11"/>
    <mergeCell ref="A8:A9"/>
    <mergeCell ref="B8:B9"/>
    <mergeCell ref="C8:C9"/>
    <mergeCell ref="D8:D9"/>
    <mergeCell ref="E8:E9"/>
    <mergeCell ref="F8:F9"/>
    <mergeCell ref="G12:G13"/>
    <mergeCell ref="H12:H13"/>
    <mergeCell ref="A14:A15"/>
    <mergeCell ref="B14:B15"/>
    <mergeCell ref="C14:C15"/>
    <mergeCell ref="D14:D15"/>
    <mergeCell ref="E14:E15"/>
    <mergeCell ref="F14:F15"/>
    <mergeCell ref="G14:G15"/>
    <mergeCell ref="H14:H15"/>
    <mergeCell ref="A12:A13"/>
    <mergeCell ref="B12:B13"/>
    <mergeCell ref="C12:C13"/>
    <mergeCell ref="D12:D13"/>
    <mergeCell ref="E12:E13"/>
    <mergeCell ref="F12:F13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6:A37"/>
    <mergeCell ref="B36:B37"/>
    <mergeCell ref="C36:C37"/>
    <mergeCell ref="D36:D37"/>
    <mergeCell ref="E36:E37"/>
    <mergeCell ref="F36:F37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42:A43"/>
    <mergeCell ref="B42:B43"/>
    <mergeCell ref="C42:C43"/>
    <mergeCell ref="D42:D43"/>
    <mergeCell ref="E42:E43"/>
    <mergeCell ref="F42:F43"/>
    <mergeCell ref="G46:G47"/>
    <mergeCell ref="H46:H4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F46:F47"/>
    <mergeCell ref="G50:G51"/>
    <mergeCell ref="H50:H51"/>
    <mergeCell ref="A52:A53"/>
    <mergeCell ref="B52:B53"/>
    <mergeCell ref="C52:C53"/>
    <mergeCell ref="D52:D53"/>
    <mergeCell ref="E52:E53"/>
    <mergeCell ref="F52:F53"/>
    <mergeCell ref="G52:G53"/>
    <mergeCell ref="H52:H53"/>
    <mergeCell ref="A50:A51"/>
    <mergeCell ref="B50:B51"/>
    <mergeCell ref="C50:C51"/>
    <mergeCell ref="D50:D51"/>
    <mergeCell ref="E50:E51"/>
    <mergeCell ref="F50:F51"/>
    <mergeCell ref="G54:G55"/>
    <mergeCell ref="H54:H55"/>
    <mergeCell ref="A56:A57"/>
    <mergeCell ref="B56:B57"/>
    <mergeCell ref="C56:C57"/>
    <mergeCell ref="D56:D57"/>
    <mergeCell ref="E56:E57"/>
    <mergeCell ref="F56:F57"/>
    <mergeCell ref="G56:G57"/>
    <mergeCell ref="H56:H57"/>
    <mergeCell ref="A54:A55"/>
    <mergeCell ref="B54:B55"/>
    <mergeCell ref="C54:C55"/>
    <mergeCell ref="D54:D55"/>
    <mergeCell ref="E54:E55"/>
    <mergeCell ref="F54:F55"/>
    <mergeCell ref="G58:G59"/>
    <mergeCell ref="H58:H59"/>
    <mergeCell ref="A60:A61"/>
    <mergeCell ref="B60:B61"/>
    <mergeCell ref="C60:C61"/>
    <mergeCell ref="D60:D61"/>
    <mergeCell ref="E60:E61"/>
    <mergeCell ref="F60:F61"/>
    <mergeCell ref="G60:G61"/>
    <mergeCell ref="H60:H61"/>
    <mergeCell ref="A58:A59"/>
    <mergeCell ref="B58:B59"/>
    <mergeCell ref="C58:C59"/>
    <mergeCell ref="D58:D59"/>
    <mergeCell ref="E58:E59"/>
    <mergeCell ref="F58:F59"/>
    <mergeCell ref="G62:G63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A62:A63"/>
    <mergeCell ref="B62:B63"/>
    <mergeCell ref="C62:C63"/>
    <mergeCell ref="D62:D63"/>
    <mergeCell ref="E62:E63"/>
    <mergeCell ref="F62:F63"/>
    <mergeCell ref="G66:G67"/>
    <mergeCell ref="H66:H67"/>
    <mergeCell ref="A68:A69"/>
    <mergeCell ref="B68:B69"/>
    <mergeCell ref="C68:C69"/>
    <mergeCell ref="D68:D69"/>
    <mergeCell ref="E68:E69"/>
    <mergeCell ref="F68:F69"/>
    <mergeCell ref="G68:G69"/>
    <mergeCell ref="H68:H69"/>
    <mergeCell ref="A66:A67"/>
    <mergeCell ref="B66:B67"/>
    <mergeCell ref="C66:C67"/>
    <mergeCell ref="D66:D67"/>
    <mergeCell ref="E66:E67"/>
    <mergeCell ref="F66:F67"/>
    <mergeCell ref="G70:G71"/>
    <mergeCell ref="H70:H71"/>
    <mergeCell ref="A72:A73"/>
    <mergeCell ref="B72:B73"/>
    <mergeCell ref="C72:C73"/>
    <mergeCell ref="D72:D73"/>
    <mergeCell ref="E72:E73"/>
    <mergeCell ref="F72:F73"/>
    <mergeCell ref="G72:G73"/>
    <mergeCell ref="H72:H73"/>
    <mergeCell ref="A70:A71"/>
    <mergeCell ref="B70:B71"/>
    <mergeCell ref="C70:C71"/>
    <mergeCell ref="D70:D71"/>
    <mergeCell ref="E70:E71"/>
    <mergeCell ref="F70:F71"/>
    <mergeCell ref="G74:G75"/>
    <mergeCell ref="H74:H75"/>
    <mergeCell ref="A76:A77"/>
    <mergeCell ref="B76:B77"/>
    <mergeCell ref="C76:C77"/>
    <mergeCell ref="D76:D77"/>
    <mergeCell ref="E76:E77"/>
    <mergeCell ref="F76:F77"/>
    <mergeCell ref="G76:G77"/>
    <mergeCell ref="H76:H77"/>
    <mergeCell ref="A74:A75"/>
    <mergeCell ref="B74:B75"/>
    <mergeCell ref="C74:C75"/>
    <mergeCell ref="D74:D75"/>
    <mergeCell ref="E74:E75"/>
    <mergeCell ref="F74:F75"/>
    <mergeCell ref="G78:G79"/>
    <mergeCell ref="H78:H79"/>
    <mergeCell ref="A80:A81"/>
    <mergeCell ref="B80:B81"/>
    <mergeCell ref="C80:C81"/>
    <mergeCell ref="D80:D81"/>
    <mergeCell ref="E80:E81"/>
    <mergeCell ref="F80:F81"/>
    <mergeCell ref="G80:G81"/>
    <mergeCell ref="H80:H81"/>
    <mergeCell ref="A78:A79"/>
    <mergeCell ref="B78:B79"/>
    <mergeCell ref="C78:C79"/>
    <mergeCell ref="D78:D79"/>
    <mergeCell ref="E78:E79"/>
    <mergeCell ref="F78:F79"/>
    <mergeCell ref="G82:G83"/>
    <mergeCell ref="H82:H83"/>
    <mergeCell ref="A84:A85"/>
    <mergeCell ref="B84:B85"/>
    <mergeCell ref="C84:C85"/>
    <mergeCell ref="D84:D85"/>
    <mergeCell ref="E84:E85"/>
    <mergeCell ref="F84:F85"/>
    <mergeCell ref="G84:G85"/>
    <mergeCell ref="H84:H85"/>
    <mergeCell ref="A82:A83"/>
    <mergeCell ref="B82:B83"/>
    <mergeCell ref="C82:C83"/>
    <mergeCell ref="D82:D83"/>
    <mergeCell ref="E82:E83"/>
    <mergeCell ref="F82:F83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86:A87"/>
    <mergeCell ref="B86:B87"/>
    <mergeCell ref="C86:C87"/>
    <mergeCell ref="D86:D87"/>
    <mergeCell ref="E86:E87"/>
    <mergeCell ref="F86:F87"/>
    <mergeCell ref="H90:H91"/>
    <mergeCell ref="A93:F93"/>
    <mergeCell ref="A94:F94"/>
    <mergeCell ref="A95:F95"/>
    <mergeCell ref="A96:F96"/>
    <mergeCell ref="A90:A91"/>
    <mergeCell ref="B90:B91"/>
    <mergeCell ref="C90:C91"/>
    <mergeCell ref="D90:D91"/>
    <mergeCell ref="E90:E91"/>
    <mergeCell ref="F90:F91"/>
    <mergeCell ref="E92:F92"/>
    <mergeCell ref="G92:H92"/>
    <mergeCell ref="A101:F101"/>
    <mergeCell ref="A102:F102"/>
    <mergeCell ref="A103:F103"/>
    <mergeCell ref="A104:F104"/>
    <mergeCell ref="A97:F97"/>
    <mergeCell ref="A98:F98"/>
    <mergeCell ref="A99:F99"/>
    <mergeCell ref="G90:G91"/>
    <mergeCell ref="A92:B92"/>
  </mergeCells>
  <printOptions verticalCentered="1"/>
  <pageMargins left="0.70866141732283472" right="0.11811023622047245" top="0.70866141732283472" bottom="0.15748031496062992" header="0.31496062992125984" footer="0.31496062992125984"/>
  <pageSetup paperSize="8" scale="78" fitToWidth="0" orientation="portrait" r:id="rId1"/>
  <headerFooter>
    <oddHeader>&amp;L&amp;"Arial,Tučné"&amp;20&amp;KFF0000    &amp;E&amp;KFF0000NejSPONA 2015&amp;C&amp;"Calibri"&amp;10&amp;K000000AGC Internal Use Only.&amp;1#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O66"/>
  <sheetViews>
    <sheetView zoomScale="90" zoomScaleNormal="90" workbookViewId="0">
      <pane xSplit="8" ySplit="2" topLeftCell="AZ3" activePane="bottomRight" state="frozen"/>
      <selection pane="topRight" activeCell="I1" sqref="I1"/>
      <selection pane="bottomLeft" activeCell="A3" sqref="A3"/>
      <selection pane="bottomRight" activeCell="BY1" sqref="BY1:BZ1"/>
    </sheetView>
  </sheetViews>
  <sheetFormatPr defaultColWidth="3.85546875" defaultRowHeight="15" x14ac:dyDescent="0.3"/>
  <cols>
    <col min="1" max="1" width="3.7109375" style="2" customWidth="1"/>
    <col min="2" max="2" width="19.85546875" style="1" customWidth="1"/>
    <col min="3" max="3" width="10" style="2" bestFit="1" customWidth="1"/>
    <col min="4" max="6" width="7.5703125" style="2" customWidth="1"/>
    <col min="7" max="7" width="9.140625" style="12" bestFit="1" customWidth="1"/>
    <col min="8" max="8" width="6.28515625" style="3" bestFit="1" customWidth="1"/>
    <col min="9" max="9" width="5.85546875" style="2" customWidth="1"/>
    <col min="10" max="10" width="3.85546875" style="2" customWidth="1"/>
    <col min="11" max="11" width="5.85546875" style="2" customWidth="1"/>
    <col min="12" max="12" width="3.85546875" style="2" customWidth="1"/>
    <col min="13" max="13" width="5.85546875" style="2" customWidth="1"/>
    <col min="14" max="14" width="3.85546875" style="2" customWidth="1"/>
    <col min="15" max="15" width="5.85546875" style="2" customWidth="1"/>
    <col min="16" max="16" width="3.85546875" style="2" customWidth="1"/>
    <col min="17" max="17" width="5.85546875" style="2" customWidth="1"/>
    <col min="18" max="18" width="3.85546875" style="2" customWidth="1"/>
    <col min="19" max="19" width="5.85546875" style="2" customWidth="1"/>
    <col min="20" max="20" width="3.85546875" style="2" customWidth="1"/>
    <col min="21" max="21" width="5.85546875" style="2" customWidth="1"/>
    <col min="22" max="22" width="3.85546875" style="2" customWidth="1"/>
    <col min="23" max="23" width="5.85546875" style="2" customWidth="1"/>
    <col min="24" max="24" width="3.85546875" style="2" customWidth="1"/>
    <col min="25" max="25" width="5.85546875" style="2" customWidth="1"/>
    <col min="26" max="26" width="3.85546875" style="2" customWidth="1"/>
    <col min="27" max="27" width="5.85546875" style="2" customWidth="1"/>
    <col min="28" max="28" width="3.85546875" style="2" customWidth="1"/>
    <col min="29" max="29" width="5.85546875" style="2" customWidth="1"/>
    <col min="30" max="30" width="3.85546875" style="2" customWidth="1"/>
    <col min="31" max="31" width="5.85546875" style="2" customWidth="1"/>
    <col min="32" max="32" width="3.85546875" style="2" customWidth="1"/>
    <col min="33" max="33" width="5.85546875" style="2" customWidth="1"/>
    <col min="34" max="34" width="3.85546875" style="2" customWidth="1"/>
    <col min="35" max="35" width="5.85546875" style="2" customWidth="1"/>
    <col min="36" max="36" width="3.85546875" style="2" customWidth="1"/>
    <col min="37" max="37" width="5.85546875" style="2" customWidth="1"/>
    <col min="38" max="38" width="3.85546875" style="2" customWidth="1"/>
    <col min="39" max="39" width="6.42578125" style="2" customWidth="1"/>
    <col min="40" max="40" width="3.85546875" style="2" customWidth="1"/>
    <col min="41" max="41" width="5.85546875" style="2" customWidth="1"/>
    <col min="42" max="42" width="3.85546875" style="2" customWidth="1"/>
    <col min="43" max="43" width="5.85546875" style="2" customWidth="1"/>
    <col min="44" max="44" width="3.85546875" style="2" customWidth="1"/>
    <col min="45" max="45" width="6.42578125" style="2" bestFit="1" customWidth="1"/>
    <col min="46" max="46" width="3.85546875" style="2" customWidth="1"/>
    <col min="47" max="47" width="5.85546875" style="2" customWidth="1"/>
    <col min="48" max="48" width="3.85546875" style="2" customWidth="1"/>
    <col min="49" max="49" width="5.7109375" style="180" customWidth="1"/>
    <col min="50" max="50" width="3.85546875" style="88" customWidth="1"/>
    <col min="51" max="51" width="7" style="88" bestFit="1" customWidth="1"/>
    <col min="52" max="52" width="3.85546875" style="88" customWidth="1"/>
    <col min="53" max="53" width="6.42578125" style="88" bestFit="1" customWidth="1"/>
    <col min="54" max="54" width="3.85546875" style="88" customWidth="1"/>
    <col min="55" max="55" width="6.42578125" style="2" bestFit="1" customWidth="1"/>
    <col min="56" max="56" width="3.85546875" style="2" customWidth="1"/>
    <col min="57" max="57" width="6.7109375" style="2" customWidth="1"/>
    <col min="58" max="58" width="3.85546875" style="2" customWidth="1"/>
    <col min="59" max="59" width="5.85546875" style="2" customWidth="1"/>
    <col min="60" max="60" width="3.85546875" style="2" customWidth="1"/>
    <col min="61" max="61" width="5.85546875" style="2" customWidth="1"/>
    <col min="62" max="62" width="3.85546875" style="2" customWidth="1"/>
    <col min="63" max="63" width="5.7109375" style="2" customWidth="1"/>
    <col min="64" max="64" width="3.85546875" style="2" customWidth="1"/>
    <col min="65" max="65" width="6.42578125" style="2" bestFit="1" customWidth="1"/>
    <col min="66" max="66" width="3.85546875" style="2" customWidth="1"/>
    <col min="67" max="67" width="7" style="2" bestFit="1" customWidth="1"/>
    <col min="68" max="68" width="3.85546875" style="2" customWidth="1"/>
    <col min="69" max="69" width="7" style="185" bestFit="1" customWidth="1"/>
    <col min="70" max="70" width="3.85546875" style="2" customWidth="1"/>
    <col min="71" max="71" width="6.42578125" style="2" bestFit="1" customWidth="1"/>
    <col min="72" max="72" width="3.85546875" style="2" customWidth="1"/>
    <col min="73" max="73" width="5.85546875" style="2" customWidth="1"/>
    <col min="74" max="74" width="3.85546875" style="2" customWidth="1"/>
    <col min="75" max="75" width="5.85546875" style="2" customWidth="1"/>
    <col min="76" max="76" width="3.85546875" style="2" customWidth="1"/>
    <col min="77" max="77" width="5.7109375" style="185" customWidth="1"/>
    <col min="78" max="78" width="3.85546875" style="2" customWidth="1"/>
    <col min="79" max="79" width="6.42578125" style="185" bestFit="1" customWidth="1"/>
    <col min="80" max="80" width="3.85546875" style="2" customWidth="1"/>
    <col min="81" max="81" width="5.85546875" style="2" customWidth="1"/>
    <col min="82" max="82" width="3.85546875" style="2" customWidth="1"/>
    <col min="83" max="83" width="6.140625" style="2" bestFit="1" customWidth="1"/>
    <col min="84" max="84" width="3.85546875" style="2" customWidth="1"/>
    <col min="85" max="85" width="5.85546875" style="2" customWidth="1"/>
    <col min="86" max="86" width="3.85546875" style="2" customWidth="1"/>
    <col min="87" max="87" width="6.42578125" style="2" bestFit="1" customWidth="1"/>
    <col min="88" max="88" width="3.85546875" style="2" customWidth="1"/>
    <col min="89" max="89" width="6.7109375" style="2" bestFit="1" customWidth="1"/>
    <col min="90" max="90" width="3.85546875" style="2" customWidth="1"/>
    <col min="91" max="91" width="6.5703125" style="2" bestFit="1" customWidth="1"/>
    <col min="92" max="92" width="3.85546875" style="2" customWidth="1"/>
    <col min="93" max="93" width="5.85546875" style="180" customWidth="1"/>
    <col min="94" max="94" width="3.85546875" style="2" customWidth="1"/>
    <col min="95" max="95" width="5.85546875" style="2" customWidth="1"/>
    <col min="96" max="96" width="3.85546875" style="2" customWidth="1"/>
    <col min="97" max="97" width="5.85546875" style="2" customWidth="1"/>
    <col min="98" max="98" width="4.5703125" style="2" customWidth="1"/>
    <col min="99" max="99" width="6.42578125" style="180" bestFit="1" customWidth="1"/>
    <col min="100" max="100" width="4.5703125" style="2" customWidth="1"/>
    <col min="101" max="101" width="5.7109375" style="185" customWidth="1"/>
    <col min="102" max="102" width="4" style="88" customWidth="1"/>
    <col min="103" max="103" width="7" style="2" bestFit="1" customWidth="1"/>
    <col min="104" max="104" width="4.5703125" style="2" customWidth="1"/>
    <col min="105" max="105" width="5.7109375" style="185" customWidth="1"/>
    <col min="106" max="106" width="4.5703125" style="2" customWidth="1"/>
    <col min="107" max="107" width="6.42578125" style="2" bestFit="1" customWidth="1"/>
    <col min="108" max="108" width="4.5703125" style="2" customWidth="1"/>
    <col min="109" max="109" width="5.7109375" style="2" customWidth="1"/>
    <col min="110" max="110" width="5.140625" style="2" customWidth="1"/>
    <col min="111" max="111" width="5.85546875" style="2" customWidth="1"/>
    <col min="112" max="112" width="4.42578125" style="2" customWidth="1"/>
    <col min="113" max="113" width="5.7109375" style="180" customWidth="1"/>
    <col min="114" max="114" width="4.5703125" style="2" customWidth="1"/>
    <col min="115" max="115" width="5.85546875" style="2" customWidth="1"/>
    <col min="116" max="116" width="4.5703125" style="2" customWidth="1"/>
    <col min="117" max="117" width="5.7109375" style="180" customWidth="1"/>
    <col min="118" max="118" width="4" style="2" customWidth="1"/>
    <col min="119" max="119" width="5.85546875" style="2" customWidth="1"/>
    <col min="120" max="120" width="3.85546875" style="2" customWidth="1"/>
    <col min="121" max="121" width="6.140625" style="2" bestFit="1" customWidth="1"/>
    <col min="122" max="122" width="3.85546875" style="2" customWidth="1"/>
    <col min="123" max="123" width="5.85546875" style="2" customWidth="1"/>
    <col min="124" max="124" width="3.85546875" style="2" customWidth="1"/>
    <col min="125" max="125" width="5.7109375" style="88" customWidth="1"/>
    <col min="126" max="126" width="3.85546875" style="2" customWidth="1"/>
    <col min="127" max="127" width="5.7109375" style="2" customWidth="1"/>
    <col min="128" max="128" width="3.85546875" style="2" customWidth="1"/>
    <col min="129" max="129" width="6.140625" style="2" bestFit="1" customWidth="1"/>
    <col min="130" max="130" width="4.28515625" style="2" bestFit="1" customWidth="1"/>
    <col min="131" max="131" width="5.7109375" style="2" customWidth="1"/>
    <col min="132" max="132" width="3.85546875" style="2" customWidth="1"/>
    <col min="133" max="133" width="5.85546875" style="2" customWidth="1"/>
    <col min="134" max="134" width="3.85546875" style="2" customWidth="1"/>
    <col min="135" max="135" width="5.85546875" style="2" customWidth="1"/>
    <col min="136" max="136" width="3.85546875" style="2" customWidth="1"/>
    <col min="137" max="137" width="5.85546875" style="2" customWidth="1"/>
    <col min="138" max="138" width="3.85546875" style="2" customWidth="1"/>
    <col min="139" max="139" width="5.85546875" style="185" customWidth="1"/>
    <col min="140" max="140" width="3.85546875" style="2" customWidth="1"/>
    <col min="141" max="141" width="5.85546875" style="2" customWidth="1"/>
    <col min="142" max="142" width="3.85546875" style="2" customWidth="1"/>
    <col min="143" max="143" width="5.7109375" style="185" customWidth="1"/>
    <col min="144" max="144" width="3.85546875" style="2" customWidth="1"/>
    <col min="145" max="145" width="6" style="2" bestFit="1" customWidth="1"/>
    <col min="146" max="146" width="3.85546875" style="2" customWidth="1"/>
    <col min="147" max="147" width="5.85546875" style="2" customWidth="1"/>
    <col min="148" max="148" width="3.85546875" style="2" customWidth="1"/>
    <col min="149" max="149" width="6.5703125" style="2" customWidth="1"/>
    <col min="150" max="150" width="3.85546875" style="2" customWidth="1"/>
    <col min="151" max="151" width="5.85546875" style="2" customWidth="1"/>
    <col min="152" max="152" width="3.85546875" style="2" customWidth="1"/>
    <col min="153" max="153" width="5.85546875" style="2" customWidth="1"/>
    <col min="154" max="154" width="3.85546875" style="2" customWidth="1"/>
    <col min="155" max="155" width="5.7109375" style="185" customWidth="1"/>
    <col min="156" max="156" width="4.28515625" style="2" bestFit="1" customWidth="1"/>
    <col min="157" max="157" width="5.85546875" style="2" customWidth="1"/>
    <col min="158" max="158" width="3.85546875" style="2" customWidth="1"/>
    <col min="159" max="159" width="5.85546875" style="2" customWidth="1"/>
    <col min="160" max="160" width="3.85546875" style="2" customWidth="1"/>
    <col min="161" max="161" width="6.5703125" style="2" customWidth="1"/>
    <col min="162" max="162" width="3.85546875" style="2" customWidth="1"/>
    <col min="163" max="163" width="5.85546875" style="2" customWidth="1"/>
    <col min="164" max="164" width="3.85546875" style="2" customWidth="1"/>
    <col min="165" max="165" width="6.42578125" style="2" customWidth="1"/>
    <col min="166" max="166" width="3.85546875" style="2" customWidth="1"/>
    <col min="167" max="167" width="5.7109375" style="2" customWidth="1"/>
    <col min="168" max="168" width="3.85546875" style="2" customWidth="1"/>
    <col min="169" max="169" width="6.7109375" style="185" bestFit="1" customWidth="1"/>
    <col min="170" max="170" width="3.85546875" style="2" customWidth="1"/>
    <col min="171" max="171" width="6" style="2" bestFit="1" customWidth="1"/>
    <col min="172" max="172" width="3.7109375" style="2" customWidth="1"/>
    <col min="173" max="173" width="5.85546875" style="2" customWidth="1"/>
    <col min="174" max="174" width="3.85546875" style="2" customWidth="1"/>
    <col min="175" max="175" width="5.85546875" style="2" customWidth="1"/>
    <col min="176" max="176" width="3.85546875" style="2" customWidth="1"/>
    <col min="177" max="177" width="6.85546875" style="2" bestFit="1" customWidth="1"/>
    <col min="178" max="178" width="3.85546875" style="2" customWidth="1"/>
    <col min="179" max="179" width="6.42578125" style="2" customWidth="1"/>
    <col min="180" max="180" width="3.85546875" style="2" customWidth="1"/>
    <col min="181" max="181" width="6" style="2" bestFit="1" customWidth="1"/>
    <col min="182" max="182" width="3.85546875" style="2" customWidth="1"/>
    <col min="183" max="183" width="6" style="2" bestFit="1" customWidth="1"/>
    <col min="184" max="184" width="3.85546875" style="2" customWidth="1"/>
    <col min="185" max="185" width="6.140625" style="2" bestFit="1" customWidth="1"/>
    <col min="186" max="186" width="3.85546875" style="2" customWidth="1"/>
    <col min="187" max="187" width="6" style="2" bestFit="1" customWidth="1"/>
    <col min="188" max="188" width="3.85546875" style="2" customWidth="1"/>
    <col min="189" max="189" width="6" style="2" bestFit="1" customWidth="1"/>
    <col min="190" max="190" width="3.85546875" style="2" customWidth="1"/>
    <col min="191" max="191" width="6.42578125" style="2" bestFit="1" customWidth="1"/>
    <col min="192" max="192" width="3.85546875" style="2" customWidth="1"/>
    <col min="193" max="193" width="5.85546875" style="2" customWidth="1"/>
    <col min="194" max="194" width="3.85546875" style="2" customWidth="1"/>
    <col min="195" max="195" width="5.85546875" style="2" customWidth="1"/>
    <col min="196" max="196" width="4" style="2" customWidth="1"/>
    <col min="197" max="197" width="6.140625" style="2" bestFit="1" customWidth="1"/>
    <col min="198" max="198" width="3.85546875" style="2" customWidth="1"/>
    <col min="199" max="199" width="6.85546875" style="2" bestFit="1" customWidth="1"/>
    <col min="200" max="200" width="3.85546875" style="2" customWidth="1"/>
    <col min="201" max="201" width="6" style="2" bestFit="1" customWidth="1"/>
    <col min="202" max="202" width="3.85546875" style="2" customWidth="1"/>
    <col min="203" max="203" width="5.85546875" style="2" customWidth="1"/>
    <col min="204" max="204" width="3.85546875" style="2" customWidth="1"/>
    <col min="205" max="205" width="6.140625" style="2" bestFit="1" customWidth="1"/>
    <col min="206" max="206" width="3.85546875" style="2" customWidth="1"/>
    <col min="207" max="207" width="5.85546875" style="2" customWidth="1"/>
    <col min="208" max="208" width="3.85546875" style="2" customWidth="1"/>
    <col min="209" max="209" width="5.85546875" style="2" customWidth="1"/>
    <col min="210" max="210" width="3.85546875" style="2" customWidth="1"/>
    <col min="211" max="211" width="6.140625" style="2" bestFit="1" customWidth="1"/>
    <col min="212" max="212" width="4.7109375" style="2" customWidth="1"/>
    <col min="213" max="213" width="6.140625" style="2" bestFit="1" customWidth="1"/>
    <col min="214" max="214" width="3.85546875" style="2" customWidth="1"/>
    <col min="215" max="215" width="6.7109375" style="2" bestFit="1" customWidth="1"/>
    <col min="216" max="216" width="3.85546875" style="2" customWidth="1"/>
    <col min="217" max="217" width="6" style="2" bestFit="1" customWidth="1"/>
    <col min="218" max="218" width="4.7109375" style="2" customWidth="1"/>
    <col min="219" max="219" width="6.7109375" style="2" bestFit="1" customWidth="1"/>
    <col min="220" max="220" width="3.85546875" style="2" customWidth="1"/>
    <col min="221" max="221" width="6.140625" style="2" bestFit="1" customWidth="1"/>
    <col min="222" max="222" width="3.85546875" style="2" customWidth="1"/>
    <col min="223" max="223" width="5.85546875" style="2" customWidth="1"/>
    <col min="224" max="224" width="3.85546875" style="2" customWidth="1"/>
    <col min="225" max="225" width="6.42578125" style="2" bestFit="1" customWidth="1"/>
    <col min="226" max="226" width="3.85546875" style="2" customWidth="1"/>
    <col min="227" max="227" width="6.140625" style="2" bestFit="1" customWidth="1"/>
    <col min="228" max="228" width="3.85546875" style="2" customWidth="1"/>
    <col min="229" max="229" width="6.42578125" style="2" bestFit="1" customWidth="1"/>
    <col min="230" max="230" width="3.85546875" style="2" customWidth="1"/>
    <col min="231" max="231" width="6.7109375" style="2" bestFit="1" customWidth="1"/>
    <col min="232" max="232" width="3.85546875" style="2" customWidth="1"/>
    <col min="233" max="233" width="5.85546875" style="2" customWidth="1"/>
    <col min="234" max="234" width="3.85546875" style="2" customWidth="1"/>
    <col min="235" max="235" width="5.85546875" style="2" customWidth="1"/>
    <col min="236" max="236" width="3.85546875" style="2" customWidth="1"/>
    <col min="237" max="237" width="6.42578125" style="2" bestFit="1" customWidth="1"/>
    <col min="238" max="238" width="3.85546875" style="2" customWidth="1"/>
    <col min="239" max="239" width="7.28515625" style="2" bestFit="1" customWidth="1"/>
    <col min="240" max="240" width="3.85546875" style="2" customWidth="1"/>
    <col min="241" max="241" width="6.42578125" style="2" bestFit="1" customWidth="1"/>
    <col min="242" max="242" width="3.85546875" style="2" customWidth="1"/>
    <col min="243" max="243" width="6.42578125" style="2" bestFit="1" customWidth="1"/>
    <col min="244" max="244" width="3.85546875" style="2" customWidth="1"/>
    <col min="245" max="245" width="6.42578125" style="2" bestFit="1" customWidth="1"/>
    <col min="246" max="246" width="3.85546875" style="2" customWidth="1"/>
    <col min="247" max="247" width="6.42578125" style="2" bestFit="1" customWidth="1"/>
    <col min="248" max="248" width="3.85546875" style="2" customWidth="1"/>
    <col min="249" max="249" width="6.7109375" style="2" customWidth="1"/>
    <col min="250" max="250" width="3.85546875" style="2" customWidth="1"/>
    <col min="251" max="251" width="7.28515625" style="2" bestFit="1" customWidth="1"/>
    <col min="252" max="252" width="3.85546875" style="2" customWidth="1"/>
    <col min="253" max="253" width="6" style="2" bestFit="1" customWidth="1"/>
    <col min="254" max="254" width="3.85546875" style="2" customWidth="1"/>
    <col min="255" max="255" width="6.42578125" style="2" bestFit="1" customWidth="1"/>
    <col min="256" max="256" width="3.5703125" style="2" customWidth="1"/>
    <col min="257" max="257" width="5.85546875" style="2" customWidth="1"/>
    <col min="258" max="258" width="3.85546875" style="2" customWidth="1"/>
    <col min="259" max="259" width="6" style="2" bestFit="1" customWidth="1"/>
    <col min="260" max="260" width="3.85546875" style="2" customWidth="1"/>
    <col min="261" max="261" width="6.42578125" style="2" bestFit="1" customWidth="1"/>
    <col min="262" max="262" width="3.85546875" style="2" customWidth="1"/>
    <col min="263" max="263" width="6.7109375" style="2" bestFit="1" customWidth="1"/>
    <col min="264" max="264" width="3.85546875" style="2" customWidth="1"/>
    <col min="265" max="265" width="6.7109375" style="2" bestFit="1" customWidth="1"/>
    <col min="266" max="266" width="3.85546875" style="2" customWidth="1"/>
    <col min="267" max="267" width="5.85546875" style="2" customWidth="1"/>
    <col min="268" max="268" width="3.85546875" style="2" customWidth="1"/>
    <col min="269" max="269" width="6.7109375" style="2" bestFit="1" customWidth="1"/>
    <col min="270" max="270" width="3.85546875" style="2" customWidth="1"/>
    <col min="271" max="271" width="5.85546875" style="2" customWidth="1"/>
    <col min="272" max="272" width="3.85546875" style="2" customWidth="1"/>
    <col min="273" max="273" width="5.85546875" style="2" customWidth="1"/>
    <col min="274" max="274" width="3.85546875" style="2" customWidth="1"/>
    <col min="275" max="275" width="5.85546875" style="2" customWidth="1"/>
    <col min="276" max="276" width="3.85546875" style="2" customWidth="1"/>
    <col min="277" max="277" width="6" style="2" bestFit="1" customWidth="1"/>
    <col min="278" max="278" width="3.85546875" style="2" customWidth="1"/>
    <col min="279" max="279" width="5.85546875" style="2" customWidth="1"/>
    <col min="280" max="280" width="3.85546875" style="2" customWidth="1"/>
    <col min="281" max="281" width="6.42578125" style="2" bestFit="1" customWidth="1"/>
    <col min="282" max="282" width="3.85546875" style="2" customWidth="1"/>
    <col min="283" max="283" width="5.85546875" style="2" customWidth="1"/>
    <col min="284" max="284" width="3.85546875" style="2" customWidth="1"/>
    <col min="285" max="285" width="5.85546875" style="2" customWidth="1"/>
    <col min="286" max="286" width="3.85546875" style="2" customWidth="1"/>
    <col min="287" max="287" width="6.85546875" style="2" bestFit="1" customWidth="1"/>
    <col min="288" max="288" width="3.85546875" style="2" customWidth="1"/>
    <col min="289" max="289" width="6.7109375" style="2" bestFit="1" customWidth="1"/>
    <col min="290" max="290" width="3.85546875" style="2" customWidth="1"/>
    <col min="291" max="291" width="7.5703125" style="2" bestFit="1" customWidth="1"/>
    <col min="292" max="292" width="3.85546875" style="2" customWidth="1"/>
    <col min="293" max="293" width="6.42578125" style="2" bestFit="1" customWidth="1"/>
    <col min="294" max="294" width="3.85546875" style="2" customWidth="1"/>
    <col min="295" max="295" width="6.140625" style="2" bestFit="1" customWidth="1"/>
    <col min="296" max="296" width="3.85546875" style="2" customWidth="1"/>
    <col min="297" max="297" width="5.85546875" style="2" customWidth="1"/>
    <col min="298" max="298" width="3.85546875" style="2" customWidth="1"/>
    <col min="299" max="299" width="6.85546875" style="2" bestFit="1" customWidth="1"/>
    <col min="300" max="300" width="3.85546875" style="2" customWidth="1"/>
    <col min="301" max="301" width="5.85546875" style="2" customWidth="1"/>
    <col min="302" max="302" width="3.85546875" style="2" customWidth="1"/>
    <col min="303" max="303" width="5.85546875" style="2" customWidth="1"/>
    <col min="304" max="304" width="3.85546875" style="2" customWidth="1"/>
    <col min="305" max="305" width="5.85546875" style="2" customWidth="1"/>
    <col min="306" max="306" width="3.85546875" style="2" customWidth="1"/>
    <col min="307" max="307" width="5.85546875" style="2" customWidth="1"/>
    <col min="308" max="308" width="3.85546875" style="2" customWidth="1"/>
    <col min="309" max="309" width="5.85546875" style="2" customWidth="1"/>
    <col min="310" max="310" width="3.85546875" style="2" customWidth="1"/>
    <col min="311" max="311" width="7.28515625" style="2" customWidth="1"/>
    <col min="312" max="312" width="3.85546875" style="2" customWidth="1"/>
    <col min="313" max="313" width="7" style="2" bestFit="1" customWidth="1"/>
    <col min="314" max="314" width="3.85546875" style="2" customWidth="1"/>
    <col min="315" max="315" width="5.85546875" style="2" customWidth="1"/>
    <col min="316" max="316" width="3.85546875" style="2" customWidth="1"/>
    <col min="317" max="317" width="6" style="2" customWidth="1"/>
    <col min="318" max="318" width="3.85546875" style="2" customWidth="1"/>
    <col min="319" max="319" width="5.85546875" style="2" customWidth="1"/>
    <col min="320" max="320" width="3.85546875" style="2" customWidth="1"/>
    <col min="321" max="321" width="5.85546875" style="2" customWidth="1"/>
    <col min="322" max="322" width="3.85546875" style="2" customWidth="1"/>
    <col min="323" max="323" width="5.85546875" style="2" customWidth="1"/>
    <col min="324" max="324" width="3.85546875" style="2" customWidth="1"/>
    <col min="325" max="325" width="5.85546875" style="2" customWidth="1"/>
    <col min="326" max="326" width="3.85546875" style="2" customWidth="1"/>
    <col min="327" max="327" width="5.85546875" style="2" customWidth="1"/>
    <col min="328" max="328" width="3.85546875" style="2" customWidth="1"/>
    <col min="329" max="329" width="5.85546875" style="2" customWidth="1"/>
    <col min="330" max="330" width="3.85546875" style="2" customWidth="1"/>
    <col min="331" max="331" width="5.85546875" style="2" customWidth="1"/>
    <col min="332" max="332" width="3.85546875" style="2" customWidth="1"/>
    <col min="333" max="333" width="5.85546875" style="2" customWidth="1"/>
    <col min="334" max="334" width="3.85546875" style="2" customWidth="1"/>
    <col min="335" max="335" width="5.85546875" style="2" customWidth="1"/>
    <col min="336" max="336" width="3.85546875" style="2" customWidth="1"/>
    <col min="337" max="337" width="5.85546875" style="2" customWidth="1"/>
    <col min="338" max="338" width="3.85546875" style="2" customWidth="1"/>
    <col min="339" max="339" width="5.85546875" style="2" customWidth="1"/>
    <col min="340" max="340" width="3.85546875" style="2" customWidth="1"/>
    <col min="341" max="341" width="5.85546875" style="2" customWidth="1"/>
    <col min="342" max="342" width="3.85546875" style="2" customWidth="1"/>
    <col min="343" max="343" width="5.85546875" style="2" customWidth="1"/>
    <col min="344" max="344" width="3.85546875" style="2"/>
    <col min="345" max="345" width="6.28515625" style="2" customWidth="1"/>
    <col min="346" max="346" width="3.7109375" style="2" customWidth="1"/>
    <col min="347" max="347" width="6" style="2" customWidth="1"/>
    <col min="348" max="348" width="3.85546875" style="2"/>
    <col min="349" max="349" width="6" style="2" customWidth="1"/>
    <col min="350" max="350" width="3.85546875" style="2" customWidth="1"/>
    <col min="351" max="351" width="6" style="2" customWidth="1"/>
    <col min="352" max="352" width="3.7109375" style="2" customWidth="1"/>
    <col min="353" max="353" width="6" style="2" customWidth="1"/>
    <col min="354" max="16384" width="3.85546875" style="2"/>
  </cols>
  <sheetData>
    <row r="1" spans="1:353" ht="48" customHeight="1" thickBot="1" x14ac:dyDescent="0.35">
      <c r="A1" s="750" t="s">
        <v>0</v>
      </c>
      <c r="B1" s="775"/>
      <c r="C1" s="778" t="s">
        <v>684</v>
      </c>
      <c r="D1" s="780" t="s">
        <v>22</v>
      </c>
      <c r="E1" s="786" t="s">
        <v>683</v>
      </c>
      <c r="F1" s="784" t="s">
        <v>649</v>
      </c>
      <c r="G1" s="782" t="s">
        <v>235</v>
      </c>
      <c r="H1" s="788" t="s">
        <v>234</v>
      </c>
      <c r="I1" s="770" t="s">
        <v>682</v>
      </c>
      <c r="J1" s="774"/>
      <c r="K1" s="770" t="s">
        <v>652</v>
      </c>
      <c r="L1" s="774"/>
      <c r="M1" s="770" t="s">
        <v>653</v>
      </c>
      <c r="N1" s="774"/>
      <c r="O1" s="770" t="s">
        <v>654</v>
      </c>
      <c r="P1" s="774"/>
      <c r="Q1" s="770" t="s">
        <v>655</v>
      </c>
      <c r="R1" s="774"/>
      <c r="S1" s="770" t="s">
        <v>656</v>
      </c>
      <c r="T1" s="774"/>
      <c r="U1" s="770" t="s">
        <v>657</v>
      </c>
      <c r="V1" s="774"/>
      <c r="W1" s="770" t="s">
        <v>658</v>
      </c>
      <c r="X1" s="774"/>
      <c r="Y1" s="770" t="s">
        <v>659</v>
      </c>
      <c r="Z1" s="774"/>
      <c r="AA1" s="770" t="s">
        <v>660</v>
      </c>
      <c r="AB1" s="774"/>
      <c r="AC1" s="770" t="s">
        <v>661</v>
      </c>
      <c r="AD1" s="774"/>
      <c r="AE1" s="770" t="s">
        <v>662</v>
      </c>
      <c r="AF1" s="774"/>
      <c r="AG1" s="770" t="s">
        <v>663</v>
      </c>
      <c r="AH1" s="774"/>
      <c r="AI1" s="770" t="s">
        <v>664</v>
      </c>
      <c r="AJ1" s="774"/>
      <c r="AK1" s="770" t="s">
        <v>665</v>
      </c>
      <c r="AL1" s="774"/>
      <c r="AM1" s="768" t="s">
        <v>672</v>
      </c>
      <c r="AN1" s="767"/>
      <c r="AO1" s="768" t="s">
        <v>673</v>
      </c>
      <c r="AP1" s="767"/>
      <c r="AQ1" s="768" t="s">
        <v>674</v>
      </c>
      <c r="AR1" s="767"/>
      <c r="AS1" s="768" t="s">
        <v>675</v>
      </c>
      <c r="AT1" s="767"/>
      <c r="AU1" s="768" t="s">
        <v>676</v>
      </c>
      <c r="AV1" s="767"/>
      <c r="AW1" s="770" t="s">
        <v>679</v>
      </c>
      <c r="AX1" s="771"/>
      <c r="AY1" s="770" t="s">
        <v>680</v>
      </c>
      <c r="AZ1" s="771"/>
      <c r="BA1" s="772" t="s">
        <v>677</v>
      </c>
      <c r="BB1" s="773"/>
      <c r="BC1" s="768" t="s">
        <v>678</v>
      </c>
      <c r="BD1" s="767"/>
      <c r="BE1" s="766" t="s">
        <v>681</v>
      </c>
      <c r="BF1" s="767"/>
      <c r="BG1" s="769" t="s">
        <v>686</v>
      </c>
      <c r="BH1" s="767"/>
      <c r="BI1" s="769" t="s">
        <v>685</v>
      </c>
      <c r="BJ1" s="767"/>
      <c r="BK1" s="770" t="s">
        <v>687</v>
      </c>
      <c r="BL1" s="774"/>
      <c r="BM1" s="768" t="s">
        <v>693</v>
      </c>
      <c r="BN1" s="767"/>
      <c r="BO1" s="768" t="s">
        <v>688</v>
      </c>
      <c r="BP1" s="767"/>
      <c r="BQ1" s="770" t="s">
        <v>689</v>
      </c>
      <c r="BR1" s="774"/>
      <c r="BS1" s="768" t="s">
        <v>690</v>
      </c>
      <c r="BT1" s="767"/>
      <c r="BU1" s="768" t="s">
        <v>691</v>
      </c>
      <c r="BV1" s="767"/>
      <c r="BW1" s="768" t="s">
        <v>694</v>
      </c>
      <c r="BX1" s="767"/>
      <c r="BY1" s="772" t="s">
        <v>692</v>
      </c>
      <c r="BZ1" s="773"/>
      <c r="CA1" s="770" t="s">
        <v>695</v>
      </c>
      <c r="CB1" s="774"/>
      <c r="CC1" s="768" t="s">
        <v>701</v>
      </c>
      <c r="CD1" s="767"/>
      <c r="CE1" s="770" t="s">
        <v>696</v>
      </c>
      <c r="CF1" s="774"/>
      <c r="CG1" s="768" t="s">
        <v>697</v>
      </c>
      <c r="CH1" s="767"/>
      <c r="CI1" s="768" t="s">
        <v>698</v>
      </c>
      <c r="CJ1" s="767"/>
      <c r="CK1" s="768" t="s">
        <v>699</v>
      </c>
      <c r="CL1" s="767"/>
      <c r="CM1" s="768" t="s">
        <v>700</v>
      </c>
      <c r="CN1" s="767"/>
      <c r="CO1" s="768" t="s">
        <v>702</v>
      </c>
      <c r="CP1" s="767"/>
      <c r="CQ1" s="768" t="s">
        <v>703</v>
      </c>
      <c r="CR1" s="767"/>
      <c r="CS1" s="768" t="s">
        <v>704</v>
      </c>
      <c r="CT1" s="767"/>
      <c r="CU1" s="770" t="s">
        <v>708</v>
      </c>
      <c r="CV1" s="774"/>
      <c r="CW1" s="772" t="s">
        <v>712</v>
      </c>
      <c r="CX1" s="773"/>
      <c r="CY1" s="768" t="s">
        <v>705</v>
      </c>
      <c r="CZ1" s="767"/>
      <c r="DA1" s="770" t="s">
        <v>706</v>
      </c>
      <c r="DB1" s="774"/>
      <c r="DC1" s="768" t="s">
        <v>707</v>
      </c>
      <c r="DD1" s="767"/>
      <c r="DE1" s="770" t="s">
        <v>709</v>
      </c>
      <c r="DF1" s="774"/>
      <c r="DG1" s="766" t="s">
        <v>713</v>
      </c>
      <c r="DH1" s="767"/>
      <c r="DI1" s="770" t="s">
        <v>710</v>
      </c>
      <c r="DJ1" s="774"/>
      <c r="DK1" s="768" t="s">
        <v>711</v>
      </c>
      <c r="DL1" s="767"/>
      <c r="DM1" s="766" t="s">
        <v>714</v>
      </c>
      <c r="DN1" s="767"/>
      <c r="DO1" s="768" t="s">
        <v>715</v>
      </c>
      <c r="DP1" s="767"/>
      <c r="DQ1" s="770" t="s">
        <v>716</v>
      </c>
      <c r="DR1" s="774"/>
      <c r="DS1" s="766" t="s">
        <v>718</v>
      </c>
      <c r="DT1" s="767"/>
      <c r="DU1" s="796" t="s">
        <v>719</v>
      </c>
      <c r="DV1" s="795"/>
      <c r="DW1" s="792" t="s">
        <v>717</v>
      </c>
      <c r="DX1" s="793"/>
      <c r="DY1" s="796" t="s">
        <v>721</v>
      </c>
      <c r="DZ1" s="795"/>
      <c r="EA1" s="794" t="s">
        <v>720</v>
      </c>
      <c r="EB1" s="795"/>
      <c r="EC1" s="800" t="s">
        <v>724</v>
      </c>
      <c r="ED1" s="808"/>
      <c r="EE1" s="792" t="s">
        <v>727</v>
      </c>
      <c r="EF1" s="809"/>
      <c r="EG1" s="766" t="s">
        <v>722</v>
      </c>
      <c r="EH1" s="767"/>
      <c r="EI1" s="770" t="s">
        <v>723</v>
      </c>
      <c r="EJ1" s="774"/>
      <c r="EK1" s="766" t="s">
        <v>750</v>
      </c>
      <c r="EL1" s="808"/>
      <c r="EM1" s="796" t="s">
        <v>725</v>
      </c>
      <c r="EN1" s="797"/>
      <c r="EO1" s="766" t="s">
        <v>726</v>
      </c>
      <c r="EP1" s="808"/>
      <c r="EQ1" s="766" t="s">
        <v>821</v>
      </c>
      <c r="ER1" s="767"/>
      <c r="ES1" s="766" t="s">
        <v>728</v>
      </c>
      <c r="ET1" s="808"/>
      <c r="EU1" s="766" t="s">
        <v>732</v>
      </c>
      <c r="EV1" s="767"/>
      <c r="EW1" s="766" t="s">
        <v>730</v>
      </c>
      <c r="EX1" s="767"/>
      <c r="EY1" s="770" t="s">
        <v>731</v>
      </c>
      <c r="EZ1" s="774"/>
      <c r="FA1" s="766" t="s">
        <v>737</v>
      </c>
      <c r="FB1" s="767"/>
      <c r="FC1" s="766" t="s">
        <v>733</v>
      </c>
      <c r="FD1" s="767"/>
      <c r="FE1" s="766" t="s">
        <v>734</v>
      </c>
      <c r="FF1" s="767"/>
      <c r="FG1" s="766" t="s">
        <v>738</v>
      </c>
      <c r="FH1" s="767"/>
      <c r="FI1" s="766" t="s">
        <v>739</v>
      </c>
      <c r="FJ1" s="767"/>
      <c r="FK1" s="770" t="s">
        <v>740</v>
      </c>
      <c r="FL1" s="774"/>
      <c r="FM1" s="770" t="s">
        <v>744</v>
      </c>
      <c r="FN1" s="774"/>
      <c r="FO1" s="770" t="s">
        <v>741</v>
      </c>
      <c r="FP1" s="774"/>
      <c r="FQ1" s="768" t="s">
        <v>742</v>
      </c>
      <c r="FR1" s="767"/>
      <c r="FS1" s="790" t="s">
        <v>745</v>
      </c>
      <c r="FT1" s="791"/>
      <c r="FU1" s="790" t="s">
        <v>743</v>
      </c>
      <c r="FV1" s="791"/>
      <c r="FW1" s="766" t="s">
        <v>752</v>
      </c>
      <c r="FX1" s="767"/>
      <c r="FY1" s="766" t="s">
        <v>753</v>
      </c>
      <c r="FZ1" s="767"/>
      <c r="GA1" s="770" t="s">
        <v>754</v>
      </c>
      <c r="GB1" s="774"/>
      <c r="GC1" s="766" t="s">
        <v>751</v>
      </c>
      <c r="GD1" s="767"/>
      <c r="GE1" s="770" t="s">
        <v>746</v>
      </c>
      <c r="GF1" s="774"/>
      <c r="GG1" s="817" t="s">
        <v>747</v>
      </c>
      <c r="GH1" s="818"/>
      <c r="GI1" s="770" t="s">
        <v>748</v>
      </c>
      <c r="GJ1" s="774"/>
      <c r="GK1" s="766" t="s">
        <v>749</v>
      </c>
      <c r="GL1" s="767"/>
      <c r="GM1" s="766" t="s">
        <v>756</v>
      </c>
      <c r="GN1" s="767"/>
      <c r="GO1" s="766" t="s">
        <v>760</v>
      </c>
      <c r="GP1" s="767"/>
      <c r="GQ1" s="766" t="s">
        <v>755</v>
      </c>
      <c r="GR1" s="767"/>
      <c r="GS1" s="770" t="s">
        <v>757</v>
      </c>
      <c r="GT1" s="774"/>
      <c r="GU1" s="766" t="s">
        <v>758</v>
      </c>
      <c r="GV1" s="767"/>
      <c r="GW1" s="819" t="s">
        <v>759</v>
      </c>
      <c r="GX1" s="820"/>
      <c r="GY1" s="766" t="s">
        <v>761</v>
      </c>
      <c r="GZ1" s="767"/>
      <c r="HA1" s="766" t="s">
        <v>765</v>
      </c>
      <c r="HB1" s="767"/>
      <c r="HC1" s="766" t="s">
        <v>762</v>
      </c>
      <c r="HD1" s="767"/>
      <c r="HE1" s="766" t="s">
        <v>767</v>
      </c>
      <c r="HF1" s="767"/>
      <c r="HG1" s="766" t="s">
        <v>766</v>
      </c>
      <c r="HH1" s="767"/>
      <c r="HI1" s="766" t="s">
        <v>763</v>
      </c>
      <c r="HJ1" s="767"/>
      <c r="HK1" s="766" t="s">
        <v>764</v>
      </c>
      <c r="HL1" s="767"/>
      <c r="HM1" s="766" t="s">
        <v>768</v>
      </c>
      <c r="HN1" s="767"/>
      <c r="HO1" s="766" t="s">
        <v>815</v>
      </c>
      <c r="HP1" s="767"/>
      <c r="HQ1" s="766" t="s">
        <v>769</v>
      </c>
      <c r="HR1" s="767"/>
      <c r="HS1" s="766" t="s">
        <v>770</v>
      </c>
      <c r="HT1" s="767"/>
      <c r="HU1" s="766" t="s">
        <v>772</v>
      </c>
      <c r="HV1" s="767"/>
      <c r="HW1" s="766" t="s">
        <v>773</v>
      </c>
      <c r="HX1" s="767"/>
      <c r="HY1" s="766" t="s">
        <v>774</v>
      </c>
      <c r="HZ1" s="767"/>
      <c r="IA1" s="766" t="s">
        <v>816</v>
      </c>
      <c r="IB1" s="767"/>
      <c r="IC1" s="766" t="s">
        <v>775</v>
      </c>
      <c r="ID1" s="767"/>
      <c r="IE1" s="766" t="s">
        <v>831</v>
      </c>
      <c r="IF1" s="767"/>
      <c r="IG1" s="766" t="s">
        <v>776</v>
      </c>
      <c r="IH1" s="767"/>
      <c r="II1" s="768" t="s">
        <v>778</v>
      </c>
      <c r="IJ1" s="767"/>
      <c r="IK1" s="766" t="s">
        <v>783</v>
      </c>
      <c r="IL1" s="767"/>
      <c r="IM1" s="766" t="s">
        <v>785</v>
      </c>
      <c r="IN1" s="767"/>
      <c r="IO1" s="790" t="s">
        <v>817</v>
      </c>
      <c r="IP1" s="812"/>
      <c r="IQ1" s="766" t="s">
        <v>779</v>
      </c>
      <c r="IR1" s="767"/>
      <c r="IS1" s="766" t="s">
        <v>777</v>
      </c>
      <c r="IT1" s="767"/>
      <c r="IU1" s="766" t="s">
        <v>780</v>
      </c>
      <c r="IV1" s="767"/>
      <c r="IW1" s="766" t="s">
        <v>782</v>
      </c>
      <c r="IX1" s="767"/>
      <c r="IY1" s="766" t="s">
        <v>781</v>
      </c>
      <c r="IZ1" s="767"/>
      <c r="JA1" s="766" t="s">
        <v>786</v>
      </c>
      <c r="JB1" s="767"/>
      <c r="JC1" s="766" t="s">
        <v>813</v>
      </c>
      <c r="JD1" s="767"/>
      <c r="JE1" s="766" t="s">
        <v>784</v>
      </c>
      <c r="JF1" s="767"/>
      <c r="JG1" s="766" t="s">
        <v>787</v>
      </c>
      <c r="JH1" s="767"/>
      <c r="JI1" s="766" t="s">
        <v>814</v>
      </c>
      <c r="JJ1" s="767"/>
      <c r="JK1" s="766" t="s">
        <v>819</v>
      </c>
      <c r="JL1" s="767"/>
      <c r="JM1" s="770" t="s">
        <v>818</v>
      </c>
      <c r="JN1" s="774"/>
      <c r="JO1" s="766" t="s">
        <v>820</v>
      </c>
      <c r="JP1" s="767"/>
      <c r="JQ1" s="766" t="s">
        <v>824</v>
      </c>
      <c r="JR1" s="767"/>
      <c r="JS1" s="766" t="s">
        <v>823</v>
      </c>
      <c r="JT1" s="767"/>
      <c r="JU1" s="766" t="s">
        <v>822</v>
      </c>
      <c r="JV1" s="767"/>
      <c r="JW1" s="766" t="s">
        <v>331</v>
      </c>
      <c r="JX1" s="767"/>
      <c r="JY1" s="766" t="s">
        <v>825</v>
      </c>
      <c r="JZ1" s="767"/>
      <c r="KA1" s="790" t="s">
        <v>826</v>
      </c>
      <c r="KB1" s="791"/>
      <c r="KC1" s="766" t="s">
        <v>827</v>
      </c>
      <c r="KD1" s="767"/>
      <c r="KE1" s="790" t="s">
        <v>829</v>
      </c>
      <c r="KF1" s="811"/>
      <c r="KG1" s="766" t="s">
        <v>828</v>
      </c>
      <c r="KH1" s="767"/>
      <c r="KI1" s="800" t="s">
        <v>832</v>
      </c>
      <c r="KJ1" s="801"/>
      <c r="KK1" s="800" t="s">
        <v>830</v>
      </c>
      <c r="KL1" s="801"/>
      <c r="KM1" s="766" t="s">
        <v>833</v>
      </c>
      <c r="KN1" s="767"/>
      <c r="KO1" s="766"/>
      <c r="KP1" s="767"/>
      <c r="KQ1" s="766"/>
      <c r="KR1" s="767"/>
      <c r="KS1" s="766"/>
      <c r="KT1" s="767"/>
      <c r="KU1" s="766"/>
      <c r="KV1" s="767"/>
      <c r="KW1" s="766"/>
      <c r="KX1" s="767"/>
      <c r="KY1" s="766"/>
      <c r="KZ1" s="767"/>
      <c r="LA1" s="766"/>
      <c r="LB1" s="767"/>
      <c r="LC1" s="766"/>
      <c r="LD1" s="767"/>
      <c r="LE1" s="798"/>
      <c r="LF1" s="799"/>
      <c r="LG1" s="766"/>
      <c r="LH1" s="767"/>
      <c r="LI1" s="766"/>
      <c r="LJ1" s="767"/>
      <c r="LK1" s="800"/>
      <c r="LL1" s="801"/>
      <c r="LM1" s="766"/>
      <c r="LN1" s="767"/>
      <c r="LO1" s="766"/>
      <c r="LP1" s="767"/>
      <c r="LQ1" s="766"/>
      <c r="LR1" s="767"/>
      <c r="LS1" s="766"/>
      <c r="LT1" s="767"/>
      <c r="LU1" s="766"/>
      <c r="LV1" s="767"/>
      <c r="LW1" s="766"/>
      <c r="LX1" s="767"/>
      <c r="LY1" s="766"/>
      <c r="LZ1" s="767"/>
      <c r="MA1" s="766"/>
      <c r="MB1" s="767"/>
      <c r="MC1" s="766"/>
      <c r="MD1" s="767"/>
      <c r="ME1" s="800"/>
      <c r="MF1" s="767"/>
      <c r="MG1" s="806"/>
      <c r="MH1" s="807"/>
      <c r="MI1" s="802"/>
      <c r="MJ1" s="803"/>
      <c r="MK1" s="806"/>
      <c r="ML1" s="810"/>
      <c r="MM1" s="802"/>
      <c r="MN1" s="803"/>
    </row>
    <row r="2" spans="1:353" s="4" customFormat="1" ht="11.25" customHeight="1" thickBot="1" x14ac:dyDescent="0.3">
      <c r="A2" s="776"/>
      <c r="B2" s="777"/>
      <c r="C2" s="779"/>
      <c r="D2" s="781"/>
      <c r="E2" s="787"/>
      <c r="F2" s="785"/>
      <c r="G2" s="783"/>
      <c r="H2" s="789"/>
      <c r="I2" s="237"/>
      <c r="J2" s="209"/>
      <c r="K2" s="237" t="s">
        <v>4</v>
      </c>
      <c r="L2" s="209" t="s">
        <v>5</v>
      </c>
      <c r="M2" s="207" t="s">
        <v>4</v>
      </c>
      <c r="N2" s="209" t="s">
        <v>5</v>
      </c>
      <c r="O2" s="238" t="s">
        <v>4</v>
      </c>
      <c r="P2" s="239" t="s">
        <v>5</v>
      </c>
      <c r="Q2" s="237" t="s">
        <v>4</v>
      </c>
      <c r="R2" s="209" t="s">
        <v>5</v>
      </c>
      <c r="S2" s="207" t="s">
        <v>4</v>
      </c>
      <c r="T2" s="207" t="s">
        <v>5</v>
      </c>
      <c r="U2" s="238" t="s">
        <v>4</v>
      </c>
      <c r="V2" s="240" t="s">
        <v>5</v>
      </c>
      <c r="W2" s="238" t="s">
        <v>4</v>
      </c>
      <c r="X2" s="209" t="s">
        <v>5</v>
      </c>
      <c r="Y2" s="238" t="s">
        <v>4</v>
      </c>
      <c r="Z2" s="209" t="s">
        <v>5</v>
      </c>
      <c r="AA2" s="238" t="s">
        <v>4</v>
      </c>
      <c r="AB2" s="240" t="s">
        <v>5</v>
      </c>
      <c r="AC2" s="207" t="s">
        <v>4</v>
      </c>
      <c r="AD2" s="209" t="s">
        <v>5</v>
      </c>
      <c r="AE2" s="207" t="s">
        <v>4</v>
      </c>
      <c r="AF2" s="240" t="s">
        <v>5</v>
      </c>
      <c r="AG2" s="207" t="s">
        <v>4</v>
      </c>
      <c r="AH2" s="209" t="s">
        <v>5</v>
      </c>
      <c r="AI2" s="207" t="s">
        <v>4</v>
      </c>
      <c r="AJ2" s="209" t="s">
        <v>5</v>
      </c>
      <c r="AK2" s="207" t="s">
        <v>4</v>
      </c>
      <c r="AL2" s="209" t="s">
        <v>5</v>
      </c>
      <c r="AM2" s="207" t="s">
        <v>4</v>
      </c>
      <c r="AN2" s="209" t="s">
        <v>5</v>
      </c>
      <c r="AO2" s="207" t="s">
        <v>4</v>
      </c>
      <c r="AP2" s="209" t="s">
        <v>5</v>
      </c>
      <c r="AQ2" s="207" t="s">
        <v>4</v>
      </c>
      <c r="AR2" s="209" t="s">
        <v>5</v>
      </c>
      <c r="AS2" s="207" t="s">
        <v>4</v>
      </c>
      <c r="AT2" s="209" t="s">
        <v>5</v>
      </c>
      <c r="AU2" s="207" t="s">
        <v>4</v>
      </c>
      <c r="AV2" s="209" t="s">
        <v>5</v>
      </c>
      <c r="AW2" s="241" t="s">
        <v>446</v>
      </c>
      <c r="AX2" s="207" t="s">
        <v>5</v>
      </c>
      <c r="AY2" s="241" t="s">
        <v>446</v>
      </c>
      <c r="AZ2" s="207" t="s">
        <v>5</v>
      </c>
      <c r="BA2" s="238" t="s">
        <v>4</v>
      </c>
      <c r="BB2" s="209" t="s">
        <v>447</v>
      </c>
      <c r="BC2" s="207" t="s">
        <v>4</v>
      </c>
      <c r="BD2" s="209" t="s">
        <v>5</v>
      </c>
      <c r="BE2" s="513" t="s">
        <v>4</v>
      </c>
      <c r="BF2" s="514" t="s">
        <v>5</v>
      </c>
      <c r="BG2" s="207" t="s">
        <v>4</v>
      </c>
      <c r="BH2" s="209" t="s">
        <v>5</v>
      </c>
      <c r="BI2" s="207" t="s">
        <v>4</v>
      </c>
      <c r="BJ2" s="209" t="s">
        <v>5</v>
      </c>
      <c r="BK2" s="238" t="s">
        <v>4</v>
      </c>
      <c r="BL2" s="209" t="s">
        <v>447</v>
      </c>
      <c r="BM2" s="207" t="s">
        <v>4</v>
      </c>
      <c r="BN2" s="209" t="s">
        <v>5</v>
      </c>
      <c r="BO2" s="207" t="s">
        <v>4</v>
      </c>
      <c r="BP2" s="209" t="s">
        <v>5</v>
      </c>
      <c r="BQ2" s="241" t="s">
        <v>4</v>
      </c>
      <c r="BR2" s="240" t="s">
        <v>5</v>
      </c>
      <c r="BS2" s="241" t="s">
        <v>4</v>
      </c>
      <c r="BT2" s="240" t="s">
        <v>5</v>
      </c>
      <c r="BU2" s="207" t="s">
        <v>4</v>
      </c>
      <c r="BV2" s="209" t="s">
        <v>5</v>
      </c>
      <c r="BW2" s="207" t="s">
        <v>4</v>
      </c>
      <c r="BX2" s="209" t="s">
        <v>5</v>
      </c>
      <c r="BY2" s="242" t="s">
        <v>4</v>
      </c>
      <c r="BZ2" s="209" t="s">
        <v>5</v>
      </c>
      <c r="CA2" s="241" t="s">
        <v>4</v>
      </c>
      <c r="CB2" s="240" t="s">
        <v>447</v>
      </c>
      <c r="CC2" s="207" t="s">
        <v>4</v>
      </c>
      <c r="CD2" s="209" t="s">
        <v>5</v>
      </c>
      <c r="CE2" s="207" t="s">
        <v>4</v>
      </c>
      <c r="CF2" s="209" t="s">
        <v>5</v>
      </c>
      <c r="CG2" s="207" t="s">
        <v>4</v>
      </c>
      <c r="CH2" s="209" t="s">
        <v>5</v>
      </c>
      <c r="CI2" s="207" t="s">
        <v>4</v>
      </c>
      <c r="CJ2" s="209" t="s">
        <v>5</v>
      </c>
      <c r="CK2" s="207" t="s">
        <v>4</v>
      </c>
      <c r="CL2" s="209" t="s">
        <v>5</v>
      </c>
      <c r="CM2" s="207" t="s">
        <v>4</v>
      </c>
      <c r="CN2" s="209" t="s">
        <v>5</v>
      </c>
      <c r="CO2" s="241" t="s">
        <v>4</v>
      </c>
      <c r="CP2" s="209" t="s">
        <v>5</v>
      </c>
      <c r="CQ2" s="207" t="s">
        <v>4</v>
      </c>
      <c r="CR2" s="209" t="s">
        <v>5</v>
      </c>
      <c r="CS2" s="207" t="s">
        <v>4</v>
      </c>
      <c r="CT2" s="209" t="s">
        <v>5</v>
      </c>
      <c r="CU2" s="242" t="s">
        <v>4</v>
      </c>
      <c r="CV2" s="240" t="s">
        <v>5</v>
      </c>
      <c r="CW2" s="242" t="s">
        <v>4</v>
      </c>
      <c r="CX2" s="209" t="s">
        <v>5</v>
      </c>
      <c r="CY2" s="207" t="s">
        <v>4</v>
      </c>
      <c r="CZ2" s="209" t="s">
        <v>5</v>
      </c>
      <c r="DA2" s="242" t="s">
        <v>4</v>
      </c>
      <c r="DB2" s="240" t="s">
        <v>447</v>
      </c>
      <c r="DC2" s="207" t="s">
        <v>4</v>
      </c>
      <c r="DD2" s="209" t="s">
        <v>5</v>
      </c>
      <c r="DE2" s="238" t="s">
        <v>4</v>
      </c>
      <c r="DF2" s="207" t="s">
        <v>5</v>
      </c>
      <c r="DG2" s="237" t="s">
        <v>4</v>
      </c>
      <c r="DH2" s="209" t="s">
        <v>5</v>
      </c>
      <c r="DI2" s="242" t="s">
        <v>4</v>
      </c>
      <c r="DJ2" s="240" t="s">
        <v>5</v>
      </c>
      <c r="DK2" s="207" t="s">
        <v>4</v>
      </c>
      <c r="DL2" s="209" t="s">
        <v>5</v>
      </c>
      <c r="DM2" s="545" t="s">
        <v>4</v>
      </c>
      <c r="DN2" s="546" t="s">
        <v>5</v>
      </c>
      <c r="DO2" s="207" t="s">
        <v>4</v>
      </c>
      <c r="DP2" s="209" t="s">
        <v>5</v>
      </c>
      <c r="DQ2" s="207" t="s">
        <v>4</v>
      </c>
      <c r="DR2" s="209" t="s">
        <v>5</v>
      </c>
      <c r="DS2" s="207" t="s">
        <v>4</v>
      </c>
      <c r="DT2" s="209" t="s">
        <v>5</v>
      </c>
      <c r="DU2" s="238" t="s">
        <v>4</v>
      </c>
      <c r="DV2" s="9" t="s">
        <v>5</v>
      </c>
      <c r="DW2" s="207" t="s">
        <v>4</v>
      </c>
      <c r="DX2" s="209" t="s">
        <v>5</v>
      </c>
      <c r="DY2" s="237" t="s">
        <v>4</v>
      </c>
      <c r="DZ2" s="209" t="s">
        <v>5</v>
      </c>
      <c r="EA2" s="207" t="s">
        <v>4</v>
      </c>
      <c r="EB2" s="547" t="s">
        <v>5</v>
      </c>
      <c r="EC2" s="207" t="s">
        <v>4</v>
      </c>
      <c r="ED2" s="209" t="s">
        <v>5</v>
      </c>
      <c r="EE2" s="207" t="s">
        <v>4</v>
      </c>
      <c r="EF2" s="209" t="s">
        <v>5</v>
      </c>
      <c r="EG2" s="207" t="s">
        <v>4</v>
      </c>
      <c r="EH2" s="209" t="s">
        <v>5</v>
      </c>
      <c r="EI2" s="241" t="s">
        <v>4</v>
      </c>
      <c r="EJ2" s="207" t="s">
        <v>5</v>
      </c>
      <c r="EK2" s="15" t="s">
        <v>4</v>
      </c>
      <c r="EL2" s="209" t="s">
        <v>5</v>
      </c>
      <c r="EM2" s="241" t="s">
        <v>4</v>
      </c>
      <c r="EN2" s="239" t="s">
        <v>5</v>
      </c>
      <c r="EO2" s="15" t="s">
        <v>4</v>
      </c>
      <c r="EP2" s="209" t="s">
        <v>5</v>
      </c>
      <c r="EQ2" s="8" t="s">
        <v>4</v>
      </c>
      <c r="ER2" s="9" t="s">
        <v>5</v>
      </c>
      <c r="ES2" s="207" t="s">
        <v>4</v>
      </c>
      <c r="ET2" s="209" t="s">
        <v>5</v>
      </c>
      <c r="EU2" s="207" t="s">
        <v>4</v>
      </c>
      <c r="EV2" s="209" t="s">
        <v>5</v>
      </c>
      <c r="EW2" s="207" t="s">
        <v>4</v>
      </c>
      <c r="EX2" s="209" t="s">
        <v>5</v>
      </c>
      <c r="EY2" s="241" t="s">
        <v>4</v>
      </c>
      <c r="EZ2" s="209" t="s">
        <v>5</v>
      </c>
      <c r="FA2" s="207" t="s">
        <v>4</v>
      </c>
      <c r="FB2" s="209" t="s">
        <v>5</v>
      </c>
      <c r="FC2" s="207" t="s">
        <v>4</v>
      </c>
      <c r="FD2" s="209" t="s">
        <v>5</v>
      </c>
      <c r="FE2" s="237" t="s">
        <v>4</v>
      </c>
      <c r="FF2" s="209" t="s">
        <v>5</v>
      </c>
      <c r="FG2" s="207" t="s">
        <v>4</v>
      </c>
      <c r="FH2" s="209" t="s">
        <v>5</v>
      </c>
      <c r="FI2" s="207" t="s">
        <v>4</v>
      </c>
      <c r="FJ2" s="209" t="s">
        <v>5</v>
      </c>
      <c r="FK2" s="207" t="s">
        <v>446</v>
      </c>
      <c r="FL2" s="209" t="s">
        <v>5</v>
      </c>
      <c r="FM2" s="242" t="s">
        <v>4</v>
      </c>
      <c r="FN2" s="207" t="s">
        <v>5</v>
      </c>
      <c r="FO2" s="550" t="s">
        <v>4</v>
      </c>
      <c r="FP2" s="551" t="s">
        <v>5</v>
      </c>
      <c r="FQ2" s="207" t="s">
        <v>4</v>
      </c>
      <c r="FR2" s="209" t="s">
        <v>5</v>
      </c>
      <c r="FS2" s="129" t="s">
        <v>446</v>
      </c>
      <c r="FT2" s="209" t="s">
        <v>447</v>
      </c>
      <c r="FU2" s="207" t="s">
        <v>4</v>
      </c>
      <c r="FV2" s="209" t="s">
        <v>5</v>
      </c>
      <c r="FW2" s="207" t="s">
        <v>4</v>
      </c>
      <c r="FX2" s="209" t="s">
        <v>5</v>
      </c>
      <c r="FY2" s="207" t="s">
        <v>4</v>
      </c>
      <c r="FZ2" s="209" t="s">
        <v>5</v>
      </c>
      <c r="GA2" s="237" t="s">
        <v>4</v>
      </c>
      <c r="GB2" s="209" t="s">
        <v>5</v>
      </c>
      <c r="GC2" s="207" t="s">
        <v>4</v>
      </c>
      <c r="GD2" s="209" t="s">
        <v>5</v>
      </c>
      <c r="GE2" s="237" t="s">
        <v>4</v>
      </c>
      <c r="GF2" s="209" t="s">
        <v>5</v>
      </c>
      <c r="GG2" s="243" t="s">
        <v>4</v>
      </c>
      <c r="GH2" s="244" t="s">
        <v>5</v>
      </c>
      <c r="GI2" s="237" t="s">
        <v>4</v>
      </c>
      <c r="GJ2" s="209" t="s">
        <v>5</v>
      </c>
      <c r="GK2" s="207" t="s">
        <v>4</v>
      </c>
      <c r="GL2" s="209" t="s">
        <v>5</v>
      </c>
      <c r="GM2" s="207" t="s">
        <v>4</v>
      </c>
      <c r="GN2" s="209" t="s">
        <v>5</v>
      </c>
      <c r="GO2" s="207" t="s">
        <v>4</v>
      </c>
      <c r="GP2" s="209" t="s">
        <v>5</v>
      </c>
      <c r="GQ2" s="242" t="s">
        <v>4</v>
      </c>
      <c r="GR2" s="207" t="s">
        <v>5</v>
      </c>
      <c r="GS2" s="242" t="s">
        <v>4</v>
      </c>
      <c r="GT2" s="207" t="s">
        <v>5</v>
      </c>
      <c r="GU2" s="207" t="s">
        <v>4</v>
      </c>
      <c r="GV2" s="209" t="s">
        <v>5</v>
      </c>
      <c r="GW2" s="207" t="s">
        <v>4</v>
      </c>
      <c r="GX2" s="209" t="s">
        <v>5</v>
      </c>
      <c r="GY2" s="207" t="s">
        <v>4</v>
      </c>
      <c r="GZ2" s="209" t="s">
        <v>5</v>
      </c>
      <c r="HA2" s="207" t="s">
        <v>4</v>
      </c>
      <c r="HB2" s="209" t="s">
        <v>5</v>
      </c>
      <c r="HC2" s="237" t="s">
        <v>4</v>
      </c>
      <c r="HD2" s="209" t="s">
        <v>5</v>
      </c>
      <c r="HE2" s="237" t="s">
        <v>4</v>
      </c>
      <c r="HF2" s="209" t="s">
        <v>5</v>
      </c>
      <c r="HG2" s="207" t="s">
        <v>4</v>
      </c>
      <c r="HH2" s="209" t="s">
        <v>5</v>
      </c>
      <c r="HI2" s="8" t="s">
        <v>4</v>
      </c>
      <c r="HJ2" s="9" t="s">
        <v>5</v>
      </c>
      <c r="HK2" s="207" t="s">
        <v>4</v>
      </c>
      <c r="HL2" s="209" t="s">
        <v>5</v>
      </c>
      <c r="HM2" s="207" t="s">
        <v>4</v>
      </c>
      <c r="HN2" s="209" t="s">
        <v>5</v>
      </c>
      <c r="HO2" s="8" t="s">
        <v>4</v>
      </c>
      <c r="HP2" s="9" t="s">
        <v>5</v>
      </c>
      <c r="HQ2" s="207" t="s">
        <v>4</v>
      </c>
      <c r="HR2" s="209" t="s">
        <v>5</v>
      </c>
      <c r="HS2" s="237" t="s">
        <v>4</v>
      </c>
      <c r="HT2" s="209" t="s">
        <v>5</v>
      </c>
      <c r="HU2" s="207" t="s">
        <v>4</v>
      </c>
      <c r="HV2" s="209" t="s">
        <v>5</v>
      </c>
      <c r="HW2" s="245" t="s">
        <v>4</v>
      </c>
      <c r="HX2" s="246" t="s">
        <v>5</v>
      </c>
      <c r="HY2" s="207" t="s">
        <v>4</v>
      </c>
      <c r="HZ2" s="209" t="s">
        <v>5</v>
      </c>
      <c r="IA2" s="8" t="s">
        <v>4</v>
      </c>
      <c r="IB2" s="9" t="s">
        <v>5</v>
      </c>
      <c r="IC2" s="207" t="s">
        <v>4</v>
      </c>
      <c r="ID2" s="209" t="s">
        <v>5</v>
      </c>
      <c r="IE2" s="8" t="s">
        <v>4</v>
      </c>
      <c r="IF2" s="9" t="s">
        <v>5</v>
      </c>
      <c r="IG2" s="207" t="s">
        <v>4</v>
      </c>
      <c r="IH2" s="209" t="s">
        <v>5</v>
      </c>
      <c r="II2" s="207" t="s">
        <v>4</v>
      </c>
      <c r="IJ2" s="209" t="s">
        <v>5</v>
      </c>
      <c r="IK2" s="8" t="s">
        <v>4</v>
      </c>
      <c r="IL2" s="9" t="s">
        <v>5</v>
      </c>
      <c r="IM2" s="10" t="s">
        <v>4</v>
      </c>
      <c r="IN2" s="9" t="s">
        <v>5</v>
      </c>
      <c r="IO2" s="15" t="s">
        <v>4</v>
      </c>
      <c r="IP2" s="9" t="s">
        <v>5</v>
      </c>
      <c r="IQ2" s="207" t="s">
        <v>4</v>
      </c>
      <c r="IR2" s="209" t="s">
        <v>5</v>
      </c>
      <c r="IS2" s="8" t="s">
        <v>4</v>
      </c>
      <c r="IT2" s="9" t="s">
        <v>5</v>
      </c>
      <c r="IU2" s="237" t="s">
        <v>4</v>
      </c>
      <c r="IV2" s="209" t="s">
        <v>5</v>
      </c>
      <c r="IW2" s="237" t="s">
        <v>4</v>
      </c>
      <c r="IX2" s="209" t="s">
        <v>5</v>
      </c>
      <c r="IY2" s="10" t="s">
        <v>4</v>
      </c>
      <c r="IZ2" s="9" t="s">
        <v>5</v>
      </c>
      <c r="JA2" s="10" t="s">
        <v>4</v>
      </c>
      <c r="JB2" s="9" t="s">
        <v>5</v>
      </c>
      <c r="JC2" s="8" t="s">
        <v>4</v>
      </c>
      <c r="JD2" s="9" t="s">
        <v>5</v>
      </c>
      <c r="JE2" s="10" t="s">
        <v>4</v>
      </c>
      <c r="JF2" s="9" t="s">
        <v>5</v>
      </c>
      <c r="JG2" s="10" t="s">
        <v>4</v>
      </c>
      <c r="JH2" s="9" t="s">
        <v>5</v>
      </c>
      <c r="JI2" s="10" t="s">
        <v>4</v>
      </c>
      <c r="JJ2" s="9" t="s">
        <v>5</v>
      </c>
      <c r="JK2" s="10" t="s">
        <v>4</v>
      </c>
      <c r="JL2" s="9" t="s">
        <v>5</v>
      </c>
      <c r="JM2" s="10" t="s">
        <v>4</v>
      </c>
      <c r="JN2" s="9" t="s">
        <v>5</v>
      </c>
      <c r="JO2" s="10" t="s">
        <v>4</v>
      </c>
      <c r="JP2" s="9" t="s">
        <v>5</v>
      </c>
      <c r="JQ2" s="8" t="s">
        <v>4</v>
      </c>
      <c r="JR2" s="9" t="s">
        <v>5</v>
      </c>
      <c r="JS2" s="8" t="s">
        <v>4</v>
      </c>
      <c r="JT2" s="9" t="s">
        <v>5</v>
      </c>
      <c r="JU2" s="8" t="s">
        <v>4</v>
      </c>
      <c r="JV2" s="9" t="s">
        <v>5</v>
      </c>
      <c r="JW2" s="8" t="s">
        <v>4</v>
      </c>
      <c r="JX2" s="9" t="s">
        <v>5</v>
      </c>
      <c r="JY2" s="8" t="s">
        <v>4</v>
      </c>
      <c r="JZ2" s="9" t="s">
        <v>5</v>
      </c>
      <c r="KA2" s="8" t="s">
        <v>4</v>
      </c>
      <c r="KB2" s="9" t="s">
        <v>5</v>
      </c>
      <c r="KC2" s="8" t="s">
        <v>4</v>
      </c>
      <c r="KD2" s="9" t="s">
        <v>5</v>
      </c>
      <c r="KE2" s="176" t="s">
        <v>4</v>
      </c>
      <c r="KF2" s="177" t="s">
        <v>5</v>
      </c>
      <c r="KG2" s="8" t="s">
        <v>4</v>
      </c>
      <c r="KH2" s="9" t="s">
        <v>5</v>
      </c>
      <c r="KI2" s="8" t="s">
        <v>4</v>
      </c>
      <c r="KJ2" s="9" t="s">
        <v>5</v>
      </c>
      <c r="KK2" s="8" t="s">
        <v>4</v>
      </c>
      <c r="KL2" s="9" t="s">
        <v>5</v>
      </c>
      <c r="KM2" s="8" t="s">
        <v>4</v>
      </c>
      <c r="KN2" s="9" t="s">
        <v>5</v>
      </c>
      <c r="KO2" s="8" t="s">
        <v>4</v>
      </c>
      <c r="KP2" s="9" t="s">
        <v>5</v>
      </c>
      <c r="KQ2" s="8" t="s">
        <v>4</v>
      </c>
      <c r="KR2" s="9" t="s">
        <v>5</v>
      </c>
      <c r="KS2" s="8" t="s">
        <v>4</v>
      </c>
      <c r="KT2" s="9" t="s">
        <v>5</v>
      </c>
      <c r="KU2" s="8" t="s">
        <v>4</v>
      </c>
      <c r="KV2" s="9" t="s">
        <v>5</v>
      </c>
      <c r="KW2" s="8" t="s">
        <v>4</v>
      </c>
      <c r="KX2" s="9" t="s">
        <v>5</v>
      </c>
      <c r="KY2" s="8" t="s">
        <v>4</v>
      </c>
      <c r="KZ2" s="9" t="s">
        <v>5</v>
      </c>
      <c r="LA2" s="8" t="s">
        <v>4</v>
      </c>
      <c r="LB2" s="9" t="s">
        <v>5</v>
      </c>
      <c r="LC2" s="8" t="s">
        <v>4</v>
      </c>
      <c r="LD2" s="9" t="s">
        <v>5</v>
      </c>
      <c r="LE2" s="15" t="s">
        <v>4</v>
      </c>
      <c r="LF2" s="9" t="s">
        <v>5</v>
      </c>
      <c r="LG2" s="8" t="s">
        <v>4</v>
      </c>
      <c r="LH2" s="9" t="s">
        <v>5</v>
      </c>
      <c r="LI2" s="8" t="s">
        <v>4</v>
      </c>
      <c r="LJ2" s="9" t="s">
        <v>5</v>
      </c>
      <c r="LK2" s="8" t="s">
        <v>4</v>
      </c>
      <c r="LL2" s="9" t="s">
        <v>5</v>
      </c>
      <c r="LM2" s="8" t="s">
        <v>4</v>
      </c>
      <c r="LN2" s="9" t="s">
        <v>5</v>
      </c>
      <c r="LO2" s="8" t="s">
        <v>4</v>
      </c>
      <c r="LP2" s="9" t="s">
        <v>5</v>
      </c>
      <c r="LQ2" s="8" t="s">
        <v>4</v>
      </c>
      <c r="LR2" s="9" t="s">
        <v>5</v>
      </c>
      <c r="LS2" s="8" t="s">
        <v>4</v>
      </c>
      <c r="LT2" s="9" t="s">
        <v>5</v>
      </c>
      <c r="LU2" s="8" t="s">
        <v>4</v>
      </c>
      <c r="LV2" s="9" t="s">
        <v>5</v>
      </c>
      <c r="LW2" s="8" t="s">
        <v>4</v>
      </c>
      <c r="LX2" s="9" t="s">
        <v>5</v>
      </c>
      <c r="LY2" s="8" t="s">
        <v>4</v>
      </c>
      <c r="LZ2" s="9" t="s">
        <v>5</v>
      </c>
      <c r="MA2" s="8" t="s">
        <v>4</v>
      </c>
      <c r="MB2" s="9" t="s">
        <v>5</v>
      </c>
      <c r="MC2" s="8" t="s">
        <v>4</v>
      </c>
      <c r="MD2" s="9" t="s">
        <v>5</v>
      </c>
      <c r="ME2" s="8" t="s">
        <v>4</v>
      </c>
      <c r="MF2" s="9" t="s">
        <v>5</v>
      </c>
      <c r="MG2" s="15" t="s">
        <v>4</v>
      </c>
      <c r="MH2" s="9" t="s">
        <v>5</v>
      </c>
      <c r="MI2" s="15" t="s">
        <v>4</v>
      </c>
      <c r="MJ2" s="9" t="s">
        <v>5</v>
      </c>
      <c r="MK2" s="15" t="s">
        <v>4</v>
      </c>
      <c r="ML2" s="9" t="s">
        <v>5</v>
      </c>
      <c r="MM2" s="15" t="s">
        <v>4</v>
      </c>
      <c r="MN2" s="9" t="s">
        <v>5</v>
      </c>
      <c r="MO2" s="178"/>
    </row>
    <row r="3" spans="1:353" s="33" customFormat="1" ht="16.5" customHeight="1" thickTop="1" x14ac:dyDescent="0.2">
      <c r="A3" s="261">
        <f t="shared" ref="A3:A51" si="0">A2+1</f>
        <v>1</v>
      </c>
      <c r="B3" s="262" t="s">
        <v>246</v>
      </c>
      <c r="C3" s="269">
        <f t="shared" ref="C3:C34" si="1">IF(D3=0,0,RANK(D3,D$3:D$51))</f>
        <v>0</v>
      </c>
      <c r="D3" s="264">
        <f t="shared" ref="D3:D34" si="2">J3+L3+N3+P3+R3+T3+V3+X3+Z3+AB3+AD3+AF3+AH3+AJ3+AL3+AN3+AP3+AR3+AT3+AV3+AX3+AZ3+BB3+BD3+BF3+BH3+BJ3+BL3+BP3+BR3+BT3+BV3+BN3+BX3+BZ3+CB3+CF3+CH3+CJ3+CL3+CN3+CD3+CP3+CR3+CT3+CZ3+DB3+DD3+CV3+DF3+DJ3+DL3+DN3+CX3+DH3+DP3+DR3+DT3+DX3+DZ3+EB3+DV3+EH3+EJ3+EL3+EM3+ED3+EP3+ET3+EF3+EX3+FD3+EZ3+EV3+FH3+FB3+FJ3+FL3+FN3+FP3+FR3+FT3+FV3+FX3+FZ3+GB3+GE3+GG3+GJ3+GL3+GN3+GD3+GR3+GT3+GV3+GX3+GZ3+GP3+HD3+HL3+HN3+HH3+HB3+HF3+HT3+HV3+HX3+ID3+IH3+HZ3+IJ3+IR3+IV3+IX3+FF3+HR3+IZ3+HJ3+JB3+JF3+JH3+IN3+JJ3+JL3+IT3+JN3+JP3+JD3+HP3+IB3+JX3+JZ3+IL3+JR3+KB3+IP3+JT3+JV3+KD3+ER3+KF3+KH3+KJ3+KL3+KN3+KP3+KR3+IF3+KT3+KV3+KX3+KZ3+LB3+LD3+LF3+LH3+LJ3+LL3+LN3+LP3+LR3+LT3+LV3+LX3+LZ3+MB3+MD3+MF3+MH3+MJ3+ML3+MN3</f>
        <v>0</v>
      </c>
      <c r="E3" s="268">
        <f t="shared" ref="E3:E34" si="3">RANK(F3,F$3:F$51)</f>
        <v>38</v>
      </c>
      <c r="F3" s="515">
        <f t="shared" ref="F3:F34" si="4">(IF(I3&gt;0,"1"))+(IF(K3&gt;0,"1"))+(IF(M3&gt;0,"1"))+(IF(O3&gt;0,"1"))+(IF(Q3&gt;0,"1"))+(IF(S3&gt;0,"1"))+(IF(U3&gt;0,"1"))+(IF(W3&gt;0,"1"))+(IF(Y3&gt;0,"1"))+(IF(AA3&gt;0,"1"))+(IF(AC3&gt;0,"1"))+(IF(AE3&gt;0,"1"))+
(IF(AG3&gt;0,"1"))+(IF(AI3&gt;0,"1"))+(IF(AK3&gt;0,"1"))+(IF(AM3&gt;0,"1"))+(IF(AO3&gt;0,"1"))+(IF(AQ3&gt;0,"1"))+(IF(AS3&gt;0,"1"))+(IF(AU3&gt;0,"1"))+(IF(AY3&gt;0,"1"))+(IF(AW3&gt;0,"1"))+(IF(BA3&gt;0,"1"))+(IF(BC3&gt;0,"1"))+
(IF(BE3&gt;0,"1"))+(IF(BG3&gt;0,"1"))+(IF(BI3&gt;0,"1"))+(IF(BK3&gt;0,"1"))+(IF(BO3&gt;0,"1"))+(IF(BQ3&gt;0,"1"))+(IF(BS3&gt;0,"1"))+(IF(BU3&gt;0,"1"))+(IF(BM3&gt;0,"1"))+(IF(BW3&gt;0,"1"))+(IF(CE3&gt;0,"1"))+(IF(BY3&gt;0,"1"))+(IF(CA3&gt;0,"1"))+
(IF(CG3&gt;0,"1"))+(IF(CI3&gt;0,"1"))+(IF(CK3&gt;0,"1"))+(IF(CM3&gt;0,"1"))+(IF(CC3&gt;0,"1"))+(IF(CO3&gt;0,"1"))+(IF(CQ3&gt;0,"1"))+(IF(CS3&gt;0,"1"))+(IF(CY3&gt;0,"1"))+(IF(DA3&gt;0,"1"))+(IF(DC3&gt;0,"1"))+(IF(CU3&gt;0,"1"))+
(IF(DE3&gt;0,"1"))+(IF(DI3&gt;0,"1"))+(IF(DK3&gt;0,"1"))+(IF(DM3&gt;0,"1"))+(IF(CW3&gt;0,"1"))+(IF(DG3&gt;0,"1"))+(IF(DO3&gt;0,"1"))+(IF(DQ3&gt;0,"1"))+(IF(DS3&gt;0,"1"))+(IF(DW3&gt;0,"1"))+(IF(DY3&gt;0,"1"))+(IF(DU3&gt;0,"1"))+
(IF(EA3&gt;0,"1"))+(IF(EG3&gt;0,"1"))+(IF(EI3&gt;0,"1"))+(IF(EK3&gt;0,"1"))+(IF(EM3&gt;0,"1"))+(IF(EC3&gt;0,"1"))+(IF(EO3&gt;0,"1"))+(IF(ES3&gt;0,"1"))+(IF(EE3&gt;0,"1"))+(IF(EW3&gt;0,"1"))+(IF(EY3&gt;0,"1"))+(IF(FC3&gt;0,"1"))+
(IF(EU3&gt;0,"1"))+(IF(FG3&gt;0,"1"))+(IF(FA3&gt;0,"1"))+(IF(FI3&gt;0,"1"))+(IF(FK3&gt;0,"1"))+(IF(FM3&gt;0,"1"))+(IF(FO3&gt;0,"1"))+(IF(FQ3&gt;0,"1"))+(IF(FS3&gt;0,"1"))+(IF(FU3&gt;0,"1"))+(IF(FW3&gt;0,"1"))+(IF(FY3&gt;0,"1"))+
(IF(GA3&gt;0,"1"))+(IF(GE3&gt;0,"1"))+(IF(GI3&gt;0,"1"))+(IF(GG3&gt;0,"1"))+(IF(GK3&gt;0,"1"))+(IF(GM3&gt;0,"1"))+(IF(GC3&gt;0,"1"))+(IF(GQ3&gt;0,"1"))+(IF(GS3&gt;0,"1"))+(IF(GU3&gt;0,"1"))+(IF(GW3&gt;0,"1"))+(IF(GY3&gt;0,"1"))+
(IF(GO3&gt;0,"1"))+(IF(HC3&gt;0,"1"))+(IF(HM3&gt;0,"1"))+(IF(HK3&gt;0,"1"))+(IF(HG3&gt;0,"1"))+(IF(HA3&gt;0,"1"))+(IF(HE3&gt;0,"1"))+(IF(HS3&gt;0,"1"))+(IF(HU3&gt;0,"1"))+(IF(HW3&gt;0,"1"))+(IF(HY3&gt;0,"1"))+(IF(IC3&gt;0,"1"))+
(IF(II3&gt;0,"1"))+(IF(IG3&gt;0,"1"))+(IF(IQ3&gt;0,"1"))+(IF(IU3&gt;0,"1"))+(IF(IW3&gt;0,"1"))+(IF(FE3&gt;0,"1"))+(IF(HQ3&gt;0,"1"))+(IF(IY3&gt;0,"1"))+(IF(HI3&gt;0,"1"))+(IF(JA3&gt;0,"1"))+(IF(JE3&gt;0,"1"))+(IF(JG3&gt;0,"1"))+
(IF(IM3&gt;0,"1"))+(IF(JI3&gt;0,"1"))+(IF(JK3&gt;0,"1"))+(IF(IS3&gt;0,"1"))+(IF(JM3&gt;0,"1"))+(IF(JO3&gt;0,"1"))+(IF(JC3&gt;0,"1"))+(IF(HO3&gt;0,"1"))+(IF(IA3&gt;0,"1"))+(IF(JW3&gt;0,"1"))+(IF(JY3&gt;0,"1"))+(IF(IK3&gt;0,"1"))+
(IF(JQ3&gt;0,"1"))+(IF(KA3&gt;0,"1"))+(IF(IO3&gt;0,"1"))+(IF(JS3&gt;0,"1"))+(IF(JU3&gt;0,"1"))+(IF(KC3&gt;0,"1"))+(IF(EQ3&gt;0,"1"))+(IF(KE3&gt;0,"1"))+(IF(KG3&gt;0,"1"))+(IF(KI3&gt;0,"1"))+(IF(KK3&gt;0,"1"))+(IF(KM3&gt;0,"1"))+
(IF(KO3&gt;0,"1"))+(IF(KQ3&gt;0,"1"))+(IF(IE3&gt;0,"1"))+(IF(KS3&gt;0,"1"))+(IF(KU3&gt;0,"1"))+(IF(KW3&gt;0,"1"))+(IF(KY3&gt;0,"1"))+(IF(LA3&gt;0,"1"))+(IF(LC3&gt;0,"1"))+(IF(LE3&gt;0,"1"))+(IF(LG3&gt;0,"1"))+(IF(LI3&gt;0,"1"))+
(IF(LK3&gt;0,"1"))+(IF(LM3&gt;0,"1"))+(IF(LO3&gt;0,"1"))+(IF(LQ3&gt;0,"1"))+(IF(LS3&gt;0,"1"))+(IF(LU3&gt;0,"1"))+(IF(LW3&gt;0,"1"))+(IF(LY3&gt;0,"1"))+(IF(MA3&gt;0,"1"))+(IF(MC3&gt;0,"1"))+(IF(ME3&gt;0,"1"))+(IF(MG3&gt;0,"1")+(IF(MI3&gt;0,"1")+(IF(MK3&gt;0,"1")+(IF(MM3&gt;0,"1")))))</f>
        <v>0</v>
      </c>
      <c r="G3" s="263">
        <f t="shared" ref="G3:G34" si="5">I3+K3+M3+O3+Q3+S3+U3+W3+Y3+AA3+AC3+AE3+AG3+AI3+AK3+AM3+AO3+AQ3+AS3+AU3+AY3+AW3+BA3+BC3+BE3+BG3+BI3+BK3+BO3+BQ3+BS3+BU3+BM3+BW3+CE3+BY3+CA3+CG3+CI3+CK3+CM3+CC3+CO3+CQ3+CS3+CY3+DA3+DC3+CU3+DE3+DI3+DK3+DM3+CW3+DG3+DO3+DQ3+DS3+DW3+DY3+DU3+EA3+EG3+EI3+EK3+EM3+EC3+EO3+ES3+EE3+EW3+EY3+FC3+EU3+FG3+FA3+FI3+FK3+FM3+FO3+FQ3+FS3+FU3+FW3+FY3+GA3+GE3+GI3+GG3+GK3+GM3+GC3+GQ3+GS3+GU3+GW3+GY3+GO3+HC3+HM3+HK3+HG3+HA3+HE3+HS3+HU3+HW3+HY3+IC3+II3+IG3+IQ3+IU3+IW3+FE3+HQ3+IY3+HI3+JA3+JE3+JG3+IM3+JI3+JK3+IS3+JM3+JO3+JC3+HO3+IA3+JW3+JY3+IK3+JQ3+KA3+IO3+JS3+JU3+KC3+EQ3+KE3+KG3+KI3+KK3+KM3+KO3+KQ3+IE3+KS3+KU3+KW3+KY3+LA3+LC3+LE3+LG3+LI3+LK3+LM3+LO3+LQ3+LS3+LU3+LW3+LY3+MA3+MC3+ME3+MG3+MI3+MK3+MM3</f>
        <v>0</v>
      </c>
      <c r="H3" s="518">
        <f>MINA(I3,K3,M3,O3,Q3,S3,U3,W3,Y3,AA3,AC3,AE3,AG3,AI3,AK3)</f>
        <v>0</v>
      </c>
      <c r="I3" s="247"/>
      <c r="J3" s="250"/>
      <c r="K3" s="247"/>
      <c r="L3" s="250"/>
      <c r="M3" s="247"/>
      <c r="N3" s="250"/>
      <c r="O3" s="254"/>
      <c r="P3" s="255"/>
      <c r="Q3" s="247"/>
      <c r="R3" s="250"/>
      <c r="S3" s="247"/>
      <c r="T3" s="250"/>
      <c r="U3" s="247"/>
      <c r="V3" s="250"/>
      <c r="W3" s="254"/>
      <c r="X3" s="250"/>
      <c r="Y3" s="254"/>
      <c r="Z3" s="250"/>
      <c r="AA3" s="247"/>
      <c r="AB3" s="250"/>
      <c r="AC3" s="247"/>
      <c r="AD3" s="250"/>
      <c r="AE3" s="254"/>
      <c r="AF3" s="250"/>
      <c r="AG3" s="247"/>
      <c r="AH3" s="250"/>
      <c r="AI3" s="247"/>
      <c r="AJ3" s="250"/>
      <c r="AK3" s="247"/>
      <c r="AL3" s="253"/>
      <c r="AM3" s="247"/>
      <c r="AN3" s="250"/>
      <c r="AO3" s="247"/>
      <c r="AP3" s="250"/>
      <c r="AQ3" s="247"/>
      <c r="AR3" s="250"/>
      <c r="AS3" s="247"/>
      <c r="AT3" s="250"/>
      <c r="AU3" s="247"/>
      <c r="AV3" s="250"/>
      <c r="AW3" s="249"/>
      <c r="AX3" s="248"/>
      <c r="AY3" s="254"/>
      <c r="AZ3" s="250"/>
      <c r="BA3" s="249"/>
      <c r="BB3" s="250"/>
      <c r="BC3" s="251"/>
      <c r="BD3" s="250"/>
      <c r="BE3" s="64"/>
      <c r="BF3" s="189"/>
      <c r="BG3" s="251"/>
      <c r="BH3" s="250"/>
      <c r="BI3" s="247"/>
      <c r="BJ3" s="250"/>
      <c r="BK3" s="254"/>
      <c r="BL3" s="250"/>
      <c r="BM3" s="247"/>
      <c r="BN3" s="253"/>
      <c r="BO3" s="251"/>
      <c r="BP3" s="250"/>
      <c r="BQ3" s="249"/>
      <c r="BR3" s="250"/>
      <c r="BS3" s="247"/>
      <c r="BT3" s="250"/>
      <c r="BU3" s="247"/>
      <c r="BV3" s="250"/>
      <c r="BW3" s="247"/>
      <c r="BX3" s="250"/>
      <c r="BY3" s="249"/>
      <c r="BZ3" s="250"/>
      <c r="CA3" s="249"/>
      <c r="CB3" s="250"/>
      <c r="CC3" s="247"/>
      <c r="CD3" s="253"/>
      <c r="CE3" s="247"/>
      <c r="CF3" s="253"/>
      <c r="CG3" s="247"/>
      <c r="CH3" s="253"/>
      <c r="CI3" s="247"/>
      <c r="CJ3" s="253"/>
      <c r="CK3" s="247"/>
      <c r="CL3" s="250"/>
      <c r="CM3" s="247"/>
      <c r="CN3" s="253"/>
      <c r="CO3" s="249"/>
      <c r="CP3" s="253"/>
      <c r="CQ3" s="247"/>
      <c r="CR3" s="250"/>
      <c r="CS3" s="247"/>
      <c r="CT3" s="253"/>
      <c r="CU3" s="249"/>
      <c r="CV3" s="253"/>
      <c r="CW3" s="249"/>
      <c r="CX3" s="255"/>
      <c r="CY3" s="247"/>
      <c r="CZ3" s="253"/>
      <c r="DA3" s="249"/>
      <c r="DB3" s="253"/>
      <c r="DC3" s="251"/>
      <c r="DD3" s="250"/>
      <c r="DE3" s="254"/>
      <c r="DF3" s="248"/>
      <c r="DG3" s="247"/>
      <c r="DH3" s="253"/>
      <c r="DI3" s="249"/>
      <c r="DJ3" s="253"/>
      <c r="DK3" s="251"/>
      <c r="DL3" s="250"/>
      <c r="DM3" s="146"/>
      <c r="DN3" s="189"/>
      <c r="DO3" s="247"/>
      <c r="DP3" s="250"/>
      <c r="DQ3" s="254"/>
      <c r="DR3" s="250"/>
      <c r="DS3" s="251"/>
      <c r="DT3" s="253"/>
      <c r="DU3" s="254"/>
      <c r="DV3" s="248"/>
      <c r="DW3" s="247"/>
      <c r="DX3" s="250"/>
      <c r="DY3" s="254"/>
      <c r="DZ3" s="250"/>
      <c r="EA3" s="248"/>
      <c r="EB3" s="255"/>
      <c r="EC3" s="247"/>
      <c r="ED3" s="250"/>
      <c r="EE3" s="247"/>
      <c r="EF3" s="253"/>
      <c r="EG3" s="247"/>
      <c r="EH3" s="250"/>
      <c r="EI3" s="249"/>
      <c r="EJ3" s="250"/>
      <c r="EK3" s="247"/>
      <c r="EL3" s="250"/>
      <c r="EM3" s="252"/>
      <c r="EN3" s="255"/>
      <c r="EO3" s="247"/>
      <c r="EP3" s="253"/>
      <c r="EQ3" s="64"/>
      <c r="ER3" s="187"/>
      <c r="ES3" s="247"/>
      <c r="ET3" s="253"/>
      <c r="EU3" s="247"/>
      <c r="EV3" s="250"/>
      <c r="EW3" s="247"/>
      <c r="EX3" s="253"/>
      <c r="EY3" s="252"/>
      <c r="EZ3" s="250"/>
      <c r="FA3" s="247"/>
      <c r="FB3" s="250"/>
      <c r="FC3" s="247"/>
      <c r="FD3" s="250"/>
      <c r="FE3" s="247"/>
      <c r="FF3" s="253"/>
      <c r="FG3" s="247"/>
      <c r="FH3" s="250"/>
      <c r="FI3" s="247"/>
      <c r="FJ3" s="250"/>
      <c r="FK3" s="248"/>
      <c r="FL3" s="250"/>
      <c r="FM3" s="249"/>
      <c r="FN3" s="248"/>
      <c r="FO3" s="569"/>
      <c r="FP3" s="570"/>
      <c r="FQ3" s="247"/>
      <c r="FR3" s="253"/>
      <c r="FS3" s="520"/>
      <c r="FT3" s="521"/>
      <c r="FU3" s="522"/>
      <c r="FV3" s="521"/>
      <c r="FW3" s="522"/>
      <c r="FX3" s="521"/>
      <c r="FY3" s="522"/>
      <c r="FZ3" s="521"/>
      <c r="GA3" s="254"/>
      <c r="GB3" s="255"/>
      <c r="GC3" s="555"/>
      <c r="GD3" s="556"/>
      <c r="GE3" s="254"/>
      <c r="GF3" s="250"/>
      <c r="GG3" s="552"/>
      <c r="GH3" s="553"/>
      <c r="GI3" s="522"/>
      <c r="GJ3" s="521"/>
      <c r="GK3" s="251"/>
      <c r="GL3" s="253"/>
      <c r="GM3" s="251"/>
      <c r="GN3" s="253"/>
      <c r="GO3" s="254"/>
      <c r="GP3" s="250"/>
      <c r="GQ3" s="254"/>
      <c r="GR3" s="250"/>
      <c r="GS3" s="254"/>
      <c r="GT3" s="250"/>
      <c r="GU3" s="247"/>
      <c r="GV3" s="250"/>
      <c r="GW3" s="254"/>
      <c r="GX3" s="250"/>
      <c r="GY3" s="247"/>
      <c r="GZ3" s="250"/>
      <c r="HA3" s="520"/>
      <c r="HB3" s="521"/>
      <c r="HC3" s="254"/>
      <c r="HD3" s="250"/>
      <c r="HE3" s="247"/>
      <c r="HF3" s="253"/>
      <c r="HG3" s="247"/>
      <c r="HH3" s="253"/>
      <c r="HI3" s="64"/>
      <c r="HJ3" s="187"/>
      <c r="HK3" s="247"/>
      <c r="HL3" s="250"/>
      <c r="HM3" s="254"/>
      <c r="HN3" s="250"/>
      <c r="HO3" s="64"/>
      <c r="HP3" s="187"/>
      <c r="HQ3" s="247"/>
      <c r="HR3" s="253"/>
      <c r="HS3" s="254"/>
      <c r="HT3" s="250"/>
      <c r="HU3" s="523"/>
      <c r="HV3" s="250"/>
      <c r="HW3" s="258"/>
      <c r="HX3" s="524"/>
      <c r="HY3" s="258"/>
      <c r="HZ3" s="524"/>
      <c r="IA3" s="64"/>
      <c r="IB3" s="187"/>
      <c r="IC3" s="254"/>
      <c r="ID3" s="250"/>
      <c r="IE3" s="64"/>
      <c r="IF3" s="213"/>
      <c r="IG3" s="254"/>
      <c r="IH3" s="250"/>
      <c r="II3" s="247"/>
      <c r="IJ3" s="253"/>
      <c r="IK3" s="64"/>
      <c r="IL3" s="187"/>
      <c r="IM3" s="64"/>
      <c r="IN3" s="187"/>
      <c r="IO3" s="155"/>
      <c r="IP3" s="166"/>
      <c r="IQ3" s="247"/>
      <c r="IR3" s="253"/>
      <c r="IS3" s="64"/>
      <c r="IT3" s="187"/>
      <c r="IU3" s="247"/>
      <c r="IV3" s="253"/>
      <c r="IW3" s="247"/>
      <c r="IX3" s="253"/>
      <c r="IY3" s="64"/>
      <c r="IZ3" s="187"/>
      <c r="JA3" s="64"/>
      <c r="JB3" s="187"/>
      <c r="JC3" s="64"/>
      <c r="JD3" s="187"/>
      <c r="JE3" s="64"/>
      <c r="JF3" s="187"/>
      <c r="JG3" s="64"/>
      <c r="JH3" s="187"/>
      <c r="JI3" s="64"/>
      <c r="JJ3" s="187"/>
      <c r="JK3" s="64"/>
      <c r="JL3" s="187"/>
      <c r="JM3" s="64"/>
      <c r="JN3" s="187"/>
      <c r="JO3" s="64"/>
      <c r="JP3" s="187"/>
      <c r="JQ3" s="64"/>
      <c r="JR3" s="187"/>
      <c r="JS3" s="64"/>
      <c r="JT3" s="187"/>
      <c r="JU3" s="64"/>
      <c r="JV3" s="187"/>
      <c r="JW3" s="64"/>
      <c r="JX3" s="187"/>
      <c r="JY3" s="64"/>
      <c r="JZ3" s="187"/>
      <c r="KA3" s="64"/>
      <c r="KB3" s="187"/>
      <c r="KC3" s="64"/>
      <c r="KD3" s="213"/>
      <c r="KE3" s="155"/>
      <c r="KF3" s="156"/>
      <c r="KG3" s="64"/>
      <c r="KH3" s="187"/>
      <c r="KI3" s="64"/>
      <c r="KJ3" s="187"/>
      <c r="KK3" s="64"/>
      <c r="KL3" s="187"/>
      <c r="KM3" s="64"/>
      <c r="KN3" s="211"/>
      <c r="KO3" s="64"/>
      <c r="KP3" s="213"/>
      <c r="KQ3" s="64"/>
      <c r="KR3" s="213"/>
      <c r="KS3" s="64"/>
      <c r="KT3" s="187"/>
      <c r="KU3" s="64"/>
      <c r="KV3" s="187"/>
      <c r="KW3" s="64"/>
      <c r="KX3" s="187"/>
      <c r="KY3" s="64"/>
      <c r="KZ3" s="187"/>
      <c r="LA3" s="64"/>
      <c r="LB3" s="187"/>
      <c r="LC3" s="64"/>
      <c r="LD3" s="187"/>
      <c r="LE3" s="155"/>
      <c r="LF3" s="156"/>
      <c r="LG3" s="64"/>
      <c r="LH3" s="187"/>
      <c r="LI3" s="64"/>
      <c r="LJ3" s="187"/>
      <c r="LK3" s="64"/>
      <c r="LL3" s="187"/>
      <c r="LM3" s="64"/>
      <c r="LN3" s="187"/>
      <c r="LO3" s="64"/>
      <c r="LP3" s="187"/>
      <c r="LQ3" s="125"/>
      <c r="LR3" s="187"/>
      <c r="LS3" s="64"/>
      <c r="LT3" s="187"/>
      <c r="LU3" s="64"/>
      <c r="LV3" s="187"/>
      <c r="LW3" s="64"/>
      <c r="LX3" s="187"/>
      <c r="LY3" s="64"/>
      <c r="LZ3" s="187"/>
      <c r="MA3" s="64"/>
      <c r="MB3" s="187"/>
      <c r="MC3" s="64"/>
      <c r="MD3" s="187"/>
      <c r="ME3" s="64"/>
      <c r="MF3" s="187"/>
      <c r="MG3" s="146"/>
      <c r="MH3" s="147"/>
      <c r="MI3" s="146"/>
      <c r="MJ3" s="147"/>
      <c r="MK3" s="146"/>
      <c r="ML3" s="147"/>
      <c r="MM3" s="146"/>
      <c r="MN3" s="147"/>
    </row>
    <row r="4" spans="1:353" s="33" customFormat="1" ht="16.5" customHeight="1" x14ac:dyDescent="0.2">
      <c r="A4" s="86">
        <f t="shared" si="0"/>
        <v>2</v>
      </c>
      <c r="B4" s="5" t="s">
        <v>3</v>
      </c>
      <c r="C4" s="270">
        <f t="shared" si="1"/>
        <v>0</v>
      </c>
      <c r="D4" s="265">
        <f t="shared" si="2"/>
        <v>0</v>
      </c>
      <c r="E4" s="272">
        <f t="shared" si="3"/>
        <v>27</v>
      </c>
      <c r="F4" s="517">
        <f t="shared" si="4"/>
        <v>6</v>
      </c>
      <c r="G4" s="151">
        <f t="shared" si="5"/>
        <v>0.45317129629629638</v>
      </c>
      <c r="H4" s="267">
        <f t="shared" ref="H4:H51" si="6">MINA(I4,K4,M4,O4,Q4,S4,U4,W4,Y4,AA4,AC4,AE4,AG4,AI4,AK4)</f>
        <v>0</v>
      </c>
      <c r="I4" s="7"/>
      <c r="J4" s="120"/>
      <c r="K4" s="7"/>
      <c r="L4" s="120"/>
      <c r="M4" s="7"/>
      <c r="N4" s="120"/>
      <c r="O4" s="204"/>
      <c r="P4" s="193"/>
      <c r="Q4" s="7"/>
      <c r="R4" s="120"/>
      <c r="S4" s="7"/>
      <c r="T4" s="120"/>
      <c r="U4" s="7"/>
      <c r="V4" s="120"/>
      <c r="W4" s="204"/>
      <c r="X4" s="120"/>
      <c r="Y4" s="204"/>
      <c r="Z4" s="120"/>
      <c r="AA4" s="7"/>
      <c r="AB4" s="120"/>
      <c r="AC4" s="7"/>
      <c r="AD4" s="120"/>
      <c r="AE4" s="204"/>
      <c r="AF4" s="120"/>
      <c r="AG4" s="7"/>
      <c r="AH4" s="120"/>
      <c r="AI4" s="7"/>
      <c r="AJ4" s="120"/>
      <c r="AK4" s="7"/>
      <c r="AL4" s="188"/>
      <c r="AM4" s="7"/>
      <c r="AN4" s="188"/>
      <c r="AO4" s="7"/>
      <c r="AP4" s="120"/>
      <c r="AQ4" s="7"/>
      <c r="AR4" s="120"/>
      <c r="AS4" s="7"/>
      <c r="AT4" s="120"/>
      <c r="AU4" s="7"/>
      <c r="AV4" s="120"/>
      <c r="AW4" s="148"/>
      <c r="AX4" s="182"/>
      <c r="AY4" s="204"/>
      <c r="AZ4" s="120"/>
      <c r="BA4" s="148"/>
      <c r="BB4" s="120"/>
      <c r="BC4" s="49"/>
      <c r="BD4" s="120"/>
      <c r="BE4" s="93"/>
      <c r="BF4" s="188"/>
      <c r="BG4" s="49"/>
      <c r="BH4" s="120"/>
      <c r="BI4" s="7"/>
      <c r="BJ4" s="120"/>
      <c r="BK4" s="204"/>
      <c r="BL4" s="120"/>
      <c r="BM4" s="7"/>
      <c r="BN4" s="188"/>
      <c r="BO4" s="49"/>
      <c r="BP4" s="120"/>
      <c r="BQ4" s="148"/>
      <c r="BR4" s="120"/>
      <c r="BS4" s="7"/>
      <c r="BT4" s="120"/>
      <c r="BU4" s="7"/>
      <c r="BV4" s="120"/>
      <c r="BW4" s="7"/>
      <c r="BX4" s="120"/>
      <c r="BY4" s="148"/>
      <c r="BZ4" s="120"/>
      <c r="CA4" s="148"/>
      <c r="CB4" s="120"/>
      <c r="CC4" s="7"/>
      <c r="CD4" s="188"/>
      <c r="CE4" s="7"/>
      <c r="CF4" s="188"/>
      <c r="CG4" s="7"/>
      <c r="CH4" s="188"/>
      <c r="CI4" s="7"/>
      <c r="CJ4" s="188"/>
      <c r="CK4" s="7"/>
      <c r="CL4" s="120"/>
      <c r="CM4" s="7"/>
      <c r="CN4" s="188"/>
      <c r="CO4" s="148"/>
      <c r="CP4" s="188"/>
      <c r="CQ4" s="7"/>
      <c r="CR4" s="120"/>
      <c r="CS4" s="7"/>
      <c r="CT4" s="188"/>
      <c r="CU4" s="148"/>
      <c r="CV4" s="188"/>
      <c r="CW4" s="148"/>
      <c r="CX4" s="193"/>
      <c r="CY4" s="186"/>
      <c r="CZ4" s="120"/>
      <c r="DA4" s="148"/>
      <c r="DB4" s="188"/>
      <c r="DC4" s="49"/>
      <c r="DD4" s="120"/>
      <c r="DE4" s="148">
        <v>9.4259259259259265E-2</v>
      </c>
      <c r="DF4" s="120">
        <f>IF($H4=0,0,ROUNDUP(DE4/$H4,0))</f>
        <v>0</v>
      </c>
      <c r="DG4" s="7"/>
      <c r="DH4" s="120"/>
      <c r="DI4" s="148"/>
      <c r="DJ4" s="188"/>
      <c r="DK4" s="49"/>
      <c r="DL4" s="188"/>
      <c r="DM4" s="148"/>
      <c r="DN4" s="188"/>
      <c r="DO4" s="7"/>
      <c r="DP4" s="120"/>
      <c r="DQ4" s="204"/>
      <c r="DR4" s="120"/>
      <c r="DS4" s="49"/>
      <c r="DT4" s="120"/>
      <c r="DU4" s="204"/>
      <c r="DV4" s="182"/>
      <c r="DW4" s="7"/>
      <c r="DX4" s="120"/>
      <c r="DY4" s="7">
        <v>9.5648148148148149E-2</v>
      </c>
      <c r="DZ4" s="120">
        <f>IF($H4=0,0,ROUNDUP(DY4/$H4,0))</f>
        <v>0</v>
      </c>
      <c r="EA4" s="182"/>
      <c r="EB4" s="193"/>
      <c r="EC4" s="7"/>
      <c r="ED4" s="120"/>
      <c r="EE4" s="7"/>
      <c r="EF4" s="188"/>
      <c r="EG4" s="7">
        <v>1.6087962962962964E-2</v>
      </c>
      <c r="EH4" s="120">
        <f>IF($H4=0,0,ROUNDUP(EG4/$H4,0))</f>
        <v>0</v>
      </c>
      <c r="EI4" s="148"/>
      <c r="EJ4" s="120"/>
      <c r="EK4" s="7">
        <v>3.847222222222222E-2</v>
      </c>
      <c r="EL4" s="120">
        <f>IF($H4=0,0,ROUNDUP(EK4/$H4,0))</f>
        <v>0</v>
      </c>
      <c r="EM4" s="198"/>
      <c r="EN4" s="193"/>
      <c r="EO4" s="7"/>
      <c r="EP4" s="188"/>
      <c r="EQ4" s="7"/>
      <c r="ER4" s="188"/>
      <c r="ES4" s="7"/>
      <c r="ET4" s="188"/>
      <c r="EU4" s="7"/>
      <c r="EV4" s="120"/>
      <c r="EW4" s="7"/>
      <c r="EX4" s="188"/>
      <c r="EY4" s="198"/>
      <c r="EZ4" s="120"/>
      <c r="FA4" s="21"/>
      <c r="FB4" s="120"/>
      <c r="FC4" s="7"/>
      <c r="FD4" s="120"/>
      <c r="FE4" s="7"/>
      <c r="FF4" s="188"/>
      <c r="FG4" s="7"/>
      <c r="FH4" s="120"/>
      <c r="FI4" s="21"/>
      <c r="FJ4" s="120"/>
      <c r="FK4" s="182"/>
      <c r="FL4" s="120"/>
      <c r="FM4" s="148"/>
      <c r="FN4" s="182"/>
      <c r="FO4" s="204"/>
      <c r="FP4" s="120"/>
      <c r="FQ4" s="21"/>
      <c r="FR4" s="188"/>
      <c r="FS4" s="153"/>
      <c r="FT4" s="103"/>
      <c r="FU4" s="222"/>
      <c r="FV4" s="103"/>
      <c r="FW4" s="222"/>
      <c r="FX4" s="103"/>
      <c r="FY4" s="222"/>
      <c r="FZ4" s="103"/>
      <c r="GA4" s="204"/>
      <c r="GB4" s="193"/>
      <c r="GC4" s="7"/>
      <c r="GD4" s="188"/>
      <c r="GE4" s="204"/>
      <c r="GF4" s="120"/>
      <c r="GG4" s="228"/>
      <c r="GH4" s="525"/>
      <c r="GI4" s="222"/>
      <c r="GJ4" s="103"/>
      <c r="GK4" s="49"/>
      <c r="GL4" s="188"/>
      <c r="GM4" s="49"/>
      <c r="GN4" s="188"/>
      <c r="GO4" s="204"/>
      <c r="GP4" s="120"/>
      <c r="GQ4" s="204"/>
      <c r="GR4" s="120"/>
      <c r="GS4" s="204"/>
      <c r="GT4" s="120"/>
      <c r="GU4" s="21"/>
      <c r="GV4" s="120"/>
      <c r="GW4" s="204"/>
      <c r="GX4" s="120"/>
      <c r="GY4" s="21"/>
      <c r="GZ4" s="120"/>
      <c r="HA4" s="153"/>
      <c r="HB4" s="103"/>
      <c r="HC4" s="204"/>
      <c r="HD4" s="120"/>
      <c r="HE4" s="7"/>
      <c r="HF4" s="103"/>
      <c r="HG4" s="7"/>
      <c r="HH4" s="120"/>
      <c r="HI4" s="7"/>
      <c r="HJ4" s="188"/>
      <c r="HK4" s="21"/>
      <c r="HL4" s="120"/>
      <c r="HM4" s="204"/>
      <c r="HN4" s="120"/>
      <c r="HO4" s="7"/>
      <c r="HP4" s="120"/>
      <c r="HQ4" s="7"/>
      <c r="HR4" s="188"/>
      <c r="HS4" s="222"/>
      <c r="HT4" s="103"/>
      <c r="HU4" s="526"/>
      <c r="HV4" s="120"/>
      <c r="HW4" s="216"/>
      <c r="HX4" s="527"/>
      <c r="HY4" s="216">
        <v>0.10177083333333342</v>
      </c>
      <c r="HZ4" s="120">
        <f>MIN(IF($H4=0,0,ROUNDUP(HY4/$H4,0)),30)</f>
        <v>0</v>
      </c>
      <c r="IA4" s="7"/>
      <c r="IB4" s="188"/>
      <c r="IC4" s="204"/>
      <c r="ID4" s="120"/>
      <c r="IE4" s="7"/>
      <c r="IF4" s="120"/>
      <c r="IG4" s="204"/>
      <c r="IH4" s="120"/>
      <c r="II4" s="7"/>
      <c r="IJ4" s="120"/>
      <c r="IK4" s="7"/>
      <c r="IL4" s="188"/>
      <c r="IM4" s="7"/>
      <c r="IN4" s="188"/>
      <c r="IO4" s="153"/>
      <c r="IP4" s="116"/>
      <c r="IQ4" s="7"/>
      <c r="IR4" s="188"/>
      <c r="IS4" s="7"/>
      <c r="IT4" s="188"/>
      <c r="IU4" s="7"/>
      <c r="IV4" s="120"/>
      <c r="IW4" s="7"/>
      <c r="IX4" s="188"/>
      <c r="IY4" s="7"/>
      <c r="IZ4" s="120"/>
      <c r="JA4" s="7"/>
      <c r="JB4" s="188"/>
      <c r="JC4" s="7"/>
      <c r="JD4" s="188"/>
      <c r="JE4" s="7"/>
      <c r="JF4" s="120"/>
      <c r="JG4" s="7" t="s">
        <v>808</v>
      </c>
      <c r="JH4" s="188">
        <f>MIN(IF($H4=0,0,ROUNDUP(JG4/$H4,0)),30)</f>
        <v>0</v>
      </c>
      <c r="JI4" s="7"/>
      <c r="JJ4" s="188"/>
      <c r="JK4" s="7"/>
      <c r="JL4" s="188"/>
      <c r="JM4" s="7"/>
      <c r="JN4" s="120"/>
      <c r="JO4" s="7"/>
      <c r="JP4" s="120"/>
      <c r="JQ4" s="7"/>
      <c r="JR4" s="188"/>
      <c r="JS4" s="7"/>
      <c r="JT4" s="188"/>
      <c r="JU4" s="7"/>
      <c r="JV4" s="120"/>
      <c r="JW4" s="7"/>
      <c r="JX4" s="188"/>
      <c r="JY4" s="7"/>
      <c r="JZ4" s="188"/>
      <c r="KA4" s="7"/>
      <c r="KB4" s="120"/>
      <c r="KC4" s="7"/>
      <c r="KD4" s="120"/>
      <c r="KE4" s="153"/>
      <c r="KF4" s="103"/>
      <c r="KG4" s="7"/>
      <c r="KH4" s="188"/>
      <c r="KI4" s="7"/>
      <c r="KJ4" s="188"/>
      <c r="KK4" s="7"/>
      <c r="KL4" s="188"/>
      <c r="KM4" s="7"/>
      <c r="KN4" s="120"/>
      <c r="KO4" s="7"/>
      <c r="KP4" s="120"/>
      <c r="KQ4" s="7"/>
      <c r="KR4" s="120"/>
      <c r="KS4" s="7"/>
      <c r="KT4" s="120"/>
      <c r="KU4" s="7"/>
      <c r="KV4" s="120"/>
      <c r="KW4" s="7"/>
      <c r="KX4" s="188"/>
      <c r="KY4" s="7"/>
      <c r="KZ4" s="188"/>
      <c r="LA4" s="7"/>
      <c r="LB4" s="188"/>
      <c r="LC4" s="7"/>
      <c r="LD4" s="188"/>
      <c r="LE4" s="153"/>
      <c r="LF4" s="103"/>
      <c r="LG4" s="7"/>
      <c r="LH4" s="120"/>
      <c r="LI4" s="7"/>
      <c r="LJ4" s="188"/>
      <c r="LK4" s="7"/>
      <c r="LL4" s="188"/>
      <c r="LM4" s="7"/>
      <c r="LN4" s="188"/>
      <c r="LO4" s="7"/>
      <c r="LP4" s="188"/>
      <c r="LQ4" s="148"/>
      <c r="LR4" s="188"/>
      <c r="LS4" s="7"/>
      <c r="LT4" s="188"/>
      <c r="LU4" s="7"/>
      <c r="LV4" s="188"/>
      <c r="LW4" s="7"/>
      <c r="LX4" s="188"/>
      <c r="LY4" s="7"/>
      <c r="LZ4" s="188"/>
      <c r="MA4" s="7"/>
      <c r="MB4" s="188"/>
      <c r="MC4" s="7"/>
      <c r="MD4" s="188"/>
      <c r="ME4" s="7"/>
      <c r="MF4" s="188"/>
      <c r="MG4" s="148"/>
      <c r="MH4" s="149"/>
      <c r="MI4" s="148"/>
      <c r="MJ4" s="149"/>
      <c r="MK4" s="148"/>
      <c r="ML4" s="149"/>
      <c r="MM4" s="148"/>
      <c r="MN4" s="149"/>
    </row>
    <row r="5" spans="1:353" s="33" customFormat="1" ht="16.5" customHeight="1" x14ac:dyDescent="0.2">
      <c r="A5" s="86">
        <f t="shared" si="0"/>
        <v>3</v>
      </c>
      <c r="B5" s="5" t="s">
        <v>7</v>
      </c>
      <c r="C5" s="270">
        <f t="shared" si="1"/>
        <v>25</v>
      </c>
      <c r="D5" s="265">
        <f t="shared" si="2"/>
        <v>23</v>
      </c>
      <c r="E5" s="272">
        <f t="shared" si="3"/>
        <v>29</v>
      </c>
      <c r="F5" s="517">
        <f t="shared" si="4"/>
        <v>5</v>
      </c>
      <c r="G5" s="151">
        <f t="shared" si="5"/>
        <v>0.27687499999999998</v>
      </c>
      <c r="H5" s="267">
        <f t="shared" si="6"/>
        <v>1.3645833333333331E-2</v>
      </c>
      <c r="I5" s="7"/>
      <c r="J5" s="120"/>
      <c r="K5" s="7"/>
      <c r="L5" s="120"/>
      <c r="M5" s="11"/>
      <c r="N5" s="211"/>
      <c r="O5" s="205"/>
      <c r="P5" s="195"/>
      <c r="Q5" s="7">
        <v>1.3645833333333331E-2</v>
      </c>
      <c r="R5" s="120">
        <f t="shared" ref="R5" si="7">ROUNDUP(Q5/$H5,0)</f>
        <v>1</v>
      </c>
      <c r="S5" s="7"/>
      <c r="T5" s="120"/>
      <c r="U5" s="7"/>
      <c r="V5" s="120"/>
      <c r="W5" s="204"/>
      <c r="X5" s="120"/>
      <c r="Y5" s="204"/>
      <c r="Z5" s="120"/>
      <c r="AA5" s="7"/>
      <c r="AB5" s="120"/>
      <c r="AC5" s="11"/>
      <c r="AD5" s="120"/>
      <c r="AE5" s="148"/>
      <c r="AF5" s="120"/>
      <c r="AG5" s="7"/>
      <c r="AH5" s="120"/>
      <c r="AI5" s="7"/>
      <c r="AJ5" s="120"/>
      <c r="AK5" s="7"/>
      <c r="AL5" s="188"/>
      <c r="AM5" s="7"/>
      <c r="AN5" s="120"/>
      <c r="AO5" s="7"/>
      <c r="AP5" s="120"/>
      <c r="AQ5" s="7"/>
      <c r="AR5" s="120"/>
      <c r="AS5" s="7"/>
      <c r="AT5" s="120"/>
      <c r="AU5" s="7"/>
      <c r="AV5" s="120"/>
      <c r="AW5" s="148"/>
      <c r="AX5" s="182"/>
      <c r="AY5" s="204"/>
      <c r="AZ5" s="120"/>
      <c r="BA5" s="148"/>
      <c r="BB5" s="120"/>
      <c r="BC5" s="49"/>
      <c r="BD5" s="120"/>
      <c r="BE5" s="93"/>
      <c r="BF5" s="120"/>
      <c r="BG5" s="49"/>
      <c r="BH5" s="120"/>
      <c r="BI5" s="7"/>
      <c r="BJ5" s="120"/>
      <c r="BK5" s="204"/>
      <c r="BL5" s="120"/>
      <c r="BM5" s="7"/>
      <c r="BN5" s="190"/>
      <c r="BO5" s="49"/>
      <c r="BP5" s="120"/>
      <c r="BQ5" s="148"/>
      <c r="BR5" s="120"/>
      <c r="BS5" s="7"/>
      <c r="BT5" s="120"/>
      <c r="BU5" s="7"/>
      <c r="BV5" s="120"/>
      <c r="BW5" s="7"/>
      <c r="BX5" s="120"/>
      <c r="BY5" s="148"/>
      <c r="BZ5" s="120"/>
      <c r="CA5" s="7">
        <v>3.2094907407407412E-2</v>
      </c>
      <c r="CB5" s="120">
        <f>IF($H5=0,0,ROUNDUP(CA5/$H5,0))</f>
        <v>3</v>
      </c>
      <c r="CC5" s="7"/>
      <c r="CD5" s="120"/>
      <c r="CE5" s="7"/>
      <c r="CF5" s="188"/>
      <c r="CG5" s="7"/>
      <c r="CH5" s="188"/>
      <c r="CI5" s="7"/>
      <c r="CJ5" s="188"/>
      <c r="CK5" s="7"/>
      <c r="CL5" s="120"/>
      <c r="CM5" s="7"/>
      <c r="CN5" s="120"/>
      <c r="CO5" s="148"/>
      <c r="CP5" s="188"/>
      <c r="CQ5" s="7"/>
      <c r="CR5" s="120"/>
      <c r="CS5" s="7"/>
      <c r="CT5" s="190"/>
      <c r="CU5" s="148"/>
      <c r="CV5" s="188"/>
      <c r="CW5" s="132"/>
      <c r="CX5" s="194"/>
      <c r="CY5" s="7"/>
      <c r="CZ5" s="120"/>
      <c r="DA5" s="7">
        <v>0.1461574074074074</v>
      </c>
      <c r="DB5" s="120">
        <f>IF($H5=0,0,ROUNDUP(DA5/$H5,0))</f>
        <v>11</v>
      </c>
      <c r="DC5" s="49"/>
      <c r="DD5" s="120"/>
      <c r="DE5" s="204"/>
      <c r="DF5" s="182"/>
      <c r="DG5" s="7"/>
      <c r="DH5" s="120"/>
      <c r="DI5" s="148"/>
      <c r="DJ5" s="188"/>
      <c r="DK5" s="49"/>
      <c r="DL5" s="190"/>
      <c r="DM5" s="132"/>
      <c r="DN5" s="190"/>
      <c r="DO5" s="7"/>
      <c r="DP5" s="120"/>
      <c r="DQ5" s="204"/>
      <c r="DR5" s="120"/>
      <c r="DS5" s="49"/>
      <c r="DT5" s="120"/>
      <c r="DU5" s="204"/>
      <c r="DV5" s="182"/>
      <c r="DW5" s="7"/>
      <c r="DX5" s="120"/>
      <c r="DY5" s="204"/>
      <c r="DZ5" s="120"/>
      <c r="EA5" s="7">
        <v>1.5879629629629629E-2</v>
      </c>
      <c r="EB5" s="120">
        <f>IF($H5=0,0,ROUNDUP(EA5/$H5,0))</f>
        <v>2</v>
      </c>
      <c r="EC5" s="7"/>
      <c r="ED5" s="120"/>
      <c r="EE5" s="7"/>
      <c r="EF5" s="120"/>
      <c r="EG5" s="7"/>
      <c r="EH5" s="120"/>
      <c r="EI5" s="148"/>
      <c r="EJ5" s="120"/>
      <c r="EK5" s="7"/>
      <c r="EL5" s="120"/>
      <c r="EM5" s="198"/>
      <c r="EN5" s="193"/>
      <c r="EO5" s="7"/>
      <c r="EP5" s="120"/>
      <c r="EQ5" s="7"/>
      <c r="ER5" s="190"/>
      <c r="ES5" s="7"/>
      <c r="ET5" s="120"/>
      <c r="EU5" s="7"/>
      <c r="EV5" s="120"/>
      <c r="EW5" s="7"/>
      <c r="EX5" s="188"/>
      <c r="EY5" s="198"/>
      <c r="EZ5" s="120"/>
      <c r="FA5" s="21"/>
      <c r="FB5" s="120"/>
      <c r="FC5" s="7"/>
      <c r="FD5" s="120"/>
      <c r="FE5" s="7"/>
      <c r="FF5" s="190"/>
      <c r="FG5" s="7"/>
      <c r="FH5" s="120"/>
      <c r="FI5" s="21"/>
      <c r="FJ5" s="120"/>
      <c r="FK5" s="182"/>
      <c r="FL5" s="120"/>
      <c r="FM5" s="148"/>
      <c r="FN5" s="182"/>
      <c r="FO5" s="204"/>
      <c r="FP5" s="120"/>
      <c r="FQ5" s="21"/>
      <c r="FR5" s="120"/>
      <c r="FS5" s="153"/>
      <c r="FT5" s="103"/>
      <c r="FU5" s="222"/>
      <c r="FV5" s="103"/>
      <c r="FW5" s="222"/>
      <c r="FX5" s="103"/>
      <c r="FY5" s="222"/>
      <c r="FZ5" s="103"/>
      <c r="GA5" s="204"/>
      <c r="GB5" s="193"/>
      <c r="GC5" s="7"/>
      <c r="GD5" s="190"/>
      <c r="GE5" s="204"/>
      <c r="GF5" s="120"/>
      <c r="GG5" s="228"/>
      <c r="GH5" s="525"/>
      <c r="GI5" s="222"/>
      <c r="GJ5" s="103"/>
      <c r="GK5" s="49"/>
      <c r="GL5" s="190"/>
      <c r="GM5" s="49"/>
      <c r="GN5" s="190"/>
      <c r="GO5" s="204"/>
      <c r="GP5" s="120"/>
      <c r="GQ5" s="206"/>
      <c r="GR5" s="212"/>
      <c r="GS5" s="206"/>
      <c r="GT5" s="212"/>
      <c r="GU5" s="21"/>
      <c r="GV5" s="120"/>
      <c r="GW5" s="204"/>
      <c r="GX5" s="120"/>
      <c r="GY5" s="21"/>
      <c r="GZ5" s="120"/>
      <c r="HA5" s="153"/>
      <c r="HB5" s="103"/>
      <c r="HC5" s="204"/>
      <c r="HD5" s="120"/>
      <c r="HE5" s="7"/>
      <c r="HF5" s="120"/>
      <c r="HG5" s="7"/>
      <c r="HH5" s="120"/>
      <c r="HI5" s="7"/>
      <c r="HJ5" s="190"/>
      <c r="HK5" s="21"/>
      <c r="HL5" s="120"/>
      <c r="HM5" s="204"/>
      <c r="HN5" s="120"/>
      <c r="HO5" s="7"/>
      <c r="HP5" s="120"/>
      <c r="HQ5" s="7"/>
      <c r="HR5" s="190"/>
      <c r="HS5" s="204"/>
      <c r="HT5" s="120"/>
      <c r="HU5" s="526"/>
      <c r="HV5" s="120"/>
      <c r="HW5" s="216"/>
      <c r="HX5" s="527"/>
      <c r="HY5" s="216"/>
      <c r="HZ5" s="527"/>
      <c r="IA5" s="7"/>
      <c r="IB5" s="190"/>
      <c r="IC5" s="204"/>
      <c r="ID5" s="120"/>
      <c r="IE5" s="7"/>
      <c r="IF5" s="120"/>
      <c r="IG5" s="204"/>
      <c r="IH5" s="120"/>
      <c r="II5" s="7"/>
      <c r="IJ5" s="120"/>
      <c r="IK5" s="7"/>
      <c r="IL5" s="120"/>
      <c r="IM5" s="7"/>
      <c r="IN5" s="190"/>
      <c r="IO5" s="153"/>
      <c r="IP5" s="116"/>
      <c r="IQ5" s="7"/>
      <c r="IR5" s="190"/>
      <c r="IS5" s="7"/>
      <c r="IT5" s="190"/>
      <c r="IU5" s="7"/>
      <c r="IV5" s="120"/>
      <c r="IW5" s="7"/>
      <c r="IX5" s="190"/>
      <c r="IY5" s="7"/>
      <c r="IZ5" s="120"/>
      <c r="JA5" s="7"/>
      <c r="JB5" s="190"/>
      <c r="JC5" s="7"/>
      <c r="JD5" s="190"/>
      <c r="JE5" s="7"/>
      <c r="JF5" s="190"/>
      <c r="JG5" s="7" t="s">
        <v>793</v>
      </c>
      <c r="JH5" s="190">
        <f>MIN(IF($H5=0,0,ROUNDUP(JG5/$H5,0)),30)</f>
        <v>6</v>
      </c>
      <c r="JI5" s="7"/>
      <c r="JJ5" s="190"/>
      <c r="JK5" s="7"/>
      <c r="JL5" s="190"/>
      <c r="JM5" s="7"/>
      <c r="JN5" s="120"/>
      <c r="JO5" s="7"/>
      <c r="JP5" s="120"/>
      <c r="JQ5" s="7"/>
      <c r="JR5" s="190"/>
      <c r="JS5" s="7"/>
      <c r="JT5" s="190"/>
      <c r="JU5" s="7"/>
      <c r="JV5" s="120"/>
      <c r="JW5" s="7"/>
      <c r="JX5" s="190"/>
      <c r="JY5" s="7"/>
      <c r="JZ5" s="190"/>
      <c r="KA5" s="7"/>
      <c r="KB5" s="120"/>
      <c r="KC5" s="7"/>
      <c r="KD5" s="120"/>
      <c r="KE5" s="153"/>
      <c r="KF5" s="103"/>
      <c r="KG5" s="7"/>
      <c r="KH5" s="190"/>
      <c r="KI5" s="7"/>
      <c r="KJ5" s="190"/>
      <c r="KK5" s="7"/>
      <c r="KL5" s="190"/>
      <c r="KM5" s="7"/>
      <c r="KN5" s="120"/>
      <c r="KO5" s="7"/>
      <c r="KP5" s="120"/>
      <c r="KQ5" s="7"/>
      <c r="KR5" s="120"/>
      <c r="KS5" s="7"/>
      <c r="KT5" s="120"/>
      <c r="KU5" s="7"/>
      <c r="KV5" s="120"/>
      <c r="KW5" s="7"/>
      <c r="KX5" s="190"/>
      <c r="KY5" s="7"/>
      <c r="KZ5" s="190"/>
      <c r="LA5" s="7"/>
      <c r="LB5" s="190"/>
      <c r="LC5" s="7"/>
      <c r="LD5" s="190"/>
      <c r="LE5" s="153"/>
      <c r="LF5" s="103"/>
      <c r="LG5" s="7"/>
      <c r="LH5" s="120"/>
      <c r="LI5" s="7"/>
      <c r="LJ5" s="120"/>
      <c r="LK5" s="7"/>
      <c r="LL5" s="190"/>
      <c r="LM5" s="7"/>
      <c r="LN5" s="190"/>
      <c r="LO5" s="7"/>
      <c r="LP5" s="190"/>
      <c r="LQ5" s="148"/>
      <c r="LR5" s="120"/>
      <c r="LS5" s="7"/>
      <c r="LT5" s="190"/>
      <c r="LU5" s="7"/>
      <c r="LV5" s="190"/>
      <c r="LW5" s="7"/>
      <c r="LX5" s="190"/>
      <c r="LY5" s="7"/>
      <c r="LZ5" s="120"/>
      <c r="MA5" s="7"/>
      <c r="MB5" s="190"/>
      <c r="MC5" s="7"/>
      <c r="MD5" s="190"/>
      <c r="ME5" s="7"/>
      <c r="MF5" s="190"/>
      <c r="MG5" s="148"/>
      <c r="MH5" s="149"/>
      <c r="MI5" s="148"/>
      <c r="MJ5" s="149"/>
      <c r="MK5" s="148"/>
      <c r="ML5" s="149"/>
      <c r="MM5" s="148"/>
      <c r="MN5" s="149"/>
    </row>
    <row r="6" spans="1:353" s="33" customFormat="1" ht="16.5" customHeight="1" x14ac:dyDescent="0.2">
      <c r="A6" s="86">
        <f t="shared" si="0"/>
        <v>4</v>
      </c>
      <c r="B6" s="5" t="s">
        <v>522</v>
      </c>
      <c r="C6" s="270">
        <f t="shared" si="1"/>
        <v>0</v>
      </c>
      <c r="D6" s="265">
        <f t="shared" si="2"/>
        <v>0</v>
      </c>
      <c r="E6" s="272">
        <f t="shared" si="3"/>
        <v>32</v>
      </c>
      <c r="F6" s="517">
        <f t="shared" si="4"/>
        <v>2</v>
      </c>
      <c r="G6" s="151">
        <f t="shared" si="5"/>
        <v>3.8321759259259257E-2</v>
      </c>
      <c r="H6" s="267">
        <f t="shared" si="6"/>
        <v>0</v>
      </c>
      <c r="I6" s="7"/>
      <c r="J6" s="120"/>
      <c r="K6" s="7"/>
      <c r="L6" s="120"/>
      <c r="M6" s="11"/>
      <c r="N6" s="211"/>
      <c r="O6" s="205"/>
      <c r="P6" s="195"/>
      <c r="Q6" s="11"/>
      <c r="R6" s="211"/>
      <c r="S6" s="7"/>
      <c r="T6" s="120"/>
      <c r="U6" s="7"/>
      <c r="V6" s="120"/>
      <c r="W6" s="204"/>
      <c r="X6" s="120"/>
      <c r="Y6" s="204"/>
      <c r="Z6" s="120"/>
      <c r="AA6" s="7"/>
      <c r="AB6" s="120"/>
      <c r="AC6" s="11"/>
      <c r="AD6" s="120"/>
      <c r="AE6" s="204"/>
      <c r="AF6" s="120"/>
      <c r="AG6" s="7"/>
      <c r="AH6" s="120"/>
      <c r="AI6" s="7"/>
      <c r="AJ6" s="120"/>
      <c r="AK6" s="7"/>
      <c r="AL6" s="188"/>
      <c r="AM6" s="7"/>
      <c r="AN6" s="120"/>
      <c r="AO6" s="7"/>
      <c r="AP6" s="120"/>
      <c r="AQ6" s="7"/>
      <c r="AR6" s="120"/>
      <c r="AS6" s="7"/>
      <c r="AT6" s="120"/>
      <c r="AU6" s="7"/>
      <c r="AV6" s="120"/>
      <c r="AW6" s="148"/>
      <c r="AX6" s="182"/>
      <c r="AY6" s="204"/>
      <c r="AZ6" s="120"/>
      <c r="BA6" s="148"/>
      <c r="BB6" s="120"/>
      <c r="BC6" s="49"/>
      <c r="BD6" s="120"/>
      <c r="BE6" s="93"/>
      <c r="BF6" s="120"/>
      <c r="BG6" s="49"/>
      <c r="BH6" s="120"/>
      <c r="BI6" s="7"/>
      <c r="BJ6" s="120"/>
      <c r="BK6" s="204"/>
      <c r="BL6" s="120"/>
      <c r="BM6" s="7"/>
      <c r="BN6" s="190"/>
      <c r="BO6" s="49"/>
      <c r="BP6" s="120"/>
      <c r="BQ6" s="148"/>
      <c r="BR6" s="120"/>
      <c r="BS6" s="7"/>
      <c r="BT6" s="120"/>
      <c r="BU6" s="7"/>
      <c r="BV6" s="120"/>
      <c r="BW6" s="7"/>
      <c r="BX6" s="120"/>
      <c r="BY6" s="148"/>
      <c r="BZ6" s="120"/>
      <c r="CA6" s="148"/>
      <c r="CB6" s="120"/>
      <c r="CC6" s="7"/>
      <c r="CD6" s="120"/>
      <c r="CE6" s="7"/>
      <c r="CF6" s="188"/>
      <c r="CG6" s="7"/>
      <c r="CH6" s="188"/>
      <c r="CI6" s="7"/>
      <c r="CJ6" s="188"/>
      <c r="CK6" s="7"/>
      <c r="CL6" s="120"/>
      <c r="CM6" s="7"/>
      <c r="CN6" s="120"/>
      <c r="CO6" s="148"/>
      <c r="CP6" s="188"/>
      <c r="CQ6" s="7"/>
      <c r="CR6" s="120"/>
      <c r="CS6" s="7"/>
      <c r="CT6" s="190"/>
      <c r="CU6" s="148"/>
      <c r="CV6" s="188"/>
      <c r="CW6" s="132"/>
      <c r="CX6" s="194"/>
      <c r="CY6" s="7"/>
      <c r="CZ6" s="120"/>
      <c r="DA6" s="148"/>
      <c r="DB6" s="188"/>
      <c r="DC6" s="49"/>
      <c r="DD6" s="120"/>
      <c r="DE6" s="204"/>
      <c r="DF6" s="182"/>
      <c r="DG6" s="7"/>
      <c r="DH6" s="120"/>
      <c r="DI6" s="148"/>
      <c r="DJ6" s="188"/>
      <c r="DK6" s="49"/>
      <c r="DL6" s="190"/>
      <c r="DM6" s="132"/>
      <c r="DN6" s="190"/>
      <c r="DO6" s="7"/>
      <c r="DP6" s="120"/>
      <c r="DQ6" s="204"/>
      <c r="DR6" s="120"/>
      <c r="DS6" s="49"/>
      <c r="DT6" s="120"/>
      <c r="DU6" s="204"/>
      <c r="DV6" s="182"/>
      <c r="DW6" s="7"/>
      <c r="DX6" s="120"/>
      <c r="DY6" s="204"/>
      <c r="DZ6" s="120"/>
      <c r="EA6" s="182"/>
      <c r="EB6" s="193"/>
      <c r="EC6" s="7"/>
      <c r="ED6" s="120"/>
      <c r="EE6" s="7"/>
      <c r="EF6" s="120"/>
      <c r="EG6" s="7"/>
      <c r="EH6" s="120"/>
      <c r="EI6" s="148"/>
      <c r="EJ6" s="120"/>
      <c r="EK6" s="7">
        <v>1.2152777777777778E-2</v>
      </c>
      <c r="EL6" s="120">
        <f>IF($H6=0,0,ROUNDUP(EK6/$H6,0))</f>
        <v>0</v>
      </c>
      <c r="EM6" s="198"/>
      <c r="EN6" s="193"/>
      <c r="EO6" s="7"/>
      <c r="EP6" s="120"/>
      <c r="EQ6" s="7"/>
      <c r="ER6" s="190"/>
      <c r="ES6" s="7"/>
      <c r="ET6" s="120"/>
      <c r="EU6" s="7"/>
      <c r="EV6" s="120"/>
      <c r="EW6" s="7"/>
      <c r="EX6" s="188"/>
      <c r="EY6" s="198"/>
      <c r="EZ6" s="120"/>
      <c r="FA6" s="21"/>
      <c r="FB6" s="120"/>
      <c r="FC6" s="7"/>
      <c r="FD6" s="120"/>
      <c r="FE6" s="7"/>
      <c r="FF6" s="190"/>
      <c r="FG6" s="7"/>
      <c r="FH6" s="120"/>
      <c r="FI6" s="21"/>
      <c r="FJ6" s="120"/>
      <c r="FK6" s="182"/>
      <c r="FL6" s="120"/>
      <c r="FM6" s="148"/>
      <c r="FN6" s="182"/>
      <c r="FO6" s="204"/>
      <c r="FP6" s="120"/>
      <c r="FQ6" s="21"/>
      <c r="FR6" s="120"/>
      <c r="FS6" s="153"/>
      <c r="FT6" s="103"/>
      <c r="FU6" s="222"/>
      <c r="FV6" s="103"/>
      <c r="FW6" s="222"/>
      <c r="FX6" s="103"/>
      <c r="FY6" s="222"/>
      <c r="FZ6" s="103"/>
      <c r="GA6" s="204"/>
      <c r="GB6" s="193"/>
      <c r="GC6" s="7"/>
      <c r="GD6" s="190"/>
      <c r="GE6" s="204"/>
      <c r="GF6" s="120"/>
      <c r="GG6" s="228"/>
      <c r="GH6" s="525"/>
      <c r="GI6" s="222"/>
      <c r="GJ6" s="103"/>
      <c r="GK6" s="49"/>
      <c r="GL6" s="190"/>
      <c r="GM6" s="49"/>
      <c r="GN6" s="190"/>
      <c r="GO6" s="204"/>
      <c r="GP6" s="120"/>
      <c r="GQ6" s="206"/>
      <c r="GR6" s="212"/>
      <c r="GS6" s="206"/>
      <c r="GT6" s="212"/>
      <c r="GU6" s="21"/>
      <c r="GV6" s="120"/>
      <c r="GW6" s="204"/>
      <c r="GX6" s="120"/>
      <c r="GY6" s="21"/>
      <c r="GZ6" s="120"/>
      <c r="HA6" s="153"/>
      <c r="HB6" s="103"/>
      <c r="HC6" s="204"/>
      <c r="HD6" s="120"/>
      <c r="HE6" s="7"/>
      <c r="HF6" s="120"/>
      <c r="HG6" s="7"/>
      <c r="HH6" s="120"/>
      <c r="HI6" s="7"/>
      <c r="HJ6" s="190"/>
      <c r="HK6" s="21"/>
      <c r="HL6" s="120"/>
      <c r="HM6" s="204"/>
      <c r="HN6" s="120"/>
      <c r="HO6" s="7"/>
      <c r="HP6" s="120"/>
      <c r="HQ6" s="7"/>
      <c r="HR6" s="190"/>
      <c r="HS6" s="204"/>
      <c r="HT6" s="120"/>
      <c r="HU6" s="526"/>
      <c r="HV6" s="120"/>
      <c r="HW6" s="216"/>
      <c r="HX6" s="527"/>
      <c r="HY6" s="216"/>
      <c r="HZ6" s="527"/>
      <c r="IA6" s="7"/>
      <c r="IB6" s="190"/>
      <c r="IC6" s="204"/>
      <c r="ID6" s="120"/>
      <c r="IE6" s="7"/>
      <c r="IF6" s="120"/>
      <c r="IG6" s="204"/>
      <c r="IH6" s="120"/>
      <c r="II6" s="7"/>
      <c r="IJ6" s="120"/>
      <c r="IK6" s="7"/>
      <c r="IL6" s="190"/>
      <c r="IM6" s="7"/>
      <c r="IN6" s="190"/>
      <c r="IO6" s="153"/>
      <c r="IP6" s="116"/>
      <c r="IQ6" s="7"/>
      <c r="IR6" s="190"/>
      <c r="IS6" s="7"/>
      <c r="IT6" s="190"/>
      <c r="IU6" s="7"/>
      <c r="IV6" s="120"/>
      <c r="IW6" s="7"/>
      <c r="IX6" s="190"/>
      <c r="IY6" s="7"/>
      <c r="IZ6" s="120"/>
      <c r="JA6" s="7"/>
      <c r="JB6" s="190"/>
      <c r="JC6" s="7"/>
      <c r="JD6" s="190"/>
      <c r="JE6" s="7"/>
      <c r="JF6" s="190"/>
      <c r="JG6" s="7"/>
      <c r="JH6" s="190"/>
      <c r="JI6" s="7"/>
      <c r="JJ6" s="190"/>
      <c r="JK6" s="7"/>
      <c r="JL6" s="190"/>
      <c r="JM6" s="7"/>
      <c r="JN6" s="120"/>
      <c r="JO6" s="7"/>
      <c r="JP6" s="120"/>
      <c r="JQ6" s="7"/>
      <c r="JR6" s="190"/>
      <c r="JS6" s="7"/>
      <c r="JT6" s="190"/>
      <c r="JU6" s="7"/>
      <c r="JV6" s="120"/>
      <c r="JW6" s="7"/>
      <c r="JX6" s="190"/>
      <c r="JY6" s="7"/>
      <c r="JZ6" s="190"/>
      <c r="KA6" s="7"/>
      <c r="KB6" s="120"/>
      <c r="KC6" s="7"/>
      <c r="KD6" s="120"/>
      <c r="KE6" s="153"/>
      <c r="KF6" s="103"/>
      <c r="KG6" s="7"/>
      <c r="KH6" s="190"/>
      <c r="KI6" s="7"/>
      <c r="KJ6" s="190"/>
      <c r="KK6" s="7">
        <v>2.6168981481481477E-2</v>
      </c>
      <c r="KL6" s="190">
        <f>MIN(IF($H6=0,0,ROUNDUP(KK6/$H6,0)),30)</f>
        <v>0</v>
      </c>
      <c r="KM6" s="7"/>
      <c r="KN6" s="120"/>
      <c r="KO6" s="7"/>
      <c r="KP6" s="120"/>
      <c r="KQ6" s="7"/>
      <c r="KR6" s="120"/>
      <c r="KS6" s="7"/>
      <c r="KT6" s="120"/>
      <c r="KU6" s="7"/>
      <c r="KV6" s="120"/>
      <c r="KW6" s="7"/>
      <c r="KX6" s="190"/>
      <c r="KY6" s="7"/>
      <c r="KZ6" s="190"/>
      <c r="LA6" s="7"/>
      <c r="LB6" s="190"/>
      <c r="LC6" s="7"/>
      <c r="LD6" s="190"/>
      <c r="LE6" s="153"/>
      <c r="LF6" s="103"/>
      <c r="LG6" s="7"/>
      <c r="LH6" s="120"/>
      <c r="LI6" s="7"/>
      <c r="LJ6" s="190"/>
      <c r="LK6" s="7"/>
      <c r="LL6" s="190"/>
      <c r="LM6" s="7"/>
      <c r="LN6" s="190"/>
      <c r="LO6" s="7"/>
      <c r="LP6" s="190"/>
      <c r="LQ6" s="148"/>
      <c r="LR6" s="190"/>
      <c r="LS6" s="7"/>
      <c r="LT6" s="190"/>
      <c r="LU6" s="7"/>
      <c r="LV6" s="190"/>
      <c r="LW6" s="7"/>
      <c r="LX6" s="190"/>
      <c r="LY6" s="7"/>
      <c r="LZ6" s="190"/>
      <c r="MA6" s="7"/>
      <c r="MB6" s="190"/>
      <c r="MC6" s="7"/>
      <c r="MD6" s="190"/>
      <c r="ME6" s="7"/>
      <c r="MF6" s="190"/>
      <c r="MG6" s="148"/>
      <c r="MH6" s="149"/>
      <c r="MI6" s="148"/>
      <c r="MJ6" s="149"/>
      <c r="MK6" s="148"/>
      <c r="ML6" s="149"/>
      <c r="MM6" s="148"/>
      <c r="MN6" s="149"/>
    </row>
    <row r="7" spans="1:353" s="33" customFormat="1" ht="16.5" customHeight="1" x14ac:dyDescent="0.2">
      <c r="A7" s="86">
        <f t="shared" si="0"/>
        <v>5</v>
      </c>
      <c r="B7" s="5" t="s">
        <v>430</v>
      </c>
      <c r="C7" s="270">
        <f t="shared" si="1"/>
        <v>0</v>
      </c>
      <c r="D7" s="265">
        <f t="shared" si="2"/>
        <v>0</v>
      </c>
      <c r="E7" s="272">
        <f t="shared" si="3"/>
        <v>34</v>
      </c>
      <c r="F7" s="517">
        <f t="shared" si="4"/>
        <v>1</v>
      </c>
      <c r="G7" s="151">
        <f t="shared" si="5"/>
        <v>0.16666666666666666</v>
      </c>
      <c r="H7" s="267">
        <f t="shared" si="6"/>
        <v>0</v>
      </c>
      <c r="I7" s="7"/>
      <c r="J7" s="120"/>
      <c r="K7" s="7"/>
      <c r="L7" s="120"/>
      <c r="M7" s="11"/>
      <c r="N7" s="211"/>
      <c r="O7" s="205"/>
      <c r="P7" s="195"/>
      <c r="Q7" s="11"/>
      <c r="R7" s="211"/>
      <c r="S7" s="7"/>
      <c r="T7" s="120"/>
      <c r="U7" s="7"/>
      <c r="V7" s="120"/>
      <c r="W7" s="204"/>
      <c r="X7" s="120"/>
      <c r="Y7" s="204"/>
      <c r="Z7" s="120"/>
      <c r="AA7" s="7"/>
      <c r="AB7" s="120"/>
      <c r="AC7" s="11"/>
      <c r="AD7" s="120"/>
      <c r="AE7" s="204"/>
      <c r="AF7" s="120"/>
      <c r="AG7" s="7"/>
      <c r="AH7" s="120"/>
      <c r="AI7" s="7"/>
      <c r="AJ7" s="120"/>
      <c r="AK7" s="7"/>
      <c r="AL7" s="188"/>
      <c r="AM7" s="7"/>
      <c r="AN7" s="120"/>
      <c r="AO7" s="7"/>
      <c r="AP7" s="120"/>
      <c r="AQ7" s="7"/>
      <c r="AR7" s="120"/>
      <c r="AS7" s="7"/>
      <c r="AT7" s="120"/>
      <c r="AU7" s="7"/>
      <c r="AV7" s="120"/>
      <c r="AW7" s="148"/>
      <c r="AX7" s="182"/>
      <c r="AY7" s="204"/>
      <c r="AZ7" s="120"/>
      <c r="BA7" s="148"/>
      <c r="BB7" s="120"/>
      <c r="BC7" s="49"/>
      <c r="BD7" s="120"/>
      <c r="BE7" s="93"/>
      <c r="BF7" s="120"/>
      <c r="BG7" s="49"/>
      <c r="BH7" s="120"/>
      <c r="BI7" s="7"/>
      <c r="BJ7" s="120"/>
      <c r="BK7" s="204"/>
      <c r="BL7" s="120"/>
      <c r="BM7" s="7"/>
      <c r="BN7" s="190"/>
      <c r="BO7" s="49"/>
      <c r="BP7" s="120"/>
      <c r="BQ7" s="148"/>
      <c r="BR7" s="120"/>
      <c r="BS7" s="7"/>
      <c r="BT7" s="120"/>
      <c r="BU7" s="7"/>
      <c r="BV7" s="120"/>
      <c r="BW7" s="7"/>
      <c r="BX7" s="120"/>
      <c r="BY7" s="148"/>
      <c r="BZ7" s="120"/>
      <c r="CA7" s="148"/>
      <c r="CB7" s="120"/>
      <c r="CC7" s="7"/>
      <c r="CD7" s="120"/>
      <c r="CE7" s="7"/>
      <c r="CF7" s="188"/>
      <c r="CG7" s="7"/>
      <c r="CH7" s="188"/>
      <c r="CI7" s="7"/>
      <c r="CJ7" s="188"/>
      <c r="CK7" s="7"/>
      <c r="CL7" s="120"/>
      <c r="CM7" s="7"/>
      <c r="CN7" s="120"/>
      <c r="CO7" s="148"/>
      <c r="CP7" s="188"/>
      <c r="CQ7" s="7"/>
      <c r="CR7" s="120"/>
      <c r="CS7" s="7"/>
      <c r="CT7" s="190"/>
      <c r="CU7" s="148"/>
      <c r="CV7" s="188"/>
      <c r="CW7" s="132"/>
      <c r="CX7" s="194"/>
      <c r="CY7" s="7"/>
      <c r="CZ7" s="120"/>
      <c r="DA7" s="148"/>
      <c r="DB7" s="188"/>
      <c r="DC7" s="49"/>
      <c r="DD7" s="120"/>
      <c r="DE7" s="204"/>
      <c r="DF7" s="182"/>
      <c r="DG7" s="7"/>
      <c r="DH7" s="120"/>
      <c r="DI7" s="148"/>
      <c r="DJ7" s="188"/>
      <c r="DK7" s="49"/>
      <c r="DL7" s="190"/>
      <c r="DM7" s="132"/>
      <c r="DN7" s="190"/>
      <c r="DO7" s="7"/>
      <c r="DP7" s="120"/>
      <c r="DQ7" s="204"/>
      <c r="DR7" s="120"/>
      <c r="DS7" s="49"/>
      <c r="DT7" s="120"/>
      <c r="DU7" s="204"/>
      <c r="DV7" s="182"/>
      <c r="DW7" s="7"/>
      <c r="DX7" s="120"/>
      <c r="DY7" s="204"/>
      <c r="DZ7" s="120"/>
      <c r="EA7" s="182"/>
      <c r="EB7" s="193"/>
      <c r="EC7" s="7"/>
      <c r="ED7" s="120"/>
      <c r="EE7" s="7"/>
      <c r="EF7" s="120"/>
      <c r="EG7" s="7"/>
      <c r="EH7" s="120"/>
      <c r="EI7" s="148"/>
      <c r="EJ7" s="120"/>
      <c r="EK7" s="7"/>
      <c r="EL7" s="120"/>
      <c r="EM7" s="198"/>
      <c r="EN7" s="193"/>
      <c r="EO7" s="7"/>
      <c r="EP7" s="120"/>
      <c r="EQ7" s="7"/>
      <c r="ER7" s="190"/>
      <c r="ES7" s="7"/>
      <c r="ET7" s="120"/>
      <c r="EU7" s="7"/>
      <c r="EV7" s="120"/>
      <c r="EW7" s="7"/>
      <c r="EX7" s="188"/>
      <c r="EY7" s="198"/>
      <c r="EZ7" s="120"/>
      <c r="FA7" s="21"/>
      <c r="FB7" s="120"/>
      <c r="FC7" s="7"/>
      <c r="FD7" s="120"/>
      <c r="FE7" s="7"/>
      <c r="FF7" s="190"/>
      <c r="FG7" s="7"/>
      <c r="FH7" s="120"/>
      <c r="FI7" s="21"/>
      <c r="FJ7" s="120"/>
      <c r="FK7" s="182"/>
      <c r="FL7" s="120"/>
      <c r="FM7" s="148"/>
      <c r="FN7" s="182"/>
      <c r="FO7" s="204"/>
      <c r="FP7" s="120"/>
      <c r="FQ7" s="21"/>
      <c r="FR7" s="120"/>
      <c r="FS7" s="153"/>
      <c r="FT7" s="103"/>
      <c r="FU7" s="222"/>
      <c r="FV7" s="103"/>
      <c r="FW7" s="222"/>
      <c r="FX7" s="103"/>
      <c r="FY7" s="222"/>
      <c r="FZ7" s="103"/>
      <c r="GA7" s="204"/>
      <c r="GB7" s="193"/>
      <c r="GC7" s="7"/>
      <c r="GD7" s="190"/>
      <c r="GE7" s="204"/>
      <c r="GF7" s="120"/>
      <c r="GG7" s="228"/>
      <c r="GH7" s="525"/>
      <c r="GI7" s="222"/>
      <c r="GJ7" s="103"/>
      <c r="GK7" s="49"/>
      <c r="GL7" s="190"/>
      <c r="GM7" s="49"/>
      <c r="GN7" s="190"/>
      <c r="GO7" s="153"/>
      <c r="GP7" s="103"/>
      <c r="GQ7" s="206"/>
      <c r="GR7" s="212"/>
      <c r="GS7" s="206"/>
      <c r="GT7" s="212"/>
      <c r="GU7" s="21"/>
      <c r="GV7" s="120"/>
      <c r="GW7" s="204"/>
      <c r="GX7" s="120"/>
      <c r="GY7" s="21"/>
      <c r="GZ7" s="120"/>
      <c r="HA7" s="153"/>
      <c r="HB7" s="103"/>
      <c r="HC7" s="204"/>
      <c r="HD7" s="120"/>
      <c r="HE7" s="7"/>
      <c r="HF7" s="120"/>
      <c r="HG7" s="7"/>
      <c r="HH7" s="120"/>
      <c r="HI7" s="7"/>
      <c r="HJ7" s="190"/>
      <c r="HK7" s="21"/>
      <c r="HL7" s="120"/>
      <c r="HM7" s="204"/>
      <c r="HN7" s="120"/>
      <c r="HO7" s="7"/>
      <c r="HP7" s="120"/>
      <c r="HQ7" s="7"/>
      <c r="HR7" s="190"/>
      <c r="HS7" s="204"/>
      <c r="HT7" s="120"/>
      <c r="HU7" s="526"/>
      <c r="HV7" s="120"/>
      <c r="HW7" s="216"/>
      <c r="HX7" s="527"/>
      <c r="HY7" s="216"/>
      <c r="HZ7" s="527"/>
      <c r="IA7" s="7"/>
      <c r="IB7" s="190"/>
      <c r="IC7" s="204"/>
      <c r="ID7" s="120"/>
      <c r="IE7" s="7"/>
      <c r="IF7" s="120"/>
      <c r="IG7" s="204"/>
      <c r="IH7" s="120"/>
      <c r="II7" s="7"/>
      <c r="IJ7" s="120"/>
      <c r="IK7" s="7"/>
      <c r="IL7" s="190"/>
      <c r="IM7" s="7"/>
      <c r="IN7" s="190"/>
      <c r="IO7" s="153"/>
      <c r="IP7" s="116"/>
      <c r="IQ7" s="7"/>
      <c r="IR7" s="190"/>
      <c r="IS7" s="7"/>
      <c r="IT7" s="190"/>
      <c r="IU7" s="7"/>
      <c r="IV7" s="120"/>
      <c r="IW7" s="7"/>
      <c r="IX7" s="190"/>
      <c r="IY7" s="7"/>
      <c r="IZ7" s="120"/>
      <c r="JA7" s="7"/>
      <c r="JB7" s="190"/>
      <c r="JC7" s="7"/>
      <c r="JD7" s="190"/>
      <c r="JE7" s="7"/>
      <c r="JF7" s="190"/>
      <c r="JG7" s="7"/>
      <c r="JH7" s="190"/>
      <c r="JI7" s="7"/>
      <c r="JJ7" s="190"/>
      <c r="JK7" s="7"/>
      <c r="JL7" s="190"/>
      <c r="JM7" s="7">
        <v>0.16666666666666666</v>
      </c>
      <c r="JN7" s="120">
        <f>MIN(IF($H7=0,0,ROUNDUP(JM7/$H7,0)),30)</f>
        <v>0</v>
      </c>
      <c r="JO7" s="7"/>
      <c r="JP7" s="120"/>
      <c r="JQ7" s="7"/>
      <c r="JR7" s="190"/>
      <c r="JS7" s="7"/>
      <c r="JT7" s="190"/>
      <c r="JU7" s="7"/>
      <c r="JV7" s="120"/>
      <c r="JW7" s="7"/>
      <c r="JX7" s="190"/>
      <c r="JY7" s="7"/>
      <c r="JZ7" s="190"/>
      <c r="KA7" s="7"/>
      <c r="KB7" s="120"/>
      <c r="KC7" s="7"/>
      <c r="KD7" s="120"/>
      <c r="KE7" s="153"/>
      <c r="KF7" s="103"/>
      <c r="KG7" s="7"/>
      <c r="KH7" s="190"/>
      <c r="KI7" s="7"/>
      <c r="KJ7" s="190"/>
      <c r="KK7" s="7"/>
      <c r="KL7" s="190"/>
      <c r="KM7" s="7"/>
      <c r="KN7" s="120"/>
      <c r="KO7" s="7"/>
      <c r="KP7" s="120"/>
      <c r="KQ7" s="7"/>
      <c r="KR7" s="120"/>
      <c r="KS7" s="7"/>
      <c r="KT7" s="120"/>
      <c r="KU7" s="7"/>
      <c r="KV7" s="120"/>
      <c r="KW7" s="7"/>
      <c r="KX7" s="190"/>
      <c r="KY7" s="7"/>
      <c r="KZ7" s="190"/>
      <c r="LA7" s="7"/>
      <c r="LB7" s="190"/>
      <c r="LC7" s="7"/>
      <c r="LD7" s="190"/>
      <c r="LE7" s="153"/>
      <c r="LF7" s="103"/>
      <c r="LG7" s="7"/>
      <c r="LH7" s="120"/>
      <c r="LI7" s="7"/>
      <c r="LJ7" s="190"/>
      <c r="LK7" s="7"/>
      <c r="LL7" s="190"/>
      <c r="LM7" s="7"/>
      <c r="LN7" s="190"/>
      <c r="LO7" s="7"/>
      <c r="LP7" s="190"/>
      <c r="LQ7" s="148"/>
      <c r="LR7" s="190"/>
      <c r="LS7" s="7"/>
      <c r="LT7" s="190"/>
      <c r="LU7" s="7"/>
      <c r="LV7" s="190"/>
      <c r="LW7" s="7"/>
      <c r="LX7" s="190"/>
      <c r="LY7" s="7"/>
      <c r="LZ7" s="190"/>
      <c r="MA7" s="7"/>
      <c r="MB7" s="190"/>
      <c r="MC7" s="7"/>
      <c r="MD7" s="190"/>
      <c r="ME7" s="7"/>
      <c r="MF7" s="190"/>
      <c r="MG7" s="148"/>
      <c r="MH7" s="149"/>
      <c r="MI7" s="148"/>
      <c r="MJ7" s="149"/>
      <c r="MK7" s="148"/>
      <c r="ML7" s="149"/>
      <c r="MM7" s="148"/>
      <c r="MN7" s="149"/>
    </row>
    <row r="8" spans="1:353" s="33" customFormat="1" ht="16.5" customHeight="1" x14ac:dyDescent="0.2">
      <c r="A8" s="86">
        <f t="shared" si="0"/>
        <v>6</v>
      </c>
      <c r="B8" s="5" t="s">
        <v>400</v>
      </c>
      <c r="C8" s="270">
        <f t="shared" si="1"/>
        <v>9</v>
      </c>
      <c r="D8" s="265">
        <f t="shared" si="2"/>
        <v>112</v>
      </c>
      <c r="E8" s="272">
        <f t="shared" si="3"/>
        <v>8</v>
      </c>
      <c r="F8" s="517">
        <f t="shared" si="4"/>
        <v>35</v>
      </c>
      <c r="G8" s="151">
        <f t="shared" si="5"/>
        <v>1.2709143518518518</v>
      </c>
      <c r="H8" s="267">
        <f t="shared" si="6"/>
        <v>1.4722222222222222E-2</v>
      </c>
      <c r="I8" s="7">
        <v>1.6053240740740739E-2</v>
      </c>
      <c r="J8" s="120">
        <f>ROUNDUP(I8/$H8,0)</f>
        <v>2</v>
      </c>
      <c r="K8" s="7">
        <v>1.5636574074074074E-2</v>
      </c>
      <c r="L8" s="120">
        <f>ROUNDUP(K8/$H8,0)</f>
        <v>2</v>
      </c>
      <c r="M8" s="7">
        <v>1.53125E-2</v>
      </c>
      <c r="N8" s="120">
        <f t="shared" ref="N8" si="8">ROUNDUP(M8/$H8,0)</f>
        <v>2</v>
      </c>
      <c r="O8" s="7">
        <v>1.5138888888888889E-2</v>
      </c>
      <c r="P8" s="120">
        <f t="shared" ref="P8" si="9">ROUNDUP(O8/$H8,0)</f>
        <v>2</v>
      </c>
      <c r="Q8" s="7">
        <v>1.5266203703703705E-2</v>
      </c>
      <c r="R8" s="120">
        <f t="shared" ref="R8:R9" si="10">ROUNDUP(Q8/$H8,0)</f>
        <v>2</v>
      </c>
      <c r="S8" s="7"/>
      <c r="T8" s="120"/>
      <c r="U8" s="7">
        <v>1.5370370370370369E-2</v>
      </c>
      <c r="V8" s="120">
        <f t="shared" ref="V8" si="11">ROUNDUP(U8/$H8,0)</f>
        <v>2</v>
      </c>
      <c r="W8" s="7">
        <v>1.4837962962962963E-2</v>
      </c>
      <c r="X8" s="120">
        <f t="shared" ref="X8" si="12">ROUNDUP(W8/$H8,0)</f>
        <v>2</v>
      </c>
      <c r="Y8" s="7">
        <v>1.5219907407407409E-2</v>
      </c>
      <c r="Z8" s="120">
        <f t="shared" ref="Z8" si="13">ROUNDUP(Y8/$H8,0)</f>
        <v>2</v>
      </c>
      <c r="AA8" s="7">
        <v>1.5138888888888889E-2</v>
      </c>
      <c r="AB8" s="120">
        <f t="shared" ref="AB8" si="14">ROUNDUP(AA8/$H8,0)</f>
        <v>2</v>
      </c>
      <c r="AC8" s="7">
        <v>1.5520833333333333E-2</v>
      </c>
      <c r="AD8" s="120">
        <f t="shared" ref="AD8:AD9" si="15">ROUNDUP(AC8/$H8,0)</f>
        <v>2</v>
      </c>
      <c r="AE8" s="7">
        <v>1.5231481481481483E-2</v>
      </c>
      <c r="AF8" s="120">
        <f t="shared" ref="AF8:AF9" si="16">ROUNDUP(AE8/$H8,0)</f>
        <v>2</v>
      </c>
      <c r="AG8" s="7">
        <v>1.5057870370370369E-2</v>
      </c>
      <c r="AH8" s="120">
        <f t="shared" ref="AH8:AH9" si="17">ROUNDUP(AG8/$H8,0)</f>
        <v>2</v>
      </c>
      <c r="AI8" s="7">
        <v>1.4907407407407406E-2</v>
      </c>
      <c r="AJ8" s="120">
        <f t="shared" ref="AJ8" si="18">ROUNDUP(AI8/$H8,0)</f>
        <v>2</v>
      </c>
      <c r="AK8" s="7">
        <v>1.4722222222222222E-2</v>
      </c>
      <c r="AL8" s="120">
        <f t="shared" ref="AL8:AL9" si="19">ROUNDUP(AK8/$H8,0)</f>
        <v>1</v>
      </c>
      <c r="AM8" s="7"/>
      <c r="AN8" s="120"/>
      <c r="AO8" s="7"/>
      <c r="AP8" s="120"/>
      <c r="AQ8" s="7"/>
      <c r="AR8" s="120"/>
      <c r="AS8" s="7">
        <v>3.75462962962963E-2</v>
      </c>
      <c r="AT8" s="402">
        <f>ROUNDUP(AS8/$H8,0)</f>
        <v>3</v>
      </c>
      <c r="AU8" s="7"/>
      <c r="AV8" s="120"/>
      <c r="AW8" s="148"/>
      <c r="AX8" s="182"/>
      <c r="AY8" s="204"/>
      <c r="AZ8" s="120"/>
      <c r="BA8" s="148"/>
      <c r="BB8" s="120"/>
      <c r="BC8" s="49"/>
      <c r="BD8" s="120"/>
      <c r="BE8" s="93">
        <v>3.5243055555555555E-2</v>
      </c>
      <c r="BF8" s="120">
        <f t="shared" ref="BF8" si="20">ROUNDUP(BE8/$H8,0)</f>
        <v>3</v>
      </c>
      <c r="BG8" s="49"/>
      <c r="BH8" s="120"/>
      <c r="BI8" s="7"/>
      <c r="BJ8" s="120"/>
      <c r="BK8" s="148"/>
      <c r="BL8" s="120"/>
      <c r="BM8" s="7"/>
      <c r="BN8" s="190"/>
      <c r="BO8" s="49"/>
      <c r="BP8" s="120"/>
      <c r="BQ8" s="148"/>
      <c r="BR8" s="120"/>
      <c r="BS8" s="7"/>
      <c r="BT8" s="120"/>
      <c r="BU8" s="7"/>
      <c r="BV8" s="120"/>
      <c r="BW8" s="7"/>
      <c r="BX8" s="120"/>
      <c r="BY8" s="148"/>
      <c r="BZ8" s="120"/>
      <c r="CA8" s="148"/>
      <c r="CB8" s="120"/>
      <c r="CC8" s="7"/>
      <c r="CD8" s="120"/>
      <c r="CE8" s="7"/>
      <c r="CF8" s="188"/>
      <c r="CG8" s="7"/>
      <c r="CH8" s="188"/>
      <c r="CI8" s="7"/>
      <c r="CJ8" s="188"/>
      <c r="CK8" s="7">
        <v>7.5925925925925926E-3</v>
      </c>
      <c r="CL8" s="120">
        <f t="shared" ref="CL8" si="21">ROUNDUP(CK8/$H8,0)</f>
        <v>1</v>
      </c>
      <c r="CM8" s="7"/>
      <c r="CN8" s="120"/>
      <c r="CO8" s="148"/>
      <c r="CP8" s="188"/>
      <c r="CQ8" s="7"/>
      <c r="CR8" s="120"/>
      <c r="CS8" s="7"/>
      <c r="CT8" s="120"/>
      <c r="CU8" s="148"/>
      <c r="CV8" s="188"/>
      <c r="CW8" s="132"/>
      <c r="CX8" s="194"/>
      <c r="CY8" s="186"/>
      <c r="CZ8" s="120"/>
      <c r="DA8" s="148"/>
      <c r="DB8" s="188"/>
      <c r="DC8" s="49"/>
      <c r="DD8" s="120"/>
      <c r="DE8" s="148">
        <v>7.8136574074074081E-2</v>
      </c>
      <c r="DF8" s="182">
        <f>IF($H8=0,0,ROUNDUP(DE8/$H8,0))</f>
        <v>6</v>
      </c>
      <c r="DG8" s="7"/>
      <c r="DH8" s="120"/>
      <c r="DI8" s="148"/>
      <c r="DJ8" s="188"/>
      <c r="DK8" s="49"/>
      <c r="DL8" s="190"/>
      <c r="DM8" s="132"/>
      <c r="DN8" s="190"/>
      <c r="DO8" s="7"/>
      <c r="DP8" s="120"/>
      <c r="DQ8" s="204"/>
      <c r="DR8" s="120"/>
      <c r="DS8" s="49"/>
      <c r="DT8" s="120"/>
      <c r="DU8" s="7"/>
      <c r="DV8" s="103"/>
      <c r="DW8" s="7"/>
      <c r="DX8" s="120"/>
      <c r="DY8" s="7">
        <v>7.6898148148148146E-2</v>
      </c>
      <c r="DZ8" s="120">
        <f>IF($H8=0,0,ROUNDUP(DY8/$H8,0))</f>
        <v>6</v>
      </c>
      <c r="EA8" s="198">
        <v>1.7754629629629631E-2</v>
      </c>
      <c r="EB8" s="193">
        <f>IF($H8=0,0,ROUNDUP(EA8/$H8,0))</f>
        <v>2</v>
      </c>
      <c r="EC8" s="7"/>
      <c r="ED8" s="120"/>
      <c r="EE8" s="7"/>
      <c r="EF8" s="120"/>
      <c r="EG8" s="7"/>
      <c r="EH8" s="120"/>
      <c r="EI8" s="148"/>
      <c r="EJ8" s="120"/>
      <c r="EK8" s="7"/>
      <c r="EL8" s="120"/>
      <c r="EM8" s="198"/>
      <c r="EN8" s="193"/>
      <c r="EO8" s="7">
        <v>4.0254629629629633E-2</v>
      </c>
      <c r="EP8" s="120">
        <f>IF($H8=0,0,ROUNDUP(EO8/$H8,0))</f>
        <v>3</v>
      </c>
      <c r="EQ8" s="7"/>
      <c r="ER8" s="190"/>
      <c r="ES8" s="7"/>
      <c r="ET8" s="120"/>
      <c r="EU8" s="7"/>
      <c r="EV8" s="120"/>
      <c r="EW8" s="7"/>
      <c r="EX8" s="188"/>
      <c r="EY8" s="198"/>
      <c r="EZ8" s="120"/>
      <c r="FA8" s="21">
        <v>0.12019675925925927</v>
      </c>
      <c r="FB8" s="120">
        <f>IF($H8=0,0,ROUNDUP(FA8/$H8,0))</f>
        <v>9</v>
      </c>
      <c r="FC8" s="7"/>
      <c r="FD8" s="120"/>
      <c r="FE8" s="7"/>
      <c r="FF8" s="120"/>
      <c r="FG8" s="7"/>
      <c r="FH8" s="120"/>
      <c r="FI8" s="21"/>
      <c r="FJ8" s="120"/>
      <c r="FK8" s="182"/>
      <c r="FL8" s="120"/>
      <c r="FM8" s="148"/>
      <c r="FN8" s="182"/>
      <c r="FO8" s="204"/>
      <c r="FP8" s="120"/>
      <c r="FQ8" s="21">
        <v>8.8344907407407414E-2</v>
      </c>
      <c r="FR8" s="120">
        <f>IF($H8=0,0,ROUNDUP(FQ8/$H8,0))</f>
        <v>7</v>
      </c>
      <c r="FS8" s="153"/>
      <c r="FT8" s="103"/>
      <c r="FU8" s="222"/>
      <c r="FV8" s="103"/>
      <c r="FW8" s="222"/>
      <c r="FX8" s="103"/>
      <c r="FY8" s="153"/>
      <c r="FZ8" s="103"/>
      <c r="GA8" s="153">
        <v>7.6284722222222226E-2</v>
      </c>
      <c r="GB8" s="193">
        <f>IF($H8=0,0,ROUNDUP(GA8/$H8,0))</f>
        <v>6</v>
      </c>
      <c r="GC8" s="7"/>
      <c r="GD8" s="190"/>
      <c r="GE8" s="222"/>
      <c r="GF8" s="103"/>
      <c r="GG8" s="228"/>
      <c r="GH8" s="525"/>
      <c r="GI8" s="153"/>
      <c r="GJ8" s="103"/>
      <c r="GK8" s="208"/>
      <c r="GL8" s="103"/>
      <c r="GM8" s="49"/>
      <c r="GN8" s="190"/>
      <c r="GO8" s="153"/>
      <c r="GP8" s="103"/>
      <c r="GQ8" s="206"/>
      <c r="GR8" s="212"/>
      <c r="GS8" s="153"/>
      <c r="GT8" s="103"/>
      <c r="GU8" s="21"/>
      <c r="GV8" s="120"/>
      <c r="GW8" s="204"/>
      <c r="GX8" s="120"/>
      <c r="GY8" s="21"/>
      <c r="GZ8" s="120"/>
      <c r="HA8" s="153"/>
      <c r="HB8" s="103"/>
      <c r="HC8" s="153"/>
      <c r="HD8" s="103"/>
      <c r="HE8" s="7"/>
      <c r="HF8" s="103"/>
      <c r="HG8" s="7"/>
      <c r="HH8" s="120"/>
      <c r="HI8" s="7"/>
      <c r="HJ8" s="120"/>
      <c r="HK8" s="153"/>
      <c r="HL8" s="103"/>
      <c r="HM8" s="153"/>
      <c r="HN8" s="103"/>
      <c r="HO8" s="7"/>
      <c r="HP8" s="120"/>
      <c r="HQ8" s="7"/>
      <c r="HR8" s="120"/>
      <c r="HS8" s="222"/>
      <c r="HT8" s="103"/>
      <c r="HU8" s="216"/>
      <c r="HV8" s="527"/>
      <c r="HW8" s="216">
        <v>8.8541666666666671E-2</v>
      </c>
      <c r="HX8" s="120">
        <f>MIN(IF($H8=0,0,ROUNDUP(HW8/$H8,0)),30)</f>
        <v>7</v>
      </c>
      <c r="HY8" s="216"/>
      <c r="HZ8" s="527"/>
      <c r="IA8" s="7"/>
      <c r="IB8" s="190"/>
      <c r="IC8" s="204"/>
      <c r="ID8" s="120"/>
      <c r="IE8" s="7"/>
      <c r="IF8" s="120"/>
      <c r="IG8" s="559">
        <v>2.8171296296296302E-2</v>
      </c>
      <c r="IH8" s="539">
        <f>MIN(IF($H8=0,0,ROUNDUP(IG8/$H8,0)),30)</f>
        <v>2</v>
      </c>
      <c r="II8" s="7"/>
      <c r="IJ8" s="120"/>
      <c r="IK8" s="7"/>
      <c r="IL8" s="120"/>
      <c r="IM8" s="7"/>
      <c r="IN8" s="120"/>
      <c r="IO8" s="153"/>
      <c r="IP8" s="116"/>
      <c r="IQ8" s="7"/>
      <c r="IR8" s="190"/>
      <c r="IS8" s="7"/>
      <c r="IT8" s="190"/>
      <c r="IU8" s="561">
        <v>9.7685185185185184E-3</v>
      </c>
      <c r="IV8" s="541">
        <f>MIN(IF($H8=0,0,ROUNDUP(IU8/$H8,0)),30)</f>
        <v>1</v>
      </c>
      <c r="IW8" s="216">
        <v>6.7129629629629625E-4</v>
      </c>
      <c r="IX8" s="120">
        <f>MIN(IF($H8=0,0,ROUNDUP(IW8/$H8,0)),30)</f>
        <v>1</v>
      </c>
      <c r="IY8" s="7"/>
      <c r="IZ8" s="120"/>
      <c r="JA8" s="561"/>
      <c r="JB8" s="541"/>
      <c r="JC8" s="7"/>
      <c r="JD8" s="120"/>
      <c r="JE8" s="561">
        <v>2.5069444444444446E-2</v>
      </c>
      <c r="JF8" s="541">
        <f>MIN(IF($H8=0,0,ROUNDUP(JE8/$H8,0)),30)</f>
        <v>2</v>
      </c>
      <c r="JG8" s="7" t="s">
        <v>803</v>
      </c>
      <c r="JH8" s="190">
        <f>MIN(IF($H8=0,0,ROUNDUP(JG8/$H8,0)),30)</f>
        <v>6</v>
      </c>
      <c r="JI8" s="7">
        <v>2.1041666666666667E-2</v>
      </c>
      <c r="JJ8" s="120">
        <f>MIN(IF($H8=0,0,ROUNDUP(JI8/$H8,0)),30)</f>
        <v>2</v>
      </c>
      <c r="JK8" s="7"/>
      <c r="JL8" s="120"/>
      <c r="JM8" s="7">
        <v>0.16666666666666666</v>
      </c>
      <c r="JN8" s="120">
        <f>MIN(IF($H8=0,0,ROUNDUP(JM8/$H8,0)),30)</f>
        <v>12</v>
      </c>
      <c r="JO8" s="7"/>
      <c r="JP8" s="120"/>
      <c r="JQ8" s="7"/>
      <c r="JR8" s="190"/>
      <c r="JS8" s="7"/>
      <c r="JT8" s="190"/>
      <c r="JU8" s="7"/>
      <c r="JV8" s="120"/>
      <c r="JW8" s="7">
        <v>4.4791666666666669E-3</v>
      </c>
      <c r="JX8" s="120">
        <f t="shared" ref="JX8" si="22">MIN(IF($H8=0,0,ROUNDUP(JW8/$H8,0)),30)</f>
        <v>1</v>
      </c>
      <c r="JY8" s="7"/>
      <c r="JZ8" s="190"/>
      <c r="KA8" s="7"/>
      <c r="KB8" s="120"/>
      <c r="KC8" s="7"/>
      <c r="KD8" s="120"/>
      <c r="KE8" s="557">
        <v>4.7685185185185183E-3</v>
      </c>
      <c r="KF8" s="103">
        <f>MIN(IF($H8=0,0,ROUNDUP(KE8/$H8,0)),30)</f>
        <v>1</v>
      </c>
      <c r="KG8" s="7"/>
      <c r="KH8" s="190"/>
      <c r="KI8" s="7"/>
      <c r="KJ8" s="190"/>
      <c r="KK8" s="7">
        <v>4.5300925925925932E-2</v>
      </c>
      <c r="KL8" s="190">
        <f>MIN(IF($H8=0,0,ROUNDUP(KK8/$H8,0)),30)</f>
        <v>4</v>
      </c>
      <c r="KM8" s="7"/>
      <c r="KN8" s="120"/>
      <c r="KO8" s="7"/>
      <c r="KP8" s="120"/>
      <c r="KQ8" s="7"/>
      <c r="KR8" s="120"/>
      <c r="KS8" s="7"/>
      <c r="KT8" s="120"/>
      <c r="KU8" s="7"/>
      <c r="KV8" s="120"/>
      <c r="KW8" s="7"/>
      <c r="KX8" s="190"/>
      <c r="KY8" s="7"/>
      <c r="KZ8" s="190"/>
      <c r="LA8" s="7"/>
      <c r="LB8" s="190"/>
      <c r="LC8" s="7"/>
      <c r="LD8" s="190"/>
      <c r="LE8" s="153"/>
      <c r="LF8" s="103"/>
      <c r="LG8" s="7"/>
      <c r="LH8" s="120"/>
      <c r="LI8" s="7"/>
      <c r="LJ8" s="190"/>
      <c r="LK8" s="7"/>
      <c r="LL8" s="190"/>
      <c r="LM8" s="7"/>
      <c r="LN8" s="190"/>
      <c r="LO8" s="7"/>
      <c r="LP8" s="190"/>
      <c r="LQ8" s="148"/>
      <c r="LR8" s="190"/>
      <c r="LS8" s="7"/>
      <c r="LT8" s="190"/>
      <c r="LU8" s="7"/>
      <c r="LV8" s="190"/>
      <c r="LW8" s="7"/>
      <c r="LX8" s="190"/>
      <c r="LY8" s="7"/>
      <c r="LZ8" s="190"/>
      <c r="MA8" s="7"/>
      <c r="MB8" s="190"/>
      <c r="MC8" s="7"/>
      <c r="MD8" s="190"/>
      <c r="ME8" s="7"/>
      <c r="MF8" s="190"/>
      <c r="MG8" s="148"/>
      <c r="MH8" s="149"/>
      <c r="MI8" s="148"/>
      <c r="MJ8" s="149"/>
      <c r="MK8" s="148"/>
      <c r="ML8" s="149"/>
      <c r="MM8" s="148"/>
      <c r="MN8" s="149"/>
    </row>
    <row r="9" spans="1:353" s="33" customFormat="1" ht="16.5" customHeight="1" x14ac:dyDescent="0.2">
      <c r="A9" s="86">
        <f t="shared" si="0"/>
        <v>7</v>
      </c>
      <c r="B9" s="5" t="s">
        <v>232</v>
      </c>
      <c r="C9" s="270">
        <f t="shared" si="1"/>
        <v>13</v>
      </c>
      <c r="D9" s="265">
        <f t="shared" si="2"/>
        <v>105</v>
      </c>
      <c r="E9" s="272">
        <f t="shared" si="3"/>
        <v>7</v>
      </c>
      <c r="F9" s="517">
        <f t="shared" si="4"/>
        <v>36</v>
      </c>
      <c r="G9" s="151">
        <f t="shared" si="5"/>
        <v>1.58349537037037</v>
      </c>
      <c r="H9" s="267">
        <f t="shared" si="6"/>
        <v>1.9502314814814816E-2</v>
      </c>
      <c r="I9" s="7">
        <v>2.0381944444444446E-2</v>
      </c>
      <c r="J9" s="120">
        <f>ROUNDUP(I9/$H9,0)</f>
        <v>2</v>
      </c>
      <c r="K9" s="7">
        <v>2.0127314814814817E-2</v>
      </c>
      <c r="L9" s="120">
        <f>ROUNDUP(K9/$H9,0)</f>
        <v>2</v>
      </c>
      <c r="M9" s="7">
        <v>1.96875E-2</v>
      </c>
      <c r="N9" s="120">
        <f>ROUNDUP(M9/$H9,0)</f>
        <v>2</v>
      </c>
      <c r="O9" s="7">
        <v>2.0173611111111111E-2</v>
      </c>
      <c r="P9" s="120">
        <f t="shared" ref="P9" si="23">ROUNDUP(O9/$H9,0)</f>
        <v>2</v>
      </c>
      <c r="Q9" s="7">
        <v>2.1168981481481483E-2</v>
      </c>
      <c r="R9" s="120">
        <f t="shared" si="10"/>
        <v>2</v>
      </c>
      <c r="S9" s="7">
        <v>2.1504629629629627E-2</v>
      </c>
      <c r="T9" s="120">
        <f t="shared" ref="T9" si="24">ROUNDUP(S9/$H9,0)</f>
        <v>2</v>
      </c>
      <c r="U9" s="7">
        <v>1.9502314814814816E-2</v>
      </c>
      <c r="V9" s="120">
        <f t="shared" ref="V9" si="25">ROUNDUP(U9/$H9,0)</f>
        <v>1</v>
      </c>
      <c r="W9" s="7">
        <v>2.0497685185185185E-2</v>
      </c>
      <c r="X9" s="120">
        <f t="shared" ref="X9" si="26">ROUNDUP(W9/$H9,0)</f>
        <v>2</v>
      </c>
      <c r="Y9" s="7">
        <v>2.162037037037037E-2</v>
      </c>
      <c r="Z9" s="120">
        <f>ROUNDUP(Y9/$H9,0)</f>
        <v>2</v>
      </c>
      <c r="AA9" s="7">
        <v>2.4305555555555556E-2</v>
      </c>
      <c r="AB9" s="120">
        <f>ROUNDUP(AA9/$H9,0)</f>
        <v>2</v>
      </c>
      <c r="AC9" s="7">
        <v>2.0335648148148148E-2</v>
      </c>
      <c r="AD9" s="120">
        <f t="shared" si="15"/>
        <v>2</v>
      </c>
      <c r="AE9" s="7">
        <v>2.4305555555555556E-2</v>
      </c>
      <c r="AF9" s="120">
        <f t="shared" si="16"/>
        <v>2</v>
      </c>
      <c r="AG9" s="7">
        <v>2.0347222222222221E-2</v>
      </c>
      <c r="AH9" s="120">
        <f t="shared" si="17"/>
        <v>2</v>
      </c>
      <c r="AI9" s="7">
        <v>2.0092592592592592E-2</v>
      </c>
      <c r="AJ9" s="120">
        <f t="shared" ref="AJ9" si="27">ROUNDUP(AI9/$H9,0)</f>
        <v>2</v>
      </c>
      <c r="AK9" s="7">
        <v>1.9907407407407408E-2</v>
      </c>
      <c r="AL9" s="120">
        <f t="shared" si="19"/>
        <v>2</v>
      </c>
      <c r="AM9" s="7"/>
      <c r="AN9" s="120"/>
      <c r="AO9" s="7"/>
      <c r="AP9" s="120"/>
      <c r="AQ9" s="7"/>
      <c r="AR9" s="120"/>
      <c r="AS9" s="7"/>
      <c r="AT9" s="120"/>
      <c r="AU9" s="7"/>
      <c r="AV9" s="120"/>
      <c r="AW9" s="148"/>
      <c r="AX9" s="182"/>
      <c r="AY9" s="204"/>
      <c r="AZ9" s="120"/>
      <c r="BA9" s="148"/>
      <c r="BB9" s="120"/>
      <c r="BC9" s="49"/>
      <c r="BD9" s="120"/>
      <c r="BE9" s="93">
        <v>4.5000000000000005E-2</v>
      </c>
      <c r="BF9" s="120">
        <f>IF($H9=0,0,ROUNDUP(BE9/$H9,0))</f>
        <v>3</v>
      </c>
      <c r="BG9" s="49"/>
      <c r="BH9" s="120"/>
      <c r="BI9" s="7"/>
      <c r="BJ9" s="120"/>
      <c r="BK9" s="148"/>
      <c r="BL9" s="120"/>
      <c r="BM9" s="7"/>
      <c r="BN9" s="190"/>
      <c r="BO9" s="49"/>
      <c r="BP9" s="120"/>
      <c r="BQ9" s="148"/>
      <c r="BR9" s="120"/>
      <c r="BS9" s="7"/>
      <c r="BT9" s="120"/>
      <c r="BU9" s="7"/>
      <c r="BV9" s="120"/>
      <c r="BW9" s="7"/>
      <c r="BX9" s="120"/>
      <c r="BY9" s="148"/>
      <c r="BZ9" s="120"/>
      <c r="CA9" s="7">
        <v>4.7245370370370375E-2</v>
      </c>
      <c r="CB9" s="120">
        <f>IF($H9=0,0,ROUNDUP(CA9/$H9,0))</f>
        <v>3</v>
      </c>
      <c r="CC9" s="7"/>
      <c r="CD9" s="120"/>
      <c r="CE9" s="7">
        <v>4.5312499999999999E-2</v>
      </c>
      <c r="CF9" s="120">
        <f>IF($H9=0,0,ROUNDUP(CE9/$H9,0))</f>
        <v>3</v>
      </c>
      <c r="CG9" s="7"/>
      <c r="CH9" s="188"/>
      <c r="CI9" s="7"/>
      <c r="CJ9" s="188"/>
      <c r="CK9" s="7"/>
      <c r="CL9" s="120"/>
      <c r="CM9" s="7"/>
      <c r="CN9" s="120"/>
      <c r="CO9" s="148"/>
      <c r="CP9" s="120"/>
      <c r="CQ9" s="7"/>
      <c r="CR9" s="120"/>
      <c r="CS9" s="7"/>
      <c r="CT9" s="120"/>
      <c r="CU9" s="148"/>
      <c r="CV9" s="188"/>
      <c r="CW9" s="132"/>
      <c r="CX9" s="194"/>
      <c r="CY9" s="186"/>
      <c r="CZ9" s="120"/>
      <c r="DA9" s="148"/>
      <c r="DB9" s="188"/>
      <c r="DC9" s="49"/>
      <c r="DD9" s="120"/>
      <c r="DE9" s="204"/>
      <c r="DF9" s="182"/>
      <c r="DG9" s="7"/>
      <c r="DH9" s="120"/>
      <c r="DI9" s="148"/>
      <c r="DJ9" s="188"/>
      <c r="DK9" s="49"/>
      <c r="DL9" s="190"/>
      <c r="DM9" s="132"/>
      <c r="DN9" s="190"/>
      <c r="DO9" s="7">
        <v>1.996527777777778E-2</v>
      </c>
      <c r="DP9" s="120">
        <f>IF($H9=0,0,ROUNDUP(DO9/$H9,0))</f>
        <v>2</v>
      </c>
      <c r="DQ9" s="204"/>
      <c r="DR9" s="120"/>
      <c r="DS9" s="49"/>
      <c r="DT9" s="120"/>
      <c r="DU9" s="7">
        <v>1.5023148148148148E-2</v>
      </c>
      <c r="DV9" s="103">
        <f>IF($H9=0,0,ROUNDUP(DU9/$H9,0))</f>
        <v>1</v>
      </c>
      <c r="DW9" s="7"/>
      <c r="DX9" s="120"/>
      <c r="DY9" s="204"/>
      <c r="DZ9" s="120"/>
      <c r="EA9" s="7">
        <v>2.8472222222222222E-2</v>
      </c>
      <c r="EB9" s="120">
        <f>IF($H9=0,0,ROUNDUP(EA9/$H9,0))</f>
        <v>2</v>
      </c>
      <c r="EC9" s="7"/>
      <c r="ED9" s="120"/>
      <c r="EE9" s="7"/>
      <c r="EF9" s="120"/>
      <c r="EG9" s="7"/>
      <c r="EH9" s="120"/>
      <c r="EI9" s="148"/>
      <c r="EJ9" s="120"/>
      <c r="EK9" s="7">
        <v>1.1666666666666667E-2</v>
      </c>
      <c r="EL9" s="120">
        <f>IF($H9=0,0,ROUNDUP(EK9/$H9,0))</f>
        <v>1</v>
      </c>
      <c r="EM9" s="198"/>
      <c r="EN9" s="193"/>
      <c r="EO9" s="7">
        <v>6.3703703703703707E-2</v>
      </c>
      <c r="EP9" s="120">
        <f>IF($H9=0,0,ROUNDUP(EO9/$H9,0))</f>
        <v>4</v>
      </c>
      <c r="EQ9" s="7"/>
      <c r="ER9" s="190"/>
      <c r="ES9" s="7"/>
      <c r="ET9" s="120"/>
      <c r="EU9" s="7"/>
      <c r="EV9" s="120"/>
      <c r="EW9" s="7">
        <v>0.10457175925925925</v>
      </c>
      <c r="EX9" s="120">
        <f>IF($H9=0,0,ROUNDUP(EW9/$H9,0))</f>
        <v>6</v>
      </c>
      <c r="EY9" s="198"/>
      <c r="EZ9" s="120"/>
      <c r="FA9" s="21"/>
      <c r="FB9" s="120"/>
      <c r="FC9" s="7"/>
      <c r="FD9" s="120"/>
      <c r="FE9" s="7" t="s">
        <v>736</v>
      </c>
      <c r="FF9" s="120">
        <f>IF($H9=0,0,ROUNDUP(FE9/$H9,0))</f>
        <v>3</v>
      </c>
      <c r="FG9" s="7"/>
      <c r="FH9" s="120"/>
      <c r="FI9" s="21"/>
      <c r="FJ9" s="120"/>
      <c r="FK9" s="182"/>
      <c r="FL9" s="120"/>
      <c r="FM9" s="148"/>
      <c r="FN9" s="182"/>
      <c r="FO9" s="204"/>
      <c r="FP9" s="120"/>
      <c r="FQ9" s="7">
        <v>0.13592592592592592</v>
      </c>
      <c r="FR9" s="120">
        <f>IF($H9=0,0,ROUNDUP(FQ9/$H9,0))</f>
        <v>7</v>
      </c>
      <c r="FS9" s="153"/>
      <c r="FT9" s="103"/>
      <c r="FU9" s="222"/>
      <c r="FV9" s="103"/>
      <c r="FW9" s="7"/>
      <c r="FX9" s="120"/>
      <c r="FY9" s="153"/>
      <c r="FZ9" s="103"/>
      <c r="GA9" s="153"/>
      <c r="GB9" s="193"/>
      <c r="GC9" s="7"/>
      <c r="GD9" s="120"/>
      <c r="GE9" s="222"/>
      <c r="GF9" s="103"/>
      <c r="GG9" s="228"/>
      <c r="GH9" s="525"/>
      <c r="GI9" s="153"/>
      <c r="GJ9" s="103"/>
      <c r="GK9" s="49">
        <v>0.17075231481481482</v>
      </c>
      <c r="GL9" s="120">
        <f>IF($H9=0,0,ROUNDUP(GK9/$H9,0))</f>
        <v>9</v>
      </c>
      <c r="GM9" s="49"/>
      <c r="GN9" s="120"/>
      <c r="GO9" s="153"/>
      <c r="GP9" s="103"/>
      <c r="GQ9" s="204"/>
      <c r="GR9" s="120"/>
      <c r="GS9" s="204"/>
      <c r="GT9" s="120"/>
      <c r="GU9" s="21"/>
      <c r="GV9" s="120"/>
      <c r="GW9" s="233"/>
      <c r="GX9" s="103"/>
      <c r="GY9" s="49">
        <v>5.7175925925925929E-2</v>
      </c>
      <c r="GZ9" s="120">
        <f>IF($H9=0,0,ROUNDUP(GY9/$H9,0))</f>
        <v>3</v>
      </c>
      <c r="HA9" s="153"/>
      <c r="HB9" s="103"/>
      <c r="HC9" s="204"/>
      <c r="HD9" s="120"/>
      <c r="HE9" s="7"/>
      <c r="HF9" s="103"/>
      <c r="HG9" s="7"/>
      <c r="HH9" s="120"/>
      <c r="HI9" s="7"/>
      <c r="HJ9" s="190"/>
      <c r="HK9" s="153"/>
      <c r="HL9" s="103"/>
      <c r="HM9" s="222"/>
      <c r="HN9" s="103"/>
      <c r="HO9" s="153">
        <v>6.5231481481481488E-2</v>
      </c>
      <c r="HP9" s="120">
        <f>MIN(IF($H9=0,0,ROUNDUP(HO9/$H9,0)),30)</f>
        <v>4</v>
      </c>
      <c r="HQ9" s="153">
        <v>4.777777777777778E-2</v>
      </c>
      <c r="HR9" s="120">
        <f>MIN(IF($H9=0,0,ROUNDUP(HQ9/$H9,0)),30)</f>
        <v>3</v>
      </c>
      <c r="HS9" s="222"/>
      <c r="HT9" s="103"/>
      <c r="HU9" s="216"/>
      <c r="HV9" s="527"/>
      <c r="HW9" s="217"/>
      <c r="HX9" s="527"/>
      <c r="HY9" s="217"/>
      <c r="HZ9" s="527"/>
      <c r="IA9" s="216">
        <v>4.5636574074074072E-2</v>
      </c>
      <c r="IB9" s="120">
        <f>MIN(IF($H9=0,0,ROUNDUP(IA9/$H9,0)),30)</f>
        <v>3</v>
      </c>
      <c r="IC9" s="233"/>
      <c r="ID9" s="103"/>
      <c r="IE9" s="7"/>
      <c r="IF9" s="120"/>
      <c r="IG9" s="222"/>
      <c r="IH9" s="103"/>
      <c r="II9" s="7"/>
      <c r="IJ9" s="120"/>
      <c r="IK9" s="7"/>
      <c r="IL9" s="120"/>
      <c r="IM9" s="7"/>
      <c r="IN9" s="120"/>
      <c r="IO9" s="153">
        <v>4.5740740740740742E-2</v>
      </c>
      <c r="IP9" s="120">
        <f>MIN(IF($H9=0,0,ROUNDUP(IO9/$H9,0)),30)</f>
        <v>3</v>
      </c>
      <c r="IQ9" s="7"/>
      <c r="IR9" s="190"/>
      <c r="IS9" s="7"/>
      <c r="IT9" s="190"/>
      <c r="IU9" s="7"/>
      <c r="IV9" s="120"/>
      <c r="IW9" s="7"/>
      <c r="IX9" s="120"/>
      <c r="IY9" s="216">
        <v>0.10369212962962963</v>
      </c>
      <c r="IZ9" s="120">
        <f>MIN(IF($H9=0,0,ROUNDUP(IY9/$H9,0)),30)</f>
        <v>6</v>
      </c>
      <c r="JA9" s="7"/>
      <c r="JB9" s="120"/>
      <c r="JC9" s="7"/>
      <c r="JD9" s="120"/>
      <c r="JE9" s="7"/>
      <c r="JF9" s="120"/>
      <c r="JG9" s="7" t="s">
        <v>810</v>
      </c>
      <c r="JH9" s="190">
        <f>MIN(IF($H9=0,0,ROUNDUP(JG9/$H9,0)),30)</f>
        <v>6</v>
      </c>
      <c r="JI9" s="7">
        <v>2.732638888888889E-2</v>
      </c>
      <c r="JJ9" s="120">
        <f>MIN(IF($H9=0,0,ROUNDUP(JI9/$H9,0)),30)</f>
        <v>2</v>
      </c>
      <c r="JK9" s="7"/>
      <c r="JL9" s="120"/>
      <c r="JM9" s="7"/>
      <c r="JN9" s="120"/>
      <c r="JO9" s="7"/>
      <c r="JP9" s="120"/>
      <c r="JQ9" s="7"/>
      <c r="JR9" s="120"/>
      <c r="JS9" s="7"/>
      <c r="JT9" s="190"/>
      <c r="JU9" s="7"/>
      <c r="JV9" s="120"/>
      <c r="JW9" s="7"/>
      <c r="JX9" s="190"/>
      <c r="JY9" s="7"/>
      <c r="JZ9" s="190"/>
      <c r="KA9" s="7"/>
      <c r="KB9" s="120"/>
      <c r="KC9" s="7"/>
      <c r="KD9" s="120"/>
      <c r="KE9" s="113"/>
      <c r="KF9" s="103"/>
      <c r="KG9" s="7"/>
      <c r="KH9" s="190"/>
      <c r="KI9" s="7"/>
      <c r="KJ9" s="190"/>
      <c r="KK9" s="7">
        <v>2.9791666666666664E-2</v>
      </c>
      <c r="KL9" s="190">
        <f>MIN(IF($H9=0,0,ROUNDUP(KK9/$H9,0)),30)</f>
        <v>2</v>
      </c>
      <c r="KM9" s="7"/>
      <c r="KN9" s="120"/>
      <c r="KO9" s="7"/>
      <c r="KP9" s="120"/>
      <c r="KQ9" s="7"/>
      <c r="KR9" s="120"/>
      <c r="KS9" s="7"/>
      <c r="KT9" s="120"/>
      <c r="KU9" s="7"/>
      <c r="KV9" s="120"/>
      <c r="KW9" s="7"/>
      <c r="KX9" s="190"/>
      <c r="KY9" s="7"/>
      <c r="KZ9" s="190"/>
      <c r="LA9" s="7"/>
      <c r="LB9" s="190"/>
      <c r="LC9" s="7"/>
      <c r="LD9" s="190"/>
      <c r="LE9" s="153"/>
      <c r="LF9" s="103"/>
      <c r="LG9" s="7"/>
      <c r="LH9" s="120"/>
      <c r="LI9" s="7"/>
      <c r="LJ9" s="190"/>
      <c r="LK9" s="7"/>
      <c r="LL9" s="190"/>
      <c r="LM9" s="7"/>
      <c r="LN9" s="190"/>
      <c r="LO9" s="7"/>
      <c r="LP9" s="190"/>
      <c r="LQ9" s="148"/>
      <c r="LR9" s="190"/>
      <c r="LS9" s="7"/>
      <c r="LT9" s="190"/>
      <c r="LU9" s="7"/>
      <c r="LV9" s="190"/>
      <c r="LW9" s="7"/>
      <c r="LX9" s="190"/>
      <c r="LY9" s="7"/>
      <c r="LZ9" s="190"/>
      <c r="MA9" s="7"/>
      <c r="MB9" s="190"/>
      <c r="MC9" s="7"/>
      <c r="MD9" s="190"/>
      <c r="ME9" s="7"/>
      <c r="MF9" s="190"/>
      <c r="MG9" s="148"/>
      <c r="MH9" s="149"/>
      <c r="MI9" s="148"/>
      <c r="MJ9" s="149"/>
      <c r="MK9" s="148"/>
      <c r="ML9" s="149"/>
      <c r="MM9" s="148"/>
      <c r="MN9" s="149"/>
    </row>
    <row r="10" spans="1:353" s="33" customFormat="1" ht="16.5" customHeight="1" x14ac:dyDescent="0.2">
      <c r="A10" s="86">
        <f t="shared" si="0"/>
        <v>8</v>
      </c>
      <c r="B10" s="5" t="s">
        <v>267</v>
      </c>
      <c r="C10" s="270">
        <f t="shared" si="1"/>
        <v>28</v>
      </c>
      <c r="D10" s="265">
        <f t="shared" si="2"/>
        <v>15</v>
      </c>
      <c r="E10" s="272">
        <f t="shared" si="3"/>
        <v>27</v>
      </c>
      <c r="F10" s="517">
        <f t="shared" si="4"/>
        <v>6</v>
      </c>
      <c r="G10" s="151">
        <f t="shared" si="5"/>
        <v>0.15556712962962965</v>
      </c>
      <c r="H10" s="267">
        <f t="shared" si="6"/>
        <v>1.5266203703703705E-2</v>
      </c>
      <c r="I10" s="7">
        <v>1.6145833333333335E-2</v>
      </c>
      <c r="J10" s="120">
        <f>ROUNDUP(I10/$H10,0)</f>
        <v>2</v>
      </c>
      <c r="K10" s="7"/>
      <c r="L10" s="120"/>
      <c r="M10" s="7">
        <v>1.5266203703703705E-2</v>
      </c>
      <c r="N10" s="120">
        <f t="shared" ref="N10" si="28">ROUNDUP(M10/$H10,0)</f>
        <v>1</v>
      </c>
      <c r="O10" s="204"/>
      <c r="P10" s="193"/>
      <c r="Q10" s="7">
        <v>1.6319444444444445E-2</v>
      </c>
      <c r="R10" s="120">
        <f t="shared" ref="R10" si="29">ROUNDUP(Q10/$H10,0)</f>
        <v>2</v>
      </c>
      <c r="S10" s="7">
        <v>1.5358796296296296E-2</v>
      </c>
      <c r="T10" s="120">
        <f t="shared" ref="T10" si="30">ROUNDUP(S10/$H10,0)</f>
        <v>2</v>
      </c>
      <c r="U10" s="7"/>
      <c r="V10" s="120"/>
      <c r="W10" s="204"/>
      <c r="X10" s="120"/>
      <c r="Y10" s="7">
        <v>1.579861111111111E-2</v>
      </c>
      <c r="Z10" s="120">
        <f>ROUNDUP(Y10/$H10,0)</f>
        <v>2</v>
      </c>
      <c r="AA10" s="7"/>
      <c r="AB10" s="120"/>
      <c r="AC10" s="7"/>
      <c r="AD10" s="120"/>
      <c r="AE10" s="204"/>
      <c r="AF10" s="120"/>
      <c r="AG10" s="7"/>
      <c r="AH10" s="120"/>
      <c r="AI10" s="7"/>
      <c r="AJ10" s="120"/>
      <c r="AK10" s="7"/>
      <c r="AL10" s="188"/>
      <c r="AM10" s="7"/>
      <c r="AN10" s="120"/>
      <c r="AO10" s="7"/>
      <c r="AP10" s="120"/>
      <c r="AQ10" s="7"/>
      <c r="AR10" s="120"/>
      <c r="AS10" s="7"/>
      <c r="AT10" s="120"/>
      <c r="AU10" s="7"/>
      <c r="AV10" s="120"/>
      <c r="AW10" s="148"/>
      <c r="AX10" s="182"/>
      <c r="AY10" s="204"/>
      <c r="AZ10" s="120"/>
      <c r="BA10" s="148"/>
      <c r="BB10" s="120"/>
      <c r="BC10" s="49"/>
      <c r="BD10" s="120"/>
      <c r="BE10" s="93"/>
      <c r="BF10" s="120"/>
      <c r="BG10" s="49"/>
      <c r="BH10" s="120"/>
      <c r="BI10" s="7"/>
      <c r="BJ10" s="120"/>
      <c r="BK10" s="148"/>
      <c r="BL10" s="120"/>
      <c r="BM10" s="7"/>
      <c r="BN10" s="190"/>
      <c r="BO10" s="49"/>
      <c r="BP10" s="120"/>
      <c r="BQ10" s="148"/>
      <c r="BR10" s="120"/>
      <c r="BS10" s="7"/>
      <c r="BT10" s="120"/>
      <c r="BU10" s="7"/>
      <c r="BV10" s="120"/>
      <c r="BW10" s="7"/>
      <c r="BX10" s="120"/>
      <c r="BY10" s="148"/>
      <c r="BZ10" s="120"/>
      <c r="CA10" s="148"/>
      <c r="CB10" s="120"/>
      <c r="CC10" s="7"/>
      <c r="CD10" s="120"/>
      <c r="CE10" s="7"/>
      <c r="CF10" s="188"/>
      <c r="CG10" s="7"/>
      <c r="CH10" s="188"/>
      <c r="CI10" s="7"/>
      <c r="CJ10" s="188"/>
      <c r="CK10" s="7"/>
      <c r="CL10" s="120"/>
      <c r="CM10" s="7"/>
      <c r="CN10" s="120"/>
      <c r="CO10" s="148"/>
      <c r="CP10" s="120"/>
      <c r="CQ10" s="7"/>
      <c r="CR10" s="120"/>
      <c r="CS10" s="7"/>
      <c r="CT10" s="120"/>
      <c r="CU10" s="148"/>
      <c r="CV10" s="188"/>
      <c r="CW10" s="132"/>
      <c r="CX10" s="194"/>
      <c r="CY10" s="7"/>
      <c r="CZ10" s="120"/>
      <c r="DA10" s="148"/>
      <c r="DB10" s="188"/>
      <c r="DC10" s="49"/>
      <c r="DD10" s="120"/>
      <c r="DE10" s="204"/>
      <c r="DF10" s="182"/>
      <c r="DG10" s="7"/>
      <c r="DH10" s="120"/>
      <c r="DI10" s="148"/>
      <c r="DJ10" s="188"/>
      <c r="DK10" s="49"/>
      <c r="DL10" s="190"/>
      <c r="DM10" s="132"/>
      <c r="DN10" s="190"/>
      <c r="DO10" s="7"/>
      <c r="DP10" s="120"/>
      <c r="DQ10" s="204"/>
      <c r="DR10" s="120"/>
      <c r="DS10" s="49"/>
      <c r="DT10" s="120"/>
      <c r="DU10" s="204"/>
      <c r="DV10" s="182"/>
      <c r="DW10" s="7"/>
      <c r="DX10" s="120"/>
      <c r="DY10" s="204"/>
      <c r="DZ10" s="120"/>
      <c r="EA10" s="182"/>
      <c r="EB10" s="193"/>
      <c r="EC10" s="7"/>
      <c r="ED10" s="120"/>
      <c r="EE10" s="7"/>
      <c r="EF10" s="120"/>
      <c r="EG10" s="7"/>
      <c r="EH10" s="120"/>
      <c r="EI10" s="148"/>
      <c r="EJ10" s="120"/>
      <c r="EK10" s="7"/>
      <c r="EL10" s="120"/>
      <c r="EM10" s="198"/>
      <c r="EN10" s="193"/>
      <c r="EO10" s="7"/>
      <c r="EP10" s="120"/>
      <c r="EQ10" s="7"/>
      <c r="ER10" s="190"/>
      <c r="ES10" s="7"/>
      <c r="ET10" s="120"/>
      <c r="EU10" s="7"/>
      <c r="EV10" s="120"/>
      <c r="EW10" s="7">
        <v>7.6678240740740741E-2</v>
      </c>
      <c r="EX10" s="120">
        <f>IF($H10=0,0,ROUNDUP(EW10/$H10,0))</f>
        <v>6</v>
      </c>
      <c r="EY10" s="198"/>
      <c r="EZ10" s="120"/>
      <c r="FA10" s="21"/>
      <c r="FB10" s="120"/>
      <c r="FC10" s="7"/>
      <c r="FD10" s="120"/>
      <c r="FE10" s="7"/>
      <c r="FF10" s="120"/>
      <c r="FG10" s="7"/>
      <c r="FH10" s="120"/>
      <c r="FI10" s="21"/>
      <c r="FJ10" s="120"/>
      <c r="FK10" s="182"/>
      <c r="FL10" s="120"/>
      <c r="FM10" s="148"/>
      <c r="FN10" s="182"/>
      <c r="FO10" s="204"/>
      <c r="FP10" s="120"/>
      <c r="FQ10" s="21"/>
      <c r="FR10" s="120"/>
      <c r="FS10" s="153"/>
      <c r="FT10" s="103"/>
      <c r="FU10" s="222"/>
      <c r="FV10" s="103"/>
      <c r="FW10" s="222"/>
      <c r="FX10" s="103"/>
      <c r="FY10" s="222"/>
      <c r="FZ10" s="103"/>
      <c r="GA10" s="222"/>
      <c r="GB10" s="210"/>
      <c r="GC10" s="7"/>
      <c r="GD10" s="120"/>
      <c r="GE10" s="222"/>
      <c r="GF10" s="103"/>
      <c r="GG10" s="228"/>
      <c r="GH10" s="525"/>
      <c r="GI10" s="222"/>
      <c r="GJ10" s="103"/>
      <c r="GK10" s="49"/>
      <c r="GL10" s="120"/>
      <c r="GM10" s="49"/>
      <c r="GN10" s="120"/>
      <c r="GO10" s="153"/>
      <c r="GP10" s="103"/>
      <c r="GQ10" s="204"/>
      <c r="GR10" s="120"/>
      <c r="GS10" s="204"/>
      <c r="GT10" s="120"/>
      <c r="GU10" s="21"/>
      <c r="GV10" s="120"/>
      <c r="GW10" s="204"/>
      <c r="GX10" s="120"/>
      <c r="GY10" s="21"/>
      <c r="GZ10" s="120"/>
      <c r="HA10" s="153"/>
      <c r="HB10" s="103"/>
      <c r="HC10" s="204"/>
      <c r="HD10" s="120"/>
      <c r="HE10" s="153"/>
      <c r="HF10" s="103"/>
      <c r="HG10" s="7"/>
      <c r="HH10" s="120"/>
      <c r="HI10" s="7"/>
      <c r="HJ10" s="190"/>
      <c r="HK10" s="153"/>
      <c r="HL10" s="103"/>
      <c r="HM10" s="222"/>
      <c r="HN10" s="103"/>
      <c r="HO10" s="7"/>
      <c r="HP10" s="120"/>
      <c r="HQ10" s="7"/>
      <c r="HR10" s="120"/>
      <c r="HS10" s="222"/>
      <c r="HT10" s="103"/>
      <c r="HU10" s="216"/>
      <c r="HV10" s="527"/>
      <c r="HW10" s="216"/>
      <c r="HX10" s="527"/>
      <c r="HY10" s="216"/>
      <c r="HZ10" s="527"/>
      <c r="IA10" s="7"/>
      <c r="IB10" s="190"/>
      <c r="IC10" s="204"/>
      <c r="ID10" s="120"/>
      <c r="IE10" s="7"/>
      <c r="IF10" s="120"/>
      <c r="IG10" s="204"/>
      <c r="IH10" s="120"/>
      <c r="II10" s="7"/>
      <c r="IJ10" s="120"/>
      <c r="IK10" s="7"/>
      <c r="IL10" s="190"/>
      <c r="IM10" s="7"/>
      <c r="IN10" s="120"/>
      <c r="IO10" s="153"/>
      <c r="IP10" s="116"/>
      <c r="IQ10" s="7"/>
      <c r="IR10" s="190"/>
      <c r="IS10" s="7"/>
      <c r="IT10" s="190"/>
      <c r="IU10" s="7"/>
      <c r="IV10" s="120"/>
      <c r="IW10" s="7"/>
      <c r="IX10" s="120"/>
      <c r="IY10" s="7"/>
      <c r="IZ10" s="120"/>
      <c r="JA10" s="7"/>
      <c r="JB10" s="120"/>
      <c r="JC10" s="7"/>
      <c r="JD10" s="120"/>
      <c r="JE10" s="7"/>
      <c r="JF10" s="190"/>
      <c r="JG10" s="7"/>
      <c r="JH10" s="190"/>
      <c r="JI10" s="7"/>
      <c r="JJ10" s="190"/>
      <c r="JK10" s="7"/>
      <c r="JL10" s="190"/>
      <c r="JM10" s="7"/>
      <c r="JN10" s="120"/>
      <c r="JO10" s="7"/>
      <c r="JP10" s="120"/>
      <c r="JQ10" s="7"/>
      <c r="JR10" s="190"/>
      <c r="JS10" s="7"/>
      <c r="JT10" s="190"/>
      <c r="JU10" s="7"/>
      <c r="JV10" s="120"/>
      <c r="JW10" s="7"/>
      <c r="JX10" s="190"/>
      <c r="JY10" s="7"/>
      <c r="JZ10" s="190"/>
      <c r="KA10" s="7"/>
      <c r="KB10" s="120"/>
      <c r="KC10" s="7"/>
      <c r="KD10" s="120"/>
      <c r="KE10" s="113"/>
      <c r="KF10" s="103"/>
      <c r="KG10" s="7"/>
      <c r="KH10" s="190"/>
      <c r="KI10" s="7"/>
      <c r="KJ10" s="190"/>
      <c r="KK10" s="7"/>
      <c r="KL10" s="190"/>
      <c r="KM10" s="7"/>
      <c r="KN10" s="120"/>
      <c r="KO10" s="7"/>
      <c r="KP10" s="120"/>
      <c r="KQ10" s="7"/>
      <c r="KR10" s="120"/>
      <c r="KS10" s="7"/>
      <c r="KT10" s="120"/>
      <c r="KU10" s="7"/>
      <c r="KV10" s="120"/>
      <c r="KW10" s="7"/>
      <c r="KX10" s="190"/>
      <c r="KY10" s="7"/>
      <c r="KZ10" s="190"/>
      <c r="LA10" s="7"/>
      <c r="LB10" s="190"/>
      <c r="LC10" s="7"/>
      <c r="LD10" s="190"/>
      <c r="LE10" s="153"/>
      <c r="LF10" s="103"/>
      <c r="LG10" s="7"/>
      <c r="LH10" s="120"/>
      <c r="LI10" s="7"/>
      <c r="LJ10" s="190"/>
      <c r="LK10" s="7"/>
      <c r="LL10" s="190"/>
      <c r="LM10" s="7"/>
      <c r="LN10" s="190"/>
      <c r="LO10" s="7"/>
      <c r="LP10" s="190"/>
      <c r="LQ10" s="148"/>
      <c r="LR10" s="120"/>
      <c r="LS10" s="7"/>
      <c r="LT10" s="190"/>
      <c r="LU10" s="7"/>
      <c r="LV10" s="190"/>
      <c r="LW10" s="7"/>
      <c r="LX10" s="190"/>
      <c r="LY10" s="7"/>
      <c r="LZ10" s="190"/>
      <c r="MA10" s="7"/>
      <c r="MB10" s="190"/>
      <c r="MC10" s="7"/>
      <c r="MD10" s="190"/>
      <c r="ME10" s="7"/>
      <c r="MF10" s="190"/>
      <c r="MG10" s="148"/>
      <c r="MH10" s="149"/>
      <c r="MI10" s="148"/>
      <c r="MJ10" s="149"/>
      <c r="MK10" s="148"/>
      <c r="ML10" s="149"/>
      <c r="MM10" s="148"/>
      <c r="MN10" s="149"/>
    </row>
    <row r="11" spans="1:353" s="33" customFormat="1" ht="16.5" customHeight="1" x14ac:dyDescent="0.2">
      <c r="A11" s="86">
        <f t="shared" si="0"/>
        <v>9</v>
      </c>
      <c r="B11" s="5" t="s">
        <v>59</v>
      </c>
      <c r="C11" s="270">
        <f t="shared" si="1"/>
        <v>0</v>
      </c>
      <c r="D11" s="265">
        <f t="shared" si="2"/>
        <v>0</v>
      </c>
      <c r="E11" s="272">
        <f t="shared" si="3"/>
        <v>34</v>
      </c>
      <c r="F11" s="517">
        <f t="shared" si="4"/>
        <v>1</v>
      </c>
      <c r="G11" s="151">
        <f t="shared" si="5"/>
        <v>0.11653935185185187</v>
      </c>
      <c r="H11" s="267">
        <f t="shared" si="6"/>
        <v>0</v>
      </c>
      <c r="I11" s="7"/>
      <c r="J11" s="120"/>
      <c r="K11" s="7"/>
      <c r="L11" s="120"/>
      <c r="M11" s="7"/>
      <c r="N11" s="120"/>
      <c r="O11" s="204"/>
      <c r="P11" s="193"/>
      <c r="Q11" s="7"/>
      <c r="R11" s="120"/>
      <c r="S11" s="7"/>
      <c r="T11" s="120"/>
      <c r="U11" s="7"/>
      <c r="V11" s="120"/>
      <c r="W11" s="204"/>
      <c r="X11" s="120"/>
      <c r="Y11" s="204"/>
      <c r="Z11" s="120"/>
      <c r="AA11" s="7"/>
      <c r="AB11" s="120"/>
      <c r="AC11" s="7"/>
      <c r="AD11" s="120"/>
      <c r="AE11" s="204"/>
      <c r="AF11" s="120"/>
      <c r="AG11" s="7"/>
      <c r="AH11" s="120"/>
      <c r="AI11" s="7"/>
      <c r="AJ11" s="120"/>
      <c r="AK11" s="7"/>
      <c r="AL11" s="188"/>
      <c r="AM11" s="7"/>
      <c r="AN11" s="120"/>
      <c r="AO11" s="7"/>
      <c r="AP11" s="120"/>
      <c r="AQ11" s="7"/>
      <c r="AR11" s="120"/>
      <c r="AS11" s="7"/>
      <c r="AT11" s="120"/>
      <c r="AU11" s="7"/>
      <c r="AV11" s="120"/>
      <c r="AW11" s="148"/>
      <c r="AX11" s="182"/>
      <c r="AY11" s="204"/>
      <c r="AZ11" s="120"/>
      <c r="BA11" s="148"/>
      <c r="BB11" s="120"/>
      <c r="BC11" s="49"/>
      <c r="BD11" s="120"/>
      <c r="BE11" s="93"/>
      <c r="BF11" s="120"/>
      <c r="BG11" s="49"/>
      <c r="BH11" s="120"/>
      <c r="BI11" s="7"/>
      <c r="BJ11" s="120"/>
      <c r="BK11" s="148"/>
      <c r="BL11" s="120"/>
      <c r="BM11" s="7"/>
      <c r="BN11" s="190"/>
      <c r="BO11" s="49"/>
      <c r="BP11" s="120"/>
      <c r="BQ11" s="148"/>
      <c r="BR11" s="120"/>
      <c r="BS11" s="7"/>
      <c r="BT11" s="120"/>
      <c r="BU11" s="7"/>
      <c r="BV11" s="120"/>
      <c r="BW11" s="7"/>
      <c r="BX11" s="120"/>
      <c r="BY11" s="148"/>
      <c r="BZ11" s="120"/>
      <c r="CA11" s="148"/>
      <c r="CB11" s="120"/>
      <c r="CC11" s="7"/>
      <c r="CD11" s="120"/>
      <c r="CE11" s="7"/>
      <c r="CF11" s="188"/>
      <c r="CG11" s="7"/>
      <c r="CH11" s="188"/>
      <c r="CI11" s="7"/>
      <c r="CJ11" s="188"/>
      <c r="CK11" s="7"/>
      <c r="CL11" s="120"/>
      <c r="CM11" s="7"/>
      <c r="CN11" s="120"/>
      <c r="CO11" s="148"/>
      <c r="CP11" s="120"/>
      <c r="CQ11" s="7"/>
      <c r="CR11" s="120"/>
      <c r="CS11" s="7"/>
      <c r="CT11" s="120"/>
      <c r="CU11" s="148"/>
      <c r="CV11" s="188"/>
      <c r="CW11" s="132"/>
      <c r="CX11" s="194"/>
      <c r="CY11" s="7"/>
      <c r="CZ11" s="120"/>
      <c r="DA11" s="148"/>
      <c r="DB11" s="188"/>
      <c r="DC11" s="49"/>
      <c r="DD11" s="120"/>
      <c r="DE11" s="148"/>
      <c r="DF11" s="182"/>
      <c r="DG11" s="7"/>
      <c r="DH11" s="120"/>
      <c r="DI11" s="148"/>
      <c r="DJ11" s="188"/>
      <c r="DK11" s="49"/>
      <c r="DL11" s="190"/>
      <c r="DM11" s="132"/>
      <c r="DN11" s="190"/>
      <c r="DO11" s="7"/>
      <c r="DP11" s="120"/>
      <c r="DQ11" s="204"/>
      <c r="DR11" s="120"/>
      <c r="DS11" s="49"/>
      <c r="DT11" s="120"/>
      <c r="DU11" s="204"/>
      <c r="DV11" s="182"/>
      <c r="DW11" s="7"/>
      <c r="DX11" s="120"/>
      <c r="DY11" s="204"/>
      <c r="DZ11" s="120"/>
      <c r="EA11" s="182"/>
      <c r="EB11" s="193"/>
      <c r="EC11" s="7"/>
      <c r="ED11" s="120"/>
      <c r="EE11" s="7"/>
      <c r="EF11" s="120"/>
      <c r="EG11" s="7"/>
      <c r="EH11" s="120"/>
      <c r="EI11" s="148"/>
      <c r="EJ11" s="120"/>
      <c r="EK11" s="7"/>
      <c r="EL11" s="120"/>
      <c r="EM11" s="198"/>
      <c r="EN11" s="193"/>
      <c r="EO11" s="7"/>
      <c r="EP11" s="120"/>
      <c r="EQ11" s="7"/>
      <c r="ER11" s="190"/>
      <c r="ES11" s="7"/>
      <c r="ET11" s="120"/>
      <c r="EU11" s="7"/>
      <c r="EV11" s="120"/>
      <c r="EW11" s="7"/>
      <c r="EX11" s="120"/>
      <c r="EY11" s="198"/>
      <c r="EZ11" s="120"/>
      <c r="FA11" s="21"/>
      <c r="FB11" s="120"/>
      <c r="FC11" s="7"/>
      <c r="FD11" s="120"/>
      <c r="FE11" s="7"/>
      <c r="FF11" s="120"/>
      <c r="FG11" s="7"/>
      <c r="FH11" s="120"/>
      <c r="FI11" s="21"/>
      <c r="FJ11" s="120"/>
      <c r="FK11" s="182"/>
      <c r="FL11" s="120"/>
      <c r="FM11" s="148"/>
      <c r="FN11" s="182"/>
      <c r="FO11" s="204"/>
      <c r="FP11" s="120"/>
      <c r="FQ11" s="21"/>
      <c r="FR11" s="120"/>
      <c r="FS11" s="153"/>
      <c r="FT11" s="103"/>
      <c r="FU11" s="222"/>
      <c r="FV11" s="103"/>
      <c r="FW11" s="222"/>
      <c r="FX11" s="103"/>
      <c r="FY11" s="222"/>
      <c r="FZ11" s="103"/>
      <c r="GA11" s="204"/>
      <c r="GB11" s="193"/>
      <c r="GC11" s="7"/>
      <c r="GD11" s="120"/>
      <c r="GE11" s="204"/>
      <c r="GF11" s="120"/>
      <c r="GG11" s="228"/>
      <c r="GH11" s="525"/>
      <c r="GI11" s="222"/>
      <c r="GJ11" s="103"/>
      <c r="GK11" s="49"/>
      <c r="GL11" s="120"/>
      <c r="GM11" s="49"/>
      <c r="GN11" s="120"/>
      <c r="GO11" s="204"/>
      <c r="GP11" s="120"/>
      <c r="GQ11" s="204"/>
      <c r="GR11" s="120"/>
      <c r="GS11" s="204"/>
      <c r="GT11" s="120"/>
      <c r="GU11" s="21"/>
      <c r="GV11" s="120"/>
      <c r="GW11" s="204"/>
      <c r="GX11" s="120"/>
      <c r="GY11" s="21"/>
      <c r="GZ11" s="120"/>
      <c r="HA11" s="153"/>
      <c r="HB11" s="103"/>
      <c r="HC11" s="204"/>
      <c r="HD11" s="120"/>
      <c r="HE11" s="7"/>
      <c r="HF11" s="103"/>
      <c r="HG11" s="7"/>
      <c r="HH11" s="120"/>
      <c r="HI11" s="7"/>
      <c r="HJ11" s="190"/>
      <c r="HK11" s="21"/>
      <c r="HL11" s="120"/>
      <c r="HM11" s="204"/>
      <c r="HN11" s="120"/>
      <c r="HO11" s="7"/>
      <c r="HP11" s="120"/>
      <c r="HQ11" s="7"/>
      <c r="HR11" s="120"/>
      <c r="HS11" s="222"/>
      <c r="HT11" s="103"/>
      <c r="HU11" s="526"/>
      <c r="HV11" s="120"/>
      <c r="HW11" s="216"/>
      <c r="HX11" s="527"/>
      <c r="HY11" s="216"/>
      <c r="HZ11" s="527"/>
      <c r="IA11" s="7"/>
      <c r="IB11" s="190"/>
      <c r="IC11" s="204"/>
      <c r="ID11" s="120"/>
      <c r="IE11" s="7"/>
      <c r="IF11" s="120"/>
      <c r="IG11" s="204"/>
      <c r="IH11" s="120"/>
      <c r="II11" s="7"/>
      <c r="IJ11" s="120"/>
      <c r="IK11" s="7"/>
      <c r="IL11" s="190"/>
      <c r="IM11" s="7"/>
      <c r="IN11" s="190"/>
      <c r="IO11" s="153"/>
      <c r="IP11" s="116"/>
      <c r="IQ11" s="7"/>
      <c r="IR11" s="190"/>
      <c r="IS11" s="7"/>
      <c r="IT11" s="190"/>
      <c r="IU11" s="7"/>
      <c r="IV11" s="120"/>
      <c r="IW11" s="7"/>
      <c r="IX11" s="120"/>
      <c r="IY11" s="7"/>
      <c r="IZ11" s="120"/>
      <c r="JA11" s="7"/>
      <c r="JB11" s="120"/>
      <c r="JC11" s="7"/>
      <c r="JD11" s="120"/>
      <c r="JE11" s="7"/>
      <c r="JF11" s="190"/>
      <c r="JG11" s="7" t="s">
        <v>811</v>
      </c>
      <c r="JH11" s="190">
        <f>MIN(IF($H11=0,0,ROUNDUP(JG11/$H11,0)),30)</f>
        <v>0</v>
      </c>
      <c r="JI11" s="7"/>
      <c r="JJ11" s="190"/>
      <c r="JK11" s="7"/>
      <c r="JL11" s="190"/>
      <c r="JM11" s="7"/>
      <c r="JN11" s="120"/>
      <c r="JO11" s="7"/>
      <c r="JP11" s="120"/>
      <c r="JQ11" s="7"/>
      <c r="JR11" s="190"/>
      <c r="JS11" s="7"/>
      <c r="JT11" s="190"/>
      <c r="JU11" s="7"/>
      <c r="JV11" s="120"/>
      <c r="JW11" s="7"/>
      <c r="JX11" s="190"/>
      <c r="JY11" s="7"/>
      <c r="JZ11" s="190"/>
      <c r="KA11" s="7"/>
      <c r="KB11" s="120"/>
      <c r="KC11" s="7"/>
      <c r="KD11" s="120"/>
      <c r="KE11" s="113"/>
      <c r="KF11" s="103"/>
      <c r="KG11" s="7"/>
      <c r="KH11" s="190"/>
      <c r="KI11" s="7"/>
      <c r="KJ11" s="190"/>
      <c r="KK11" s="7"/>
      <c r="KL11" s="190"/>
      <c r="KM11" s="7"/>
      <c r="KN11" s="120"/>
      <c r="KO11" s="7"/>
      <c r="KP11" s="120"/>
      <c r="KQ11" s="7"/>
      <c r="KR11" s="120"/>
      <c r="KS11" s="7"/>
      <c r="KT11" s="120"/>
      <c r="KU11" s="7"/>
      <c r="KV11" s="120"/>
      <c r="KW11" s="7"/>
      <c r="KX11" s="190"/>
      <c r="KY11" s="7"/>
      <c r="KZ11" s="190"/>
      <c r="LA11" s="7"/>
      <c r="LB11" s="190"/>
      <c r="LC11" s="7"/>
      <c r="LD11" s="190"/>
      <c r="LE11" s="153"/>
      <c r="LF11" s="103"/>
      <c r="LG11" s="7"/>
      <c r="LH11" s="120"/>
      <c r="LI11" s="7"/>
      <c r="LJ11" s="190"/>
      <c r="LK11" s="7"/>
      <c r="LL11" s="190"/>
      <c r="LM11" s="7"/>
      <c r="LN11" s="190"/>
      <c r="LO11" s="7"/>
      <c r="LP11" s="190"/>
      <c r="LQ11" s="148"/>
      <c r="LR11" s="120"/>
      <c r="LS11" s="7"/>
      <c r="LT11" s="190"/>
      <c r="LU11" s="7"/>
      <c r="LV11" s="190"/>
      <c r="LW11" s="7"/>
      <c r="LX11" s="190"/>
      <c r="LY11" s="7"/>
      <c r="LZ11" s="190"/>
      <c r="MA11" s="7"/>
      <c r="MB11" s="190"/>
      <c r="MC11" s="7"/>
      <c r="MD11" s="190"/>
      <c r="ME11" s="7"/>
      <c r="MF11" s="190"/>
      <c r="MG11" s="148"/>
      <c r="MH11" s="149"/>
      <c r="MI11" s="148"/>
      <c r="MJ11" s="149"/>
      <c r="MK11" s="148"/>
      <c r="ML11" s="149"/>
      <c r="MM11" s="148"/>
      <c r="MN11" s="149"/>
    </row>
    <row r="12" spans="1:353" s="33" customFormat="1" ht="16.5" customHeight="1" x14ac:dyDescent="0.2">
      <c r="A12" s="86">
        <f t="shared" si="0"/>
        <v>10</v>
      </c>
      <c r="B12" s="5" t="s">
        <v>107</v>
      </c>
      <c r="C12" s="270">
        <f t="shared" si="1"/>
        <v>0</v>
      </c>
      <c r="D12" s="265">
        <f t="shared" si="2"/>
        <v>0</v>
      </c>
      <c r="E12" s="272">
        <f t="shared" si="3"/>
        <v>38</v>
      </c>
      <c r="F12" s="517">
        <f t="shared" si="4"/>
        <v>0</v>
      </c>
      <c r="G12" s="151">
        <f t="shared" si="5"/>
        <v>0</v>
      </c>
      <c r="H12" s="267">
        <f t="shared" si="6"/>
        <v>0</v>
      </c>
      <c r="I12" s="7"/>
      <c r="J12" s="120"/>
      <c r="K12" s="7"/>
      <c r="L12" s="120"/>
      <c r="M12" s="7"/>
      <c r="N12" s="120"/>
      <c r="O12" s="204"/>
      <c r="P12" s="193"/>
      <c r="Q12" s="7"/>
      <c r="R12" s="120"/>
      <c r="S12" s="7"/>
      <c r="T12" s="120"/>
      <c r="U12" s="7"/>
      <c r="V12" s="120"/>
      <c r="W12" s="204"/>
      <c r="X12" s="120"/>
      <c r="Y12" s="204"/>
      <c r="Z12" s="120"/>
      <c r="AA12" s="7"/>
      <c r="AB12" s="120"/>
      <c r="AC12" s="7"/>
      <c r="AD12" s="120"/>
      <c r="AE12" s="204"/>
      <c r="AF12" s="120"/>
      <c r="AG12" s="7"/>
      <c r="AH12" s="120"/>
      <c r="AI12" s="7"/>
      <c r="AJ12" s="120"/>
      <c r="AK12" s="7"/>
      <c r="AL12" s="188"/>
      <c r="AM12" s="7"/>
      <c r="AN12" s="120"/>
      <c r="AO12" s="7"/>
      <c r="AP12" s="120"/>
      <c r="AQ12" s="7"/>
      <c r="AR12" s="120"/>
      <c r="AS12" s="7"/>
      <c r="AT12" s="120"/>
      <c r="AU12" s="7"/>
      <c r="AV12" s="120"/>
      <c r="AW12" s="148"/>
      <c r="AX12" s="182"/>
      <c r="AY12" s="204"/>
      <c r="AZ12" s="120"/>
      <c r="BA12" s="148"/>
      <c r="BB12" s="120"/>
      <c r="BC12" s="49"/>
      <c r="BD12" s="120"/>
      <c r="BE12" s="93"/>
      <c r="BF12" s="120"/>
      <c r="BG12" s="49"/>
      <c r="BH12" s="120"/>
      <c r="BI12" s="7"/>
      <c r="BJ12" s="120"/>
      <c r="BK12" s="148"/>
      <c r="BL12" s="120"/>
      <c r="BM12" s="7"/>
      <c r="BN12" s="190"/>
      <c r="BO12" s="49"/>
      <c r="BP12" s="120"/>
      <c r="BQ12" s="148"/>
      <c r="BR12" s="120"/>
      <c r="BS12" s="7"/>
      <c r="BT12" s="120"/>
      <c r="BU12" s="7"/>
      <c r="BV12" s="120"/>
      <c r="BW12" s="7"/>
      <c r="BX12" s="120"/>
      <c r="BY12" s="148"/>
      <c r="BZ12" s="120"/>
      <c r="CA12" s="148"/>
      <c r="CB12" s="120"/>
      <c r="CC12" s="7"/>
      <c r="CD12" s="120"/>
      <c r="CE12" s="7"/>
      <c r="CF12" s="188"/>
      <c r="CG12" s="7"/>
      <c r="CH12" s="188"/>
      <c r="CI12" s="7"/>
      <c r="CJ12" s="188"/>
      <c r="CK12" s="7"/>
      <c r="CL12" s="120"/>
      <c r="CM12" s="7"/>
      <c r="CN12" s="120"/>
      <c r="CO12" s="148"/>
      <c r="CP12" s="120"/>
      <c r="CQ12" s="7"/>
      <c r="CR12" s="120"/>
      <c r="CS12" s="7"/>
      <c r="CT12" s="120"/>
      <c r="CU12" s="148"/>
      <c r="CV12" s="188"/>
      <c r="CW12" s="132"/>
      <c r="CX12" s="194"/>
      <c r="CY12" s="7"/>
      <c r="CZ12" s="120"/>
      <c r="DA12" s="148"/>
      <c r="DB12" s="188"/>
      <c r="DC12" s="49"/>
      <c r="DD12" s="120"/>
      <c r="DE12" s="204"/>
      <c r="DF12" s="182"/>
      <c r="DG12" s="7"/>
      <c r="DH12" s="120"/>
      <c r="DI12" s="148"/>
      <c r="DJ12" s="188"/>
      <c r="DK12" s="49"/>
      <c r="DL12" s="190"/>
      <c r="DM12" s="132"/>
      <c r="DN12" s="190"/>
      <c r="DO12" s="7"/>
      <c r="DP12" s="120"/>
      <c r="DQ12" s="204"/>
      <c r="DR12" s="120"/>
      <c r="DS12" s="49"/>
      <c r="DT12" s="120"/>
      <c r="DU12" s="204"/>
      <c r="DV12" s="182"/>
      <c r="DW12" s="7"/>
      <c r="DX12" s="120"/>
      <c r="DY12" s="204"/>
      <c r="DZ12" s="120"/>
      <c r="EA12" s="182"/>
      <c r="EB12" s="193"/>
      <c r="EC12" s="7"/>
      <c r="ED12" s="120"/>
      <c r="EE12" s="7"/>
      <c r="EF12" s="120"/>
      <c r="EG12" s="7"/>
      <c r="EH12" s="120"/>
      <c r="EI12" s="148"/>
      <c r="EJ12" s="120"/>
      <c r="EK12" s="7"/>
      <c r="EL12" s="120"/>
      <c r="EM12" s="198"/>
      <c r="EN12" s="193"/>
      <c r="EO12" s="7"/>
      <c r="EP12" s="120"/>
      <c r="EQ12" s="7"/>
      <c r="ER12" s="190"/>
      <c r="ES12" s="7"/>
      <c r="ET12" s="120"/>
      <c r="EU12" s="7"/>
      <c r="EV12" s="120"/>
      <c r="EW12" s="7"/>
      <c r="EX12" s="120"/>
      <c r="EY12" s="198"/>
      <c r="EZ12" s="120"/>
      <c r="FA12" s="21"/>
      <c r="FB12" s="120"/>
      <c r="FC12" s="7"/>
      <c r="FD12" s="120"/>
      <c r="FE12" s="7"/>
      <c r="FF12" s="120"/>
      <c r="FG12" s="7"/>
      <c r="FH12" s="120"/>
      <c r="FI12" s="21"/>
      <c r="FJ12" s="120"/>
      <c r="FK12" s="182"/>
      <c r="FL12" s="120"/>
      <c r="FM12" s="148"/>
      <c r="FN12" s="182"/>
      <c r="FO12" s="204"/>
      <c r="FP12" s="120"/>
      <c r="FQ12" s="21"/>
      <c r="FR12" s="120"/>
      <c r="FS12" s="153"/>
      <c r="FT12" s="103"/>
      <c r="FU12" s="222"/>
      <c r="FV12" s="103"/>
      <c r="FW12" s="222"/>
      <c r="FX12" s="103"/>
      <c r="FY12" s="222"/>
      <c r="FZ12" s="103"/>
      <c r="GA12" s="204"/>
      <c r="GB12" s="193"/>
      <c r="GC12" s="7"/>
      <c r="GD12" s="120"/>
      <c r="GE12" s="204"/>
      <c r="GF12" s="120"/>
      <c r="GG12" s="228"/>
      <c r="GH12" s="525"/>
      <c r="GI12" s="222"/>
      <c r="GJ12" s="103"/>
      <c r="GK12" s="49"/>
      <c r="GL12" s="120"/>
      <c r="GM12" s="49"/>
      <c r="GN12" s="120"/>
      <c r="GO12" s="204"/>
      <c r="GP12" s="120"/>
      <c r="GQ12" s="204"/>
      <c r="GR12" s="120"/>
      <c r="GS12" s="204"/>
      <c r="GT12" s="120"/>
      <c r="GU12" s="21"/>
      <c r="GV12" s="120"/>
      <c r="GW12" s="204"/>
      <c r="GX12" s="120"/>
      <c r="GY12" s="21"/>
      <c r="GZ12" s="120"/>
      <c r="HA12" s="153"/>
      <c r="HB12" s="103"/>
      <c r="HC12" s="204"/>
      <c r="HD12" s="120"/>
      <c r="HE12" s="153"/>
      <c r="HF12" s="103"/>
      <c r="HG12" s="7"/>
      <c r="HH12" s="120"/>
      <c r="HI12" s="7"/>
      <c r="HJ12" s="190"/>
      <c r="HK12" s="21"/>
      <c r="HL12" s="120"/>
      <c r="HM12" s="204"/>
      <c r="HN12" s="120"/>
      <c r="HO12" s="7"/>
      <c r="HP12" s="120"/>
      <c r="HQ12" s="7"/>
      <c r="HR12" s="120"/>
      <c r="HS12" s="222"/>
      <c r="HT12" s="103"/>
      <c r="HU12" s="526"/>
      <c r="HV12" s="120"/>
      <c r="HW12" s="216"/>
      <c r="HX12" s="527"/>
      <c r="HY12" s="216"/>
      <c r="HZ12" s="527"/>
      <c r="IA12" s="7"/>
      <c r="IB12" s="190"/>
      <c r="IC12" s="204"/>
      <c r="ID12" s="120"/>
      <c r="IE12" s="7"/>
      <c r="IF12" s="120"/>
      <c r="IG12" s="204"/>
      <c r="IH12" s="120"/>
      <c r="II12" s="7"/>
      <c r="IJ12" s="120"/>
      <c r="IK12" s="7"/>
      <c r="IL12" s="190"/>
      <c r="IM12" s="7"/>
      <c r="IN12" s="190"/>
      <c r="IO12" s="153"/>
      <c r="IP12" s="116"/>
      <c r="IQ12" s="7"/>
      <c r="IR12" s="190"/>
      <c r="IS12" s="7"/>
      <c r="IT12" s="190"/>
      <c r="IU12" s="7"/>
      <c r="IV12" s="120"/>
      <c r="IW12" s="7"/>
      <c r="IX12" s="120"/>
      <c r="IY12" s="7"/>
      <c r="IZ12" s="120"/>
      <c r="JA12" s="7"/>
      <c r="JB12" s="120"/>
      <c r="JC12" s="7"/>
      <c r="JD12" s="120"/>
      <c r="JE12" s="7"/>
      <c r="JF12" s="190"/>
      <c r="JG12" s="7"/>
      <c r="JH12" s="190"/>
      <c r="JI12" s="7"/>
      <c r="JJ12" s="190"/>
      <c r="JK12" s="7"/>
      <c r="JL12" s="190"/>
      <c r="JM12" s="7"/>
      <c r="JN12" s="120"/>
      <c r="JO12" s="7"/>
      <c r="JP12" s="120"/>
      <c r="JQ12" s="7"/>
      <c r="JR12" s="190"/>
      <c r="JS12" s="7"/>
      <c r="JT12" s="190"/>
      <c r="JU12" s="7"/>
      <c r="JV12" s="120"/>
      <c r="JW12" s="7"/>
      <c r="JX12" s="190"/>
      <c r="JY12" s="7"/>
      <c r="JZ12" s="190"/>
      <c r="KA12" s="7"/>
      <c r="KB12" s="120"/>
      <c r="KC12" s="7"/>
      <c r="KD12" s="120"/>
      <c r="KE12" s="113"/>
      <c r="KF12" s="103"/>
      <c r="KG12" s="7"/>
      <c r="KH12" s="190"/>
      <c r="KI12" s="7"/>
      <c r="KJ12" s="190"/>
      <c r="KK12" s="7"/>
      <c r="KL12" s="190"/>
      <c r="KM12" s="7"/>
      <c r="KN12" s="120"/>
      <c r="KO12" s="7"/>
      <c r="KP12" s="120"/>
      <c r="KQ12" s="7"/>
      <c r="KR12" s="120"/>
      <c r="KS12" s="7"/>
      <c r="KT12" s="120"/>
      <c r="KU12" s="7"/>
      <c r="KV12" s="120"/>
      <c r="KW12" s="7"/>
      <c r="KX12" s="190"/>
      <c r="KY12" s="7"/>
      <c r="KZ12" s="190"/>
      <c r="LA12" s="7"/>
      <c r="LB12" s="190"/>
      <c r="LC12" s="7"/>
      <c r="LD12" s="190"/>
      <c r="LE12" s="153"/>
      <c r="LF12" s="103"/>
      <c r="LG12" s="7"/>
      <c r="LH12" s="120"/>
      <c r="LI12" s="7"/>
      <c r="LJ12" s="190"/>
      <c r="LK12" s="7"/>
      <c r="LL12" s="190"/>
      <c r="LM12" s="7"/>
      <c r="LN12" s="190"/>
      <c r="LO12" s="7"/>
      <c r="LP12" s="190"/>
      <c r="LQ12" s="148"/>
      <c r="LR12" s="120"/>
      <c r="LS12" s="7"/>
      <c r="LT12" s="190"/>
      <c r="LU12" s="7"/>
      <c r="LV12" s="190"/>
      <c r="LW12" s="7"/>
      <c r="LX12" s="190"/>
      <c r="LY12" s="7"/>
      <c r="LZ12" s="190"/>
      <c r="MA12" s="7"/>
      <c r="MB12" s="190"/>
      <c r="MC12" s="7"/>
      <c r="MD12" s="190"/>
      <c r="ME12" s="7"/>
      <c r="MF12" s="190"/>
      <c r="MG12" s="148"/>
      <c r="MH12" s="149"/>
      <c r="MI12" s="148"/>
      <c r="MJ12" s="149"/>
      <c r="MK12" s="148"/>
      <c r="ML12" s="149"/>
      <c r="MM12" s="148"/>
      <c r="MN12" s="149"/>
    </row>
    <row r="13" spans="1:353" s="33" customFormat="1" ht="16.5" customHeight="1" x14ac:dyDescent="0.2">
      <c r="A13" s="86">
        <f t="shared" si="0"/>
        <v>11</v>
      </c>
      <c r="B13" s="5" t="s">
        <v>8</v>
      </c>
      <c r="C13" s="270">
        <f t="shared" si="1"/>
        <v>0</v>
      </c>
      <c r="D13" s="265">
        <f t="shared" si="2"/>
        <v>0</v>
      </c>
      <c r="E13" s="272">
        <f t="shared" si="3"/>
        <v>34</v>
      </c>
      <c r="F13" s="517">
        <f t="shared" si="4"/>
        <v>1</v>
      </c>
      <c r="G13" s="151">
        <f t="shared" si="5"/>
        <v>0.12003472222222222</v>
      </c>
      <c r="H13" s="267">
        <f t="shared" si="6"/>
        <v>0</v>
      </c>
      <c r="I13" s="7"/>
      <c r="J13" s="120"/>
      <c r="K13" s="7"/>
      <c r="L13" s="120"/>
      <c r="M13" s="11"/>
      <c r="N13" s="120"/>
      <c r="O13" s="204"/>
      <c r="P13" s="193"/>
      <c r="Q13" s="11"/>
      <c r="R13" s="120"/>
      <c r="S13" s="7"/>
      <c r="T13" s="120"/>
      <c r="U13" s="7"/>
      <c r="V13" s="120"/>
      <c r="W13" s="204"/>
      <c r="X13" s="120"/>
      <c r="Y13" s="204"/>
      <c r="Z13" s="120"/>
      <c r="AA13" s="7"/>
      <c r="AB13" s="120"/>
      <c r="AC13" s="11"/>
      <c r="AD13" s="120"/>
      <c r="AE13" s="204"/>
      <c r="AF13" s="120"/>
      <c r="AG13" s="7"/>
      <c r="AH13" s="120"/>
      <c r="AI13" s="7"/>
      <c r="AJ13" s="120"/>
      <c r="AK13" s="7"/>
      <c r="AL13" s="188"/>
      <c r="AM13" s="7"/>
      <c r="AN13" s="120"/>
      <c r="AO13" s="7"/>
      <c r="AP13" s="120"/>
      <c r="AQ13" s="7"/>
      <c r="AR13" s="120"/>
      <c r="AS13" s="7"/>
      <c r="AT13" s="120"/>
      <c r="AU13" s="7"/>
      <c r="AV13" s="120"/>
      <c r="AW13" s="148"/>
      <c r="AX13" s="182"/>
      <c r="AY13" s="204"/>
      <c r="AZ13" s="120"/>
      <c r="BA13" s="148"/>
      <c r="BB13" s="120"/>
      <c r="BC13" s="49"/>
      <c r="BD13" s="120"/>
      <c r="BE13" s="93"/>
      <c r="BF13" s="120"/>
      <c r="BG13" s="49"/>
      <c r="BH13" s="120"/>
      <c r="BI13" s="7"/>
      <c r="BJ13" s="120"/>
      <c r="BK13" s="148"/>
      <c r="BL13" s="120"/>
      <c r="BM13" s="7"/>
      <c r="BN13" s="190"/>
      <c r="BO13" s="49"/>
      <c r="BP13" s="120"/>
      <c r="BQ13" s="148"/>
      <c r="BR13" s="120"/>
      <c r="BS13" s="7"/>
      <c r="BT13" s="120"/>
      <c r="BU13" s="7"/>
      <c r="BV13" s="120"/>
      <c r="BW13" s="7"/>
      <c r="BX13" s="120"/>
      <c r="BY13" s="148"/>
      <c r="BZ13" s="120"/>
      <c r="CA13" s="148"/>
      <c r="CB13" s="120"/>
      <c r="CC13" s="7"/>
      <c r="CD13" s="120"/>
      <c r="CE13" s="7"/>
      <c r="CF13" s="188"/>
      <c r="CG13" s="7"/>
      <c r="CH13" s="188"/>
      <c r="CI13" s="7"/>
      <c r="CJ13" s="188"/>
      <c r="CK13" s="7"/>
      <c r="CL13" s="120"/>
      <c r="CM13" s="7"/>
      <c r="CN13" s="120"/>
      <c r="CO13" s="148"/>
      <c r="CP13" s="120"/>
      <c r="CQ13" s="7"/>
      <c r="CR13" s="120"/>
      <c r="CS13" s="7"/>
      <c r="CT13" s="120"/>
      <c r="CU13" s="148"/>
      <c r="CV13" s="188"/>
      <c r="CW13" s="132"/>
      <c r="CX13" s="194"/>
      <c r="CY13" s="7"/>
      <c r="CZ13" s="120"/>
      <c r="DA13" s="148"/>
      <c r="DB13" s="188"/>
      <c r="DC13" s="49"/>
      <c r="DD13" s="120"/>
      <c r="DE13" s="204"/>
      <c r="DF13" s="182"/>
      <c r="DG13" s="7"/>
      <c r="DH13" s="120"/>
      <c r="DI13" s="148"/>
      <c r="DJ13" s="188"/>
      <c r="DK13" s="49"/>
      <c r="DL13" s="190"/>
      <c r="DM13" s="132"/>
      <c r="DN13" s="190"/>
      <c r="DO13" s="7"/>
      <c r="DP13" s="120"/>
      <c r="DQ13" s="204"/>
      <c r="DR13" s="120"/>
      <c r="DS13" s="49"/>
      <c r="DT13" s="120"/>
      <c r="DU13" s="204"/>
      <c r="DV13" s="182"/>
      <c r="DW13" s="7"/>
      <c r="DX13" s="120"/>
      <c r="DY13" s="204"/>
      <c r="DZ13" s="120"/>
      <c r="EA13" s="182"/>
      <c r="EB13" s="193"/>
      <c r="EC13" s="7"/>
      <c r="ED13" s="120"/>
      <c r="EE13" s="7"/>
      <c r="EF13" s="120"/>
      <c r="EG13" s="7"/>
      <c r="EH13" s="120"/>
      <c r="EI13" s="148"/>
      <c r="EJ13" s="120"/>
      <c r="EK13" s="7"/>
      <c r="EL13" s="120"/>
      <c r="EM13" s="198"/>
      <c r="EN13" s="193"/>
      <c r="EO13" s="7"/>
      <c r="EP13" s="120"/>
      <c r="EQ13" s="7"/>
      <c r="ER13" s="190"/>
      <c r="ES13" s="7"/>
      <c r="ET13" s="120"/>
      <c r="EU13" s="7"/>
      <c r="EV13" s="120"/>
      <c r="EW13" s="7"/>
      <c r="EX13" s="120"/>
      <c r="EY13" s="198"/>
      <c r="EZ13" s="120"/>
      <c r="FA13" s="21"/>
      <c r="FB13" s="120"/>
      <c r="FC13" s="7"/>
      <c r="FD13" s="120"/>
      <c r="FE13" s="7"/>
      <c r="FF13" s="120"/>
      <c r="FG13" s="7"/>
      <c r="FH13" s="120"/>
      <c r="FI13" s="21"/>
      <c r="FJ13" s="120"/>
      <c r="FK13" s="182"/>
      <c r="FL13" s="120"/>
      <c r="FM13" s="148"/>
      <c r="FN13" s="182"/>
      <c r="FO13" s="204"/>
      <c r="FP13" s="120"/>
      <c r="FQ13" s="21"/>
      <c r="FR13" s="120"/>
      <c r="FS13" s="153"/>
      <c r="FT13" s="103"/>
      <c r="FU13" s="222"/>
      <c r="FV13" s="103"/>
      <c r="FW13" s="222"/>
      <c r="FX13" s="103"/>
      <c r="FY13" s="222"/>
      <c r="FZ13" s="103"/>
      <c r="GA13" s="204"/>
      <c r="GB13" s="193"/>
      <c r="GC13" s="7"/>
      <c r="GD13" s="120"/>
      <c r="GE13" s="204"/>
      <c r="GF13" s="120"/>
      <c r="GG13" s="228"/>
      <c r="GH13" s="525"/>
      <c r="GI13" s="222"/>
      <c r="GJ13" s="103"/>
      <c r="GK13" s="49"/>
      <c r="GL13" s="120"/>
      <c r="GM13" s="49"/>
      <c r="GN13" s="120"/>
      <c r="GO13" s="204"/>
      <c r="GP13" s="120"/>
      <c r="GQ13" s="204"/>
      <c r="GR13" s="120"/>
      <c r="GS13" s="204"/>
      <c r="GT13" s="120"/>
      <c r="GU13" s="21"/>
      <c r="GV13" s="120"/>
      <c r="GW13" s="204"/>
      <c r="GX13" s="120"/>
      <c r="GY13" s="21"/>
      <c r="GZ13" s="120"/>
      <c r="HA13" s="153"/>
      <c r="HB13" s="103"/>
      <c r="HC13" s="204"/>
      <c r="HD13" s="120"/>
      <c r="HE13" s="7"/>
      <c r="HF13" s="103"/>
      <c r="HG13" s="7"/>
      <c r="HH13" s="120"/>
      <c r="HI13" s="7"/>
      <c r="HJ13" s="190"/>
      <c r="HK13" s="21"/>
      <c r="HL13" s="120"/>
      <c r="HM13" s="204"/>
      <c r="HN13" s="120"/>
      <c r="HO13" s="7"/>
      <c r="HP13" s="120"/>
      <c r="HQ13" s="7"/>
      <c r="HR13" s="120"/>
      <c r="HS13" s="222"/>
      <c r="HT13" s="103"/>
      <c r="HU13" s="526"/>
      <c r="HV13" s="120"/>
      <c r="HW13" s="216"/>
      <c r="HX13" s="527"/>
      <c r="HY13" s="216"/>
      <c r="HZ13" s="527"/>
      <c r="IA13" s="7"/>
      <c r="IB13" s="190"/>
      <c r="IC13" s="204"/>
      <c r="ID13" s="120"/>
      <c r="IE13" s="7"/>
      <c r="IF13" s="120"/>
      <c r="IG13" s="204"/>
      <c r="IH13" s="120"/>
      <c r="II13" s="7"/>
      <c r="IJ13" s="120"/>
      <c r="IK13" s="7"/>
      <c r="IL13" s="190"/>
      <c r="IM13" s="7"/>
      <c r="IN13" s="190"/>
      <c r="IO13" s="153"/>
      <c r="IP13" s="116"/>
      <c r="IQ13" s="7"/>
      <c r="IR13" s="190"/>
      <c r="IS13" s="7"/>
      <c r="IT13" s="190"/>
      <c r="IU13" s="7"/>
      <c r="IV13" s="120"/>
      <c r="IW13" s="7"/>
      <c r="IX13" s="120"/>
      <c r="IY13" s="7"/>
      <c r="IZ13" s="120"/>
      <c r="JA13" s="7"/>
      <c r="JB13" s="120"/>
      <c r="JC13" s="7"/>
      <c r="JD13" s="120"/>
      <c r="JE13" s="7"/>
      <c r="JF13" s="190"/>
      <c r="JG13" s="7" t="s">
        <v>812</v>
      </c>
      <c r="JH13" s="190">
        <f>MIN(IF($H13=0,0,ROUNDUP(JG13/$H13,0)),30)</f>
        <v>0</v>
      </c>
      <c r="JI13" s="7"/>
      <c r="JJ13" s="190"/>
      <c r="JK13" s="7"/>
      <c r="JL13" s="190"/>
      <c r="JM13" s="7"/>
      <c r="JN13" s="120"/>
      <c r="JO13" s="7"/>
      <c r="JP13" s="120"/>
      <c r="JQ13" s="7"/>
      <c r="JR13" s="190"/>
      <c r="JS13" s="7"/>
      <c r="JT13" s="190"/>
      <c r="JU13" s="7"/>
      <c r="JV13" s="120"/>
      <c r="JW13" s="7"/>
      <c r="JX13" s="190"/>
      <c r="JY13" s="7"/>
      <c r="JZ13" s="190"/>
      <c r="KA13" s="7"/>
      <c r="KB13" s="120"/>
      <c r="KC13" s="7"/>
      <c r="KD13" s="120"/>
      <c r="KE13" s="113"/>
      <c r="KF13" s="103"/>
      <c r="KG13" s="7"/>
      <c r="KH13" s="190"/>
      <c r="KI13" s="7"/>
      <c r="KJ13" s="190"/>
      <c r="KK13" s="7"/>
      <c r="KL13" s="190"/>
      <c r="KM13" s="7"/>
      <c r="KN13" s="120"/>
      <c r="KO13" s="7"/>
      <c r="KP13" s="120"/>
      <c r="KQ13" s="7"/>
      <c r="KR13" s="120"/>
      <c r="KS13" s="7"/>
      <c r="KT13" s="120"/>
      <c r="KU13" s="7"/>
      <c r="KV13" s="120"/>
      <c r="KW13" s="7"/>
      <c r="KX13" s="190"/>
      <c r="KY13" s="7"/>
      <c r="KZ13" s="190"/>
      <c r="LA13" s="7"/>
      <c r="LB13" s="190"/>
      <c r="LC13" s="7"/>
      <c r="LD13" s="190"/>
      <c r="LE13" s="153"/>
      <c r="LF13" s="103"/>
      <c r="LG13" s="7"/>
      <c r="LH13" s="120"/>
      <c r="LI13" s="7"/>
      <c r="LJ13" s="120"/>
      <c r="LK13" s="7"/>
      <c r="LL13" s="190"/>
      <c r="LM13" s="7"/>
      <c r="LN13" s="190"/>
      <c r="LO13" s="7"/>
      <c r="LP13" s="190"/>
      <c r="LQ13" s="148"/>
      <c r="LR13" s="120"/>
      <c r="LS13" s="7"/>
      <c r="LT13" s="190"/>
      <c r="LU13" s="7"/>
      <c r="LV13" s="190"/>
      <c r="LW13" s="7"/>
      <c r="LX13" s="190"/>
      <c r="LY13" s="7"/>
      <c r="LZ13" s="190"/>
      <c r="MA13" s="7"/>
      <c r="MB13" s="190"/>
      <c r="MC13" s="7"/>
      <c r="MD13" s="190"/>
      <c r="ME13" s="7"/>
      <c r="MF13" s="190"/>
      <c r="MG13" s="148"/>
      <c r="MH13" s="149"/>
      <c r="MI13" s="148"/>
      <c r="MJ13" s="149"/>
      <c r="MK13" s="148"/>
      <c r="ML13" s="149"/>
      <c r="MM13" s="148"/>
      <c r="MN13" s="149"/>
    </row>
    <row r="14" spans="1:353" s="33" customFormat="1" ht="16.5" customHeight="1" x14ac:dyDescent="0.2">
      <c r="A14" s="86">
        <f t="shared" si="0"/>
        <v>12</v>
      </c>
      <c r="B14" s="5" t="s">
        <v>289</v>
      </c>
      <c r="C14" s="270">
        <f t="shared" si="1"/>
        <v>6</v>
      </c>
      <c r="D14" s="265">
        <f t="shared" si="2"/>
        <v>128.05606481481482</v>
      </c>
      <c r="E14" s="272">
        <f t="shared" si="3"/>
        <v>3</v>
      </c>
      <c r="F14" s="517">
        <f t="shared" si="4"/>
        <v>43</v>
      </c>
      <c r="G14" s="151">
        <f t="shared" si="5"/>
        <v>1.5933402777777783</v>
      </c>
      <c r="H14" s="267">
        <f>MINA(I14,K14,M14,O14,Q14,S14,U14,W14,Y14,AA14,AC14,AE14,AG14,AI14,AK14)</f>
        <v>1.5694444444444445E-2</v>
      </c>
      <c r="I14" s="7">
        <v>1.7002314814814814E-2</v>
      </c>
      <c r="J14" s="120">
        <f>ROUNDUP(I14/$H14,0)</f>
        <v>2</v>
      </c>
      <c r="K14" s="7">
        <v>1.6643518518518519E-2</v>
      </c>
      <c r="L14" s="120">
        <f>ROUNDUP(K14/$H14,0)</f>
        <v>2</v>
      </c>
      <c r="M14" s="7">
        <v>1.8136574074074072E-2</v>
      </c>
      <c r="N14" s="120">
        <f t="shared" ref="N14" si="31">ROUNDUP(M14/$H14,0)</f>
        <v>2</v>
      </c>
      <c r="O14" s="205"/>
      <c r="P14" s="195"/>
      <c r="Q14" s="7">
        <v>1.6909722222222225E-2</v>
      </c>
      <c r="R14" s="120">
        <f t="shared" ref="R14:R15" si="32">ROUNDUP(Q14/$H14,0)</f>
        <v>2</v>
      </c>
      <c r="S14" s="7">
        <v>1.5925925925925927E-2</v>
      </c>
      <c r="T14" s="120">
        <f t="shared" ref="T14" si="33">ROUNDUP(S14/$H14,0)</f>
        <v>2</v>
      </c>
      <c r="U14" s="7">
        <v>1.6053240740740739E-2</v>
      </c>
      <c r="V14" s="120">
        <f t="shared" ref="V14:V15" si="34">ROUNDUP(U14/$H14,0)</f>
        <v>2</v>
      </c>
      <c r="W14" s="204"/>
      <c r="X14" s="120"/>
      <c r="Y14" s="7">
        <v>1.5694444444444445E-2</v>
      </c>
      <c r="Z14" s="120">
        <f>ROUNDUP(Y14/$H14,0)</f>
        <v>1</v>
      </c>
      <c r="AA14" s="7">
        <v>1.6087962962962964E-2</v>
      </c>
      <c r="AB14" s="120">
        <f t="shared" ref="AB14" si="35">ROUNDUP(AA14/$H14,0)</f>
        <v>2</v>
      </c>
      <c r="AC14" s="7">
        <v>1.5960648148148151E-2</v>
      </c>
      <c r="AD14" s="120">
        <f t="shared" ref="AD14:AD15" si="36">ROUNDUP(AC14/$H14,0)</f>
        <v>2</v>
      </c>
      <c r="AE14" s="7">
        <v>1.8796296296296297E-2</v>
      </c>
      <c r="AF14" s="120">
        <f t="shared" ref="AF14" si="37">ROUNDUP(AE14/$H14,0)</f>
        <v>2</v>
      </c>
      <c r="AG14" s="7">
        <v>1.6157407407407409E-2</v>
      </c>
      <c r="AH14" s="120">
        <f t="shared" ref="AH14:AH15" si="38">ROUNDUP(AG14/$H14,0)</f>
        <v>2</v>
      </c>
      <c r="AI14" s="7">
        <v>1.6018518518518519E-2</v>
      </c>
      <c r="AJ14" s="120">
        <f t="shared" ref="AJ14" si="39">ROUNDUP(AI14/$H14,0)</f>
        <v>2</v>
      </c>
      <c r="AK14" s="7">
        <v>1.726851851851852E-2</v>
      </c>
      <c r="AL14" s="120">
        <f t="shared" ref="AL14" si="40">ROUNDUP(AK14/$H14,0)</f>
        <v>2</v>
      </c>
      <c r="AM14" s="7"/>
      <c r="AN14" s="120"/>
      <c r="AO14" s="7"/>
      <c r="AP14" s="120"/>
      <c r="AQ14" s="7">
        <v>0.11762731481481481</v>
      </c>
      <c r="AR14" s="402">
        <f>ROUNDUP(AQ14/$H14,0)</f>
        <v>8</v>
      </c>
      <c r="AS14" s="7">
        <v>3.876157407407408E-2</v>
      </c>
      <c r="AT14" s="402">
        <f>ROUNDUP(AS14/$H14,0)</f>
        <v>3</v>
      </c>
      <c r="AU14" s="7"/>
      <c r="AV14" s="120"/>
      <c r="AW14" s="148"/>
      <c r="AX14" s="182"/>
      <c r="AY14" s="93">
        <v>1.9895833333333331E-2</v>
      </c>
      <c r="AZ14" s="212">
        <f>ROUNDUP(AY14/$H14,0)</f>
        <v>2</v>
      </c>
      <c r="BA14" s="148"/>
      <c r="BB14" s="120"/>
      <c r="BC14" s="49"/>
      <c r="BD14" s="120"/>
      <c r="BE14" s="93">
        <v>3.3726851851851855E-2</v>
      </c>
      <c r="BF14" s="120">
        <f t="shared" ref="BF14:BF18" si="41">ROUNDUP(BE14/$H14,0)</f>
        <v>3</v>
      </c>
      <c r="BG14" s="49"/>
      <c r="BH14" s="120"/>
      <c r="BI14" s="7"/>
      <c r="BJ14" s="120"/>
      <c r="BK14" s="148"/>
      <c r="BL14" s="120"/>
      <c r="BM14" s="7">
        <v>1.6759259259259258E-2</v>
      </c>
      <c r="BN14" s="190">
        <f t="shared" ref="BN14" si="42">ROUNDUP(BM14/$H14,0)</f>
        <v>2</v>
      </c>
      <c r="BO14" s="49"/>
      <c r="BP14" s="120"/>
      <c r="BQ14" s="148"/>
      <c r="BR14" s="120"/>
      <c r="BS14" s="7"/>
      <c r="BT14" s="120"/>
      <c r="BU14" s="7"/>
      <c r="BV14" s="120"/>
      <c r="BW14" s="7"/>
      <c r="BX14" s="120"/>
      <c r="BY14" s="148"/>
      <c r="BZ14" s="120"/>
      <c r="CA14" s="148"/>
      <c r="CB14" s="120"/>
      <c r="CC14" s="7">
        <v>1.6458333333333332E-2</v>
      </c>
      <c r="CD14" s="120">
        <f t="shared" ref="CD14" si="43">ROUNDUP(CC14/$H14,0)</f>
        <v>2</v>
      </c>
      <c r="CE14" s="7"/>
      <c r="CF14" s="188"/>
      <c r="CG14" s="7"/>
      <c r="CH14" s="188"/>
      <c r="CI14" s="7"/>
      <c r="CJ14" s="188"/>
      <c r="CK14" s="7">
        <v>2.4050925925925924E-2</v>
      </c>
      <c r="CL14" s="120">
        <f t="shared" ref="CL14" si="44">ROUNDUP(CK14/$H14,0)</f>
        <v>2</v>
      </c>
      <c r="CM14" s="7"/>
      <c r="CN14" s="120"/>
      <c r="CO14" s="148"/>
      <c r="CP14" s="120"/>
      <c r="CQ14" s="7"/>
      <c r="CR14" s="120"/>
      <c r="CS14" s="7"/>
      <c r="CT14" s="120"/>
      <c r="CU14" s="148"/>
      <c r="CV14" s="188"/>
      <c r="CW14" s="132"/>
      <c r="CX14" s="194"/>
      <c r="CY14" s="7"/>
      <c r="CZ14" s="120"/>
      <c r="DA14" s="148"/>
      <c r="DB14" s="188"/>
      <c r="DC14" s="49"/>
      <c r="DD14" s="120"/>
      <c r="DE14" s="148">
        <v>8.0347222222222223E-2</v>
      </c>
      <c r="DF14" s="120">
        <f t="shared" ref="DF14:DF15" si="45">ROUNDUP(DE14/$H14,0)</f>
        <v>6</v>
      </c>
      <c r="DG14" s="7"/>
      <c r="DH14" s="120"/>
      <c r="DI14" s="148"/>
      <c r="DJ14" s="188"/>
      <c r="DK14" s="49"/>
      <c r="DL14" s="190"/>
      <c r="DM14" s="132"/>
      <c r="DN14" s="190"/>
      <c r="DO14" s="7"/>
      <c r="DP14" s="120"/>
      <c r="DQ14" s="204"/>
      <c r="DR14" s="120"/>
      <c r="DS14" s="49"/>
      <c r="DT14" s="120"/>
      <c r="DU14" s="204"/>
      <c r="DV14" s="182"/>
      <c r="DW14" s="7"/>
      <c r="DX14" s="120"/>
      <c r="DY14" s="204"/>
      <c r="DZ14" s="120"/>
      <c r="EA14" s="198">
        <v>1.9085648148148147E-2</v>
      </c>
      <c r="EB14" s="193">
        <f>IF($H14=0,0,ROUNDUP(EA14/$H14,0))</f>
        <v>2</v>
      </c>
      <c r="EC14" s="7">
        <v>5.1712962962962961E-2</v>
      </c>
      <c r="ED14" s="193">
        <f>IF($H14=0,0,ROUNDUP(EC14/$H14,0))</f>
        <v>4</v>
      </c>
      <c r="EE14" s="7"/>
      <c r="EF14" s="120"/>
      <c r="EG14" s="7"/>
      <c r="EH14" s="120"/>
      <c r="EI14" s="148"/>
      <c r="EJ14" s="120"/>
      <c r="EK14" s="7">
        <v>3.2638888888888891E-2</v>
      </c>
      <c r="EL14" s="120">
        <f>IF($H14=0,0,ROUNDUP(EK14/$H14,0))</f>
        <v>3</v>
      </c>
      <c r="EM14" s="7">
        <v>5.6064814814814817E-2</v>
      </c>
      <c r="EN14" s="120">
        <f>IF($H14=0,0,ROUNDUP(EM14/$H14,0))</f>
        <v>4</v>
      </c>
      <c r="EO14" s="7"/>
      <c r="EP14" s="120"/>
      <c r="EQ14" s="7"/>
      <c r="ER14" s="190"/>
      <c r="ES14" s="7"/>
      <c r="ET14" s="120"/>
      <c r="EU14" s="7"/>
      <c r="EV14" s="120"/>
      <c r="EW14" s="7"/>
      <c r="EX14" s="120"/>
      <c r="EY14" s="7">
        <v>5.4039351851851852E-2</v>
      </c>
      <c r="EZ14" s="120">
        <f>IF($H14=0,0,ROUNDUP(EY14/$H14,0))</f>
        <v>4</v>
      </c>
      <c r="FA14" s="21"/>
      <c r="FB14" s="120"/>
      <c r="FC14" s="7"/>
      <c r="FD14" s="120"/>
      <c r="FE14" s="7">
        <v>3.3842592592592598E-2</v>
      </c>
      <c r="FF14" s="120">
        <f>IF($H14=0,0,ROUNDUP(FE14/$H14,0))</f>
        <v>3</v>
      </c>
      <c r="FG14" s="7"/>
      <c r="FH14" s="120"/>
      <c r="FI14" s="21"/>
      <c r="FJ14" s="120"/>
      <c r="FK14" s="182"/>
      <c r="FL14" s="120"/>
      <c r="FM14" s="7">
        <v>2.8645833333333332E-2</v>
      </c>
      <c r="FN14" s="120">
        <f>IF($H14=0,0,ROUNDUP(FM14/$H14,0))</f>
        <v>2</v>
      </c>
      <c r="FO14" s="204"/>
      <c r="FP14" s="120"/>
      <c r="FQ14" s="21"/>
      <c r="FR14" s="120"/>
      <c r="FS14" s="153">
        <v>6.0682870370370373E-2</v>
      </c>
      <c r="FT14" s="120">
        <f>IF($H14=0,0,ROUNDUP(FS14/$H14,0))</f>
        <v>4</v>
      </c>
      <c r="FU14" s="222"/>
      <c r="FV14" s="103"/>
      <c r="FW14" s="222"/>
      <c r="FX14" s="103"/>
      <c r="FY14" s="153"/>
      <c r="FZ14" s="103"/>
      <c r="GA14" s="153"/>
      <c r="GB14" s="210"/>
      <c r="GC14" s="153">
        <v>3.4687500000000003E-2</v>
      </c>
      <c r="GD14" s="193">
        <f>IF($H14=0,0,ROUNDUP(GC14/$H14,0))</f>
        <v>3</v>
      </c>
      <c r="GE14" s="222"/>
      <c r="GF14" s="103"/>
      <c r="GG14" s="228"/>
      <c r="GH14" s="525"/>
      <c r="GI14" s="222"/>
      <c r="GJ14" s="103"/>
      <c r="GK14" s="49"/>
      <c r="GL14" s="120"/>
      <c r="GM14" s="49"/>
      <c r="GN14" s="120"/>
      <c r="GO14" s="153"/>
      <c r="GP14" s="103"/>
      <c r="GQ14" s="204"/>
      <c r="GR14" s="120"/>
      <c r="GS14" s="204"/>
      <c r="GT14" s="120"/>
      <c r="GU14" s="21"/>
      <c r="GV14" s="120"/>
      <c r="GW14" s="204"/>
      <c r="GX14" s="120"/>
      <c r="GY14" s="21"/>
      <c r="GZ14" s="120"/>
      <c r="HA14" s="153"/>
      <c r="HB14" s="103"/>
      <c r="HC14" s="153"/>
      <c r="HD14" s="103"/>
      <c r="HE14" s="153"/>
      <c r="HF14" s="103"/>
      <c r="HG14" s="153"/>
      <c r="HH14" s="103"/>
      <c r="HI14" s="7"/>
      <c r="HJ14" s="120"/>
      <c r="HK14" s="153"/>
      <c r="HL14" s="103"/>
      <c r="HM14" s="153"/>
      <c r="HN14" s="103"/>
      <c r="HO14" s="7"/>
      <c r="HP14" s="120"/>
      <c r="HQ14" s="153">
        <v>3.366898148148148E-2</v>
      </c>
      <c r="HR14" s="120">
        <f>MIN(IF($H14=0,0,ROUNDUP(HQ14/$H14,0)),30)</f>
        <v>3</v>
      </c>
      <c r="HS14" s="222"/>
      <c r="HT14" s="103"/>
      <c r="HU14" s="216"/>
      <c r="HV14" s="527"/>
      <c r="HW14" s="216"/>
      <c r="HX14" s="527"/>
      <c r="HY14" s="216">
        <v>7.5057870370370428E-2</v>
      </c>
      <c r="HZ14" s="120">
        <f>MIN(IF($H14=0,0,ROUNDUP(HY14/$H14,0)),30)</f>
        <v>5</v>
      </c>
      <c r="IA14" s="7"/>
      <c r="IB14" s="120"/>
      <c r="IC14" s="204"/>
      <c r="ID14" s="120"/>
      <c r="IE14" s="7"/>
      <c r="IF14" s="120"/>
      <c r="IG14" s="204"/>
      <c r="IH14" s="120"/>
      <c r="II14" s="7"/>
      <c r="IJ14" s="120"/>
      <c r="IK14" s="559">
        <v>4.2094907407407407E-2</v>
      </c>
      <c r="IL14" s="539">
        <f>MIN(IF($H14=0,0,ROUNDUP(IK14/$H14,0)),30)</f>
        <v>3</v>
      </c>
      <c r="IM14" s="7"/>
      <c r="IN14" s="120"/>
      <c r="IO14" s="153"/>
      <c r="IP14" s="116"/>
      <c r="IQ14" s="7"/>
      <c r="IR14" s="190"/>
      <c r="IS14" s="7"/>
      <c r="IT14" s="190"/>
      <c r="IU14" s="216">
        <v>1.9664351851851853E-2</v>
      </c>
      <c r="IV14" s="120">
        <f>MIN(IF($H14=0,0,ROUNDUP(IU14/$H14,0)),30)</f>
        <v>2</v>
      </c>
      <c r="IW14" s="7"/>
      <c r="IX14" s="120"/>
      <c r="IY14" s="216">
        <v>7.694444444444444E-2</v>
      </c>
      <c r="IZ14" s="120">
        <f>MIN(IF($H14=0,0,ROUNDUP(IY14/$H14,0)),30)</f>
        <v>5</v>
      </c>
      <c r="JA14" s="7">
        <v>2.9710648148148149E-2</v>
      </c>
      <c r="JB14" s="120">
        <f>MIN(IF($H14=0,0,ROUNDUP(JA14/$H14,0)),30)</f>
        <v>2</v>
      </c>
      <c r="JC14" s="7"/>
      <c r="JD14" s="120"/>
      <c r="JE14" s="7"/>
      <c r="JF14" s="190"/>
      <c r="JG14" s="7" t="s">
        <v>800</v>
      </c>
      <c r="JH14" s="120">
        <f>MIN(IF($H14=0,0,ROUNDUP(JG14/$H14,0)),30)</f>
        <v>6</v>
      </c>
      <c r="JI14" s="7">
        <v>3.2256944444444442E-2</v>
      </c>
      <c r="JJ14" s="120">
        <f>MIN(IF($H14=0,0,ROUNDUP(JI14/$H14,0)),30)</f>
        <v>3</v>
      </c>
      <c r="JK14" s="7"/>
      <c r="JL14" s="120"/>
      <c r="JM14" s="7"/>
      <c r="JN14" s="120"/>
      <c r="JO14" s="7"/>
      <c r="JP14" s="120"/>
      <c r="JQ14" s="7"/>
      <c r="JR14" s="190"/>
      <c r="JS14" s="7"/>
      <c r="JT14" s="190"/>
      <c r="JU14" s="7">
        <v>3.3240740740740744E-2</v>
      </c>
      <c r="JV14" s="188">
        <f t="shared" ref="JV14" si="46">MIN(IF($H14=0,0,ROUNDUP(JU14/$H14,0)),30)</f>
        <v>3</v>
      </c>
      <c r="JW14" s="7"/>
      <c r="JX14" s="190"/>
      <c r="JY14" s="7"/>
      <c r="JZ14" s="190"/>
      <c r="KA14" s="93"/>
      <c r="KB14" s="120"/>
      <c r="KC14" s="7"/>
      <c r="KD14" s="120"/>
      <c r="KE14" s="113"/>
      <c r="KF14" s="103"/>
      <c r="KG14" s="7">
        <v>3.5798611111111107E-2</v>
      </c>
      <c r="KH14" s="190">
        <f>MIN(IF($H14=0,0,ROUNDUP(KG14/$H14,0)),30)</f>
        <v>3</v>
      </c>
      <c r="KI14" s="7">
        <v>3.2611111111111112E-2</v>
      </c>
      <c r="KJ14" s="190">
        <f>MIN(IF($H14=0,0,ROUNDUP(KI14/$H14,0)),30)</f>
        <v>3</v>
      </c>
      <c r="KK14" s="7">
        <v>8.5613425925925926E-2</v>
      </c>
      <c r="KL14" s="190">
        <f>MIN(IF($H14=0,0,ROUNDUP(KK14/$H14,0)),30)</f>
        <v>6</v>
      </c>
      <c r="KM14" s="7">
        <v>7.9293981481481479E-2</v>
      </c>
      <c r="KN14" s="539">
        <f>MIN(IF($H14=0,0,ROUNDUP(KM14/$H14,0)),30)</f>
        <v>6</v>
      </c>
      <c r="KO14" s="7"/>
      <c r="KP14" s="120"/>
      <c r="KQ14" s="7"/>
      <c r="KR14" s="120"/>
      <c r="KS14" s="7"/>
      <c r="KT14" s="120"/>
      <c r="KU14" s="7"/>
      <c r="KV14" s="120"/>
      <c r="KW14" s="7"/>
      <c r="KX14" s="190"/>
      <c r="KY14" s="7"/>
      <c r="KZ14" s="190"/>
      <c r="LA14" s="7"/>
      <c r="LB14" s="190"/>
      <c r="LC14" s="7"/>
      <c r="LD14" s="190"/>
      <c r="LE14" s="153"/>
      <c r="LF14" s="103"/>
      <c r="LG14" s="7"/>
      <c r="LH14" s="120"/>
      <c r="LI14" s="7"/>
      <c r="LJ14" s="120"/>
      <c r="LK14" s="7"/>
      <c r="LL14" s="190"/>
      <c r="LM14" s="7"/>
      <c r="LN14" s="190"/>
      <c r="LO14" s="7"/>
      <c r="LP14" s="190"/>
      <c r="LQ14" s="148"/>
      <c r="LR14" s="120"/>
      <c r="LS14" s="7"/>
      <c r="LT14" s="190"/>
      <c r="LU14" s="7"/>
      <c r="LV14" s="190"/>
      <c r="LW14" s="7"/>
      <c r="LX14" s="190"/>
      <c r="LY14" s="7"/>
      <c r="LZ14" s="120"/>
      <c r="MA14" s="7"/>
      <c r="MB14" s="190"/>
      <c r="MC14" s="7"/>
      <c r="MD14" s="190"/>
      <c r="ME14" s="7"/>
      <c r="MF14" s="190"/>
      <c r="MG14" s="148"/>
      <c r="MH14" s="149"/>
      <c r="MI14" s="148"/>
      <c r="MJ14" s="149"/>
      <c r="MK14" s="148"/>
      <c r="ML14" s="149"/>
      <c r="MM14" s="148"/>
      <c r="MN14" s="149"/>
    </row>
    <row r="15" spans="1:353" s="33" customFormat="1" ht="16.5" customHeight="1" x14ac:dyDescent="0.2">
      <c r="A15" s="86">
        <f t="shared" si="0"/>
        <v>13</v>
      </c>
      <c r="B15" s="5" t="s">
        <v>482</v>
      </c>
      <c r="C15" s="270">
        <f t="shared" si="1"/>
        <v>12</v>
      </c>
      <c r="D15" s="265">
        <f t="shared" si="2"/>
        <v>108.03091435185186</v>
      </c>
      <c r="E15" s="272">
        <f t="shared" si="3"/>
        <v>5</v>
      </c>
      <c r="F15" s="517">
        <f t="shared" si="4"/>
        <v>41</v>
      </c>
      <c r="G15" s="151">
        <f t="shared" si="5"/>
        <v>1.4134432870370373</v>
      </c>
      <c r="H15" s="267">
        <f>MINA(I15,K15,M15,O15,Q15,S15,U15,W15,Y15,AA15,AC15,AE15,AG15,AI15,AK15)</f>
        <v>1.7187499999999998E-2</v>
      </c>
      <c r="I15" s="7">
        <v>1.7847222222222223E-2</v>
      </c>
      <c r="J15" s="120">
        <f>ROUNDUP(I15/$H15,0)</f>
        <v>2</v>
      </c>
      <c r="K15" s="7">
        <v>1.7766203703703704E-2</v>
      </c>
      <c r="L15" s="120">
        <f>ROUNDUP(K15/$H15,0)</f>
        <v>2</v>
      </c>
      <c r="M15" s="7">
        <v>1.818287037037037E-2</v>
      </c>
      <c r="N15" s="120">
        <f t="shared" ref="N15" si="47">ROUNDUP(M15/$H15,0)</f>
        <v>2</v>
      </c>
      <c r="O15" s="205"/>
      <c r="P15" s="195"/>
      <c r="Q15" s="7">
        <v>1.8229166666666668E-2</v>
      </c>
      <c r="R15" s="120">
        <f t="shared" si="32"/>
        <v>2</v>
      </c>
      <c r="S15" s="7">
        <v>1.7870370370370373E-2</v>
      </c>
      <c r="T15" s="120">
        <f t="shared" ref="T15" si="48">ROUNDUP(S15/$H15,0)</f>
        <v>2</v>
      </c>
      <c r="U15" s="7">
        <v>1.7766203703703704E-2</v>
      </c>
      <c r="V15" s="120">
        <f t="shared" si="34"/>
        <v>2</v>
      </c>
      <c r="W15" s="204"/>
      <c r="X15" s="120"/>
      <c r="Y15" s="7"/>
      <c r="Z15" s="120"/>
      <c r="AA15" s="7">
        <v>1.7187499999999998E-2</v>
      </c>
      <c r="AB15" s="120">
        <f t="shared" ref="AB15" si="49">ROUNDUP(AA15/$H15,0)</f>
        <v>1</v>
      </c>
      <c r="AC15" s="7">
        <v>1.8113425925925925E-2</v>
      </c>
      <c r="AD15" s="120">
        <f t="shared" si="36"/>
        <v>2</v>
      </c>
      <c r="AE15" s="7">
        <v>1.8796296296296297E-2</v>
      </c>
      <c r="AF15" s="120">
        <f t="shared" ref="AF15" si="50">ROUNDUP(AE15/$H15,0)</f>
        <v>2</v>
      </c>
      <c r="AG15" s="7">
        <v>1.7905092592592594E-2</v>
      </c>
      <c r="AH15" s="120">
        <f t="shared" si="38"/>
        <v>2</v>
      </c>
      <c r="AI15" s="7">
        <v>1.7233796296296296E-2</v>
      </c>
      <c r="AJ15" s="120">
        <f t="shared" ref="AJ15" si="51">ROUNDUP(AI15/$H15,0)</f>
        <v>2</v>
      </c>
      <c r="AK15" s="7">
        <v>1.726851851851852E-2</v>
      </c>
      <c r="AL15" s="120">
        <f t="shared" ref="AL15" si="52">ROUNDUP(AK15/$H15,0)</f>
        <v>2</v>
      </c>
      <c r="AM15" s="7"/>
      <c r="AN15" s="120"/>
      <c r="AO15" s="7"/>
      <c r="AP15" s="120"/>
      <c r="AQ15" s="7"/>
      <c r="AR15" s="120"/>
      <c r="AS15" s="7">
        <v>3.9618055555555552E-2</v>
      </c>
      <c r="AT15" s="402">
        <f>ROUNDUP(AS15/$H15,0)</f>
        <v>3</v>
      </c>
      <c r="AU15" s="7"/>
      <c r="AV15" s="120"/>
      <c r="AW15" s="148"/>
      <c r="AX15" s="182"/>
      <c r="AY15" s="93">
        <v>2.3136574074074077E-2</v>
      </c>
      <c r="AZ15" s="212">
        <f>ROUNDUP(AY15/$H15,0)</f>
        <v>2</v>
      </c>
      <c r="BA15" s="148"/>
      <c r="BB15" s="120"/>
      <c r="BC15" s="49"/>
      <c r="BD15" s="120"/>
      <c r="BE15" s="93">
        <v>4.0509259259259259E-2</v>
      </c>
      <c r="BF15" s="120">
        <f t="shared" si="41"/>
        <v>3</v>
      </c>
      <c r="BG15" s="49"/>
      <c r="BH15" s="120"/>
      <c r="BI15" s="7"/>
      <c r="BJ15" s="120"/>
      <c r="BK15" s="148"/>
      <c r="BL15" s="120"/>
      <c r="BM15" s="7">
        <v>1.9224537037037037E-2</v>
      </c>
      <c r="BN15" s="190">
        <f t="shared" ref="BN15" si="53">ROUNDUP(BM15/$H15,0)</f>
        <v>2</v>
      </c>
      <c r="BO15" s="49"/>
      <c r="BP15" s="120"/>
      <c r="BQ15" s="148"/>
      <c r="BR15" s="120"/>
      <c r="BS15" s="7"/>
      <c r="BT15" s="120"/>
      <c r="BU15" s="7"/>
      <c r="BV15" s="120"/>
      <c r="BW15" s="7">
        <v>5.1087962962962967E-2</v>
      </c>
      <c r="BX15" s="120">
        <f t="shared" ref="BX15" si="54">ROUNDUP(BW15/$H15,0)</f>
        <v>3</v>
      </c>
      <c r="BY15" s="148"/>
      <c r="BZ15" s="120"/>
      <c r="CA15" s="148"/>
      <c r="CB15" s="120"/>
      <c r="CC15" s="7">
        <v>8.8657407407407417E-3</v>
      </c>
      <c r="CD15" s="120">
        <f t="shared" ref="CD15" si="55">ROUNDUP(CC15/$H15,0)</f>
        <v>1</v>
      </c>
      <c r="CE15" s="7"/>
      <c r="CF15" s="188"/>
      <c r="CG15" s="7"/>
      <c r="CH15" s="188"/>
      <c r="CI15" s="7"/>
      <c r="CJ15" s="188"/>
      <c r="CK15" s="7">
        <v>8.4490740740740741E-3</v>
      </c>
      <c r="CL15" s="120">
        <f t="shared" ref="CL15:CL16" si="56">ROUNDUP(CK15/$H15,0)</f>
        <v>1</v>
      </c>
      <c r="CM15" s="7"/>
      <c r="CN15" s="120"/>
      <c r="CO15" s="148"/>
      <c r="CP15" s="120"/>
      <c r="CQ15" s="7"/>
      <c r="CR15" s="120"/>
      <c r="CS15" s="7"/>
      <c r="CT15" s="120"/>
      <c r="CU15" s="148"/>
      <c r="CV15" s="188"/>
      <c r="CW15" s="132"/>
      <c r="CX15" s="194"/>
      <c r="CY15" s="7"/>
      <c r="CZ15" s="120"/>
      <c r="DA15" s="148"/>
      <c r="DB15" s="188"/>
      <c r="DC15" s="49"/>
      <c r="DD15" s="120"/>
      <c r="DE15" s="148">
        <v>9.1469907407407403E-2</v>
      </c>
      <c r="DF15" s="120">
        <f t="shared" si="45"/>
        <v>6</v>
      </c>
      <c r="DG15" s="7"/>
      <c r="DH15" s="120"/>
      <c r="DI15" s="148"/>
      <c r="DJ15" s="188"/>
      <c r="DK15" s="49"/>
      <c r="DL15" s="190"/>
      <c r="DM15" s="132"/>
      <c r="DN15" s="190"/>
      <c r="DO15" s="7"/>
      <c r="DP15" s="120"/>
      <c r="DQ15" s="204"/>
      <c r="DR15" s="120"/>
      <c r="DS15" s="49"/>
      <c r="DT15" s="120"/>
      <c r="DU15" s="204"/>
      <c r="DV15" s="182"/>
      <c r="DW15" s="7"/>
      <c r="DX15" s="120"/>
      <c r="DY15" s="204"/>
      <c r="DZ15" s="120"/>
      <c r="EA15" s="182"/>
      <c r="EB15" s="193"/>
      <c r="EC15" s="7">
        <v>5.5671296296296302E-2</v>
      </c>
      <c r="ED15" s="193">
        <f>IF($H15=0,0,ROUNDUP(EC15/$H15,0))</f>
        <v>4</v>
      </c>
      <c r="EE15" s="7"/>
      <c r="EF15" s="120"/>
      <c r="EG15" s="7">
        <v>1.480324074074074E-2</v>
      </c>
      <c r="EH15" s="120">
        <f>IF($H15=0,0,ROUNDUP(EG15/$H15,0))</f>
        <v>1</v>
      </c>
      <c r="EI15" s="148"/>
      <c r="EJ15" s="120"/>
      <c r="EK15" s="7">
        <v>3.9664351851851853E-2</v>
      </c>
      <c r="EL15" s="120">
        <f>IF($H15=0,0,ROUNDUP(EK15/$H15,0))</f>
        <v>3</v>
      </c>
      <c r="EM15" s="7">
        <v>3.0914351851851849E-2</v>
      </c>
      <c r="EN15" s="120">
        <f>IF($H15=0,0,ROUNDUP(EM15/$H15,0))</f>
        <v>2</v>
      </c>
      <c r="EO15" s="7"/>
      <c r="EP15" s="120"/>
      <c r="EQ15" s="7"/>
      <c r="ER15" s="190"/>
      <c r="ES15" s="7"/>
      <c r="ET15" s="120"/>
      <c r="EU15" s="7"/>
      <c r="EV15" s="120"/>
      <c r="EW15" s="7"/>
      <c r="EX15" s="120"/>
      <c r="EY15" s="7">
        <v>6.2199074074074073E-2</v>
      </c>
      <c r="EZ15" s="120">
        <f>IF($H15=0,0,ROUNDUP(EY15/$H15,0))</f>
        <v>4</v>
      </c>
      <c r="FA15" s="21"/>
      <c r="FB15" s="120"/>
      <c r="FC15" s="7"/>
      <c r="FD15" s="120"/>
      <c r="FE15" s="7">
        <v>3.9085648148148147E-2</v>
      </c>
      <c r="FF15" s="120">
        <f>IF($H15=0,0,ROUNDUP(FE15/$H15,0))</f>
        <v>3</v>
      </c>
      <c r="FG15" s="7"/>
      <c r="FH15" s="120"/>
      <c r="FI15" s="21"/>
      <c r="FJ15" s="120"/>
      <c r="FK15" s="182"/>
      <c r="FL15" s="120"/>
      <c r="FM15" s="540">
        <v>9.571759259259259E-3</v>
      </c>
      <c r="FN15" s="541">
        <f>IF($H15=0,0,ROUNDUP(FM15/$H15,0))</f>
        <v>1</v>
      </c>
      <c r="FO15" s="204"/>
      <c r="FP15" s="120"/>
      <c r="FQ15" s="21"/>
      <c r="FR15" s="120"/>
      <c r="FS15" s="153">
        <v>6.5115740740740738E-2</v>
      </c>
      <c r="FT15" s="120">
        <f>IF($H15=0,0,ROUNDUP(FS15/$H15,0))</f>
        <v>4</v>
      </c>
      <c r="FU15" s="222"/>
      <c r="FV15" s="103"/>
      <c r="FW15" s="222"/>
      <c r="FX15" s="103"/>
      <c r="FY15" s="153"/>
      <c r="FZ15" s="103"/>
      <c r="GA15" s="153"/>
      <c r="GB15" s="210"/>
      <c r="GC15" s="153">
        <v>3.7210648148148152E-2</v>
      </c>
      <c r="GD15" s="193">
        <f>IF($H15=0,0,ROUNDUP(GC15/$H15,0))</f>
        <v>3</v>
      </c>
      <c r="GE15" s="222"/>
      <c r="GF15" s="103"/>
      <c r="GG15" s="228"/>
      <c r="GH15" s="525"/>
      <c r="GI15" s="153"/>
      <c r="GJ15" s="103"/>
      <c r="GK15" s="49"/>
      <c r="GL15" s="120"/>
      <c r="GM15" s="49"/>
      <c r="GN15" s="120"/>
      <c r="GO15" s="153"/>
      <c r="GP15" s="103"/>
      <c r="GQ15" s="204"/>
      <c r="GR15" s="120"/>
      <c r="GS15" s="204"/>
      <c r="GT15" s="120"/>
      <c r="GU15" s="21"/>
      <c r="GV15" s="120"/>
      <c r="GW15" s="204"/>
      <c r="GX15" s="120"/>
      <c r="GY15" s="21"/>
      <c r="GZ15" s="120"/>
      <c r="HA15" s="153"/>
      <c r="HB15" s="103"/>
      <c r="HC15" s="153"/>
      <c r="HD15" s="103"/>
      <c r="HE15" s="7"/>
      <c r="HF15" s="103"/>
      <c r="HG15" s="153"/>
      <c r="HH15" s="103"/>
      <c r="HI15" s="7"/>
      <c r="HJ15" s="190"/>
      <c r="HK15" s="153"/>
      <c r="HL15" s="103"/>
      <c r="HM15" s="153"/>
      <c r="HN15" s="103"/>
      <c r="HO15" s="7"/>
      <c r="HP15" s="120"/>
      <c r="HQ15" s="153">
        <v>3.9930555555555559E-2</v>
      </c>
      <c r="HR15" s="120">
        <f>MIN(IF($H15=0,0,ROUNDUP(HQ15/$H15,0)),30)</f>
        <v>3</v>
      </c>
      <c r="HS15" s="222"/>
      <c r="HT15" s="103"/>
      <c r="HU15" s="216"/>
      <c r="HV15" s="527"/>
      <c r="HW15" s="216"/>
      <c r="HX15" s="527"/>
      <c r="HY15" s="216">
        <v>8.7766203703703749E-2</v>
      </c>
      <c r="HZ15" s="120">
        <f>MIN(IF($H15=0,0,ROUNDUP(HY15/$H15,0)),30)</f>
        <v>6</v>
      </c>
      <c r="IA15" s="7"/>
      <c r="IB15" s="120"/>
      <c r="IC15" s="204"/>
      <c r="ID15" s="120"/>
      <c r="IE15" s="7"/>
      <c r="IF15" s="120"/>
      <c r="IG15" s="204"/>
      <c r="IH15" s="120"/>
      <c r="II15" s="7"/>
      <c r="IJ15" s="120"/>
      <c r="IK15" s="7"/>
      <c r="IL15" s="190"/>
      <c r="IM15" s="7"/>
      <c r="IN15" s="120"/>
      <c r="IO15" s="153">
        <v>1.8680555555555554E-2</v>
      </c>
      <c r="IP15" s="120">
        <f>MIN(IF($H15=0,0,ROUNDUP(IO15/$H15,0)),30)</f>
        <v>2</v>
      </c>
      <c r="IQ15" s="7"/>
      <c r="IR15" s="190"/>
      <c r="IS15" s="7"/>
      <c r="IT15" s="190"/>
      <c r="IU15" s="216">
        <v>1.1643518518518518E-2</v>
      </c>
      <c r="IV15" s="120">
        <f>MIN(IF($H15=0,0,ROUNDUP(IU15/$H15,0)),30)</f>
        <v>1</v>
      </c>
      <c r="IW15" s="7"/>
      <c r="IX15" s="120"/>
      <c r="IY15" s="216">
        <v>8.8287037037037039E-2</v>
      </c>
      <c r="IZ15" s="120">
        <f>MIN(IF($H15=0,0,ROUNDUP(IY15/$H15,0)),30)</f>
        <v>6</v>
      </c>
      <c r="JA15" s="7">
        <v>3.3020833333333333E-2</v>
      </c>
      <c r="JB15" s="120">
        <f>MIN(IF($H15=0,0,ROUNDUP(JA15/$H15,0)),30)</f>
        <v>2</v>
      </c>
      <c r="JC15" s="7"/>
      <c r="JD15" s="120"/>
      <c r="JE15" s="7"/>
      <c r="JF15" s="190"/>
      <c r="JG15" s="7" t="s">
        <v>805</v>
      </c>
      <c r="JH15" s="120">
        <f>MIN(IF($H15=0,0,ROUNDUP(JG15/$H15,0)),30)</f>
        <v>6</v>
      </c>
      <c r="JI15" s="535">
        <v>2.3067129629629632E-2</v>
      </c>
      <c r="JJ15" s="539">
        <f>MIN(IF($H15=0,0,ROUNDUP(JI15/$H15,0)),30)</f>
        <v>2</v>
      </c>
      <c r="JK15" s="7"/>
      <c r="JL15" s="120"/>
      <c r="JM15" s="7"/>
      <c r="JN15" s="120"/>
      <c r="JO15" s="7"/>
      <c r="JP15" s="120"/>
      <c r="JQ15" s="7"/>
      <c r="JR15" s="190"/>
      <c r="JS15" s="7"/>
      <c r="JT15" s="190"/>
      <c r="JU15" s="7">
        <v>3.8981481481481485E-2</v>
      </c>
      <c r="JV15" s="188">
        <f t="shared" ref="JV15" si="57">MIN(IF($H15=0,0,ROUNDUP(JU15/$H15,0)),30)</f>
        <v>3</v>
      </c>
      <c r="JW15" s="93"/>
      <c r="JX15" s="190"/>
      <c r="JY15" s="7"/>
      <c r="JZ15" s="190"/>
      <c r="KA15" s="93"/>
      <c r="KB15" s="120"/>
      <c r="KC15" s="7"/>
      <c r="KD15" s="120"/>
      <c r="KE15" s="113"/>
      <c r="KF15" s="103"/>
      <c r="KG15" s="7">
        <v>4.189814814814815E-2</v>
      </c>
      <c r="KH15" s="190">
        <f>MIN(IF($H15=0,0,ROUNDUP(KG15/$H15,0)),30)</f>
        <v>3</v>
      </c>
      <c r="KI15" s="540">
        <v>3.6788194444444443E-2</v>
      </c>
      <c r="KJ15" s="567">
        <f>MIN(IF($H15=0,0,ROUNDUP(KI15/$H15,0)),30)</f>
        <v>3</v>
      </c>
      <c r="KK15" s="7">
        <v>5.3055555555555557E-2</v>
      </c>
      <c r="KL15" s="190">
        <f>MIN(IF($H15=0,0,ROUNDUP(KK15/$H15,0)),30)</f>
        <v>4</v>
      </c>
      <c r="KM15" s="7"/>
      <c r="KN15" s="120"/>
      <c r="KO15" s="7"/>
      <c r="KP15" s="120"/>
      <c r="KQ15" s="7"/>
      <c r="KR15" s="120"/>
      <c r="KS15" s="7"/>
      <c r="KT15" s="120"/>
      <c r="KU15" s="7"/>
      <c r="KV15" s="120"/>
      <c r="KW15" s="7"/>
      <c r="KX15" s="190"/>
      <c r="KY15" s="7"/>
      <c r="KZ15" s="190"/>
      <c r="LA15" s="7"/>
      <c r="LB15" s="190"/>
      <c r="LC15" s="7"/>
      <c r="LD15" s="190"/>
      <c r="LE15" s="153"/>
      <c r="LF15" s="103"/>
      <c r="LG15" s="7"/>
      <c r="LH15" s="120"/>
      <c r="LI15" s="7"/>
      <c r="LJ15" s="120"/>
      <c r="LK15" s="7"/>
      <c r="LL15" s="190"/>
      <c r="LM15" s="7"/>
      <c r="LN15" s="190"/>
      <c r="LO15" s="7"/>
      <c r="LP15" s="190"/>
      <c r="LQ15" s="148"/>
      <c r="LR15" s="190"/>
      <c r="LS15" s="7"/>
      <c r="LT15" s="190"/>
      <c r="LU15" s="7"/>
      <c r="LV15" s="190"/>
      <c r="LW15" s="7"/>
      <c r="LX15" s="190"/>
      <c r="LY15" s="7"/>
      <c r="LZ15" s="120"/>
      <c r="MA15" s="7"/>
      <c r="MB15" s="190"/>
      <c r="MC15" s="7"/>
      <c r="MD15" s="190"/>
      <c r="ME15" s="7"/>
      <c r="MF15" s="190"/>
      <c r="MG15" s="148"/>
      <c r="MH15" s="149"/>
      <c r="MI15" s="148"/>
      <c r="MJ15" s="149"/>
      <c r="MK15" s="148"/>
      <c r="ML15" s="149"/>
      <c r="MM15" s="148"/>
      <c r="MN15" s="149"/>
    </row>
    <row r="16" spans="1:353" s="33" customFormat="1" ht="16.5" customHeight="1" x14ac:dyDescent="0.2">
      <c r="A16" s="86">
        <f t="shared" si="0"/>
        <v>14</v>
      </c>
      <c r="B16" s="5" t="s">
        <v>65</v>
      </c>
      <c r="C16" s="270">
        <f t="shared" si="1"/>
        <v>8</v>
      </c>
      <c r="D16" s="265">
        <f t="shared" si="2"/>
        <v>116</v>
      </c>
      <c r="E16" s="272">
        <f t="shared" si="3"/>
        <v>13</v>
      </c>
      <c r="F16" s="517">
        <f t="shared" si="4"/>
        <v>26</v>
      </c>
      <c r="G16" s="151">
        <f t="shared" si="5"/>
        <v>1.5154398148148147</v>
      </c>
      <c r="H16" s="267">
        <f t="shared" si="6"/>
        <v>1.3796296296296298E-2</v>
      </c>
      <c r="I16" s="7">
        <v>1.4212962962962962E-2</v>
      </c>
      <c r="J16" s="120">
        <f>ROUNDUP(I16/$H16,0)</f>
        <v>2</v>
      </c>
      <c r="K16" s="7">
        <v>1.3796296296296298E-2</v>
      </c>
      <c r="L16" s="120">
        <f>ROUNDUP(K16/$H16,0)</f>
        <v>1</v>
      </c>
      <c r="M16" s="7"/>
      <c r="N16" s="211"/>
      <c r="O16" s="7">
        <v>1.4004629629629631E-2</v>
      </c>
      <c r="P16" s="120">
        <f t="shared" ref="P16" si="58">ROUNDUP(O16/$H16,0)</f>
        <v>2</v>
      </c>
      <c r="Q16" s="7"/>
      <c r="R16" s="211"/>
      <c r="S16" s="7"/>
      <c r="T16" s="120"/>
      <c r="U16" s="7">
        <v>1.4849537037037036E-2</v>
      </c>
      <c r="V16" s="120">
        <f t="shared" ref="V16" si="59">ROUNDUP(U16/$H16,0)</f>
        <v>2</v>
      </c>
      <c r="W16" s="204"/>
      <c r="X16" s="120"/>
      <c r="Y16" s="204"/>
      <c r="Z16" s="120"/>
      <c r="AA16" s="7"/>
      <c r="AB16" s="120"/>
      <c r="AC16" s="7">
        <v>1.494212962962963E-2</v>
      </c>
      <c r="AD16" s="120">
        <f t="shared" ref="AD16" si="60">ROUNDUP(AC16/$H16,0)</f>
        <v>2</v>
      </c>
      <c r="AE16" s="204"/>
      <c r="AF16" s="120"/>
      <c r="AG16" s="7"/>
      <c r="AH16" s="120"/>
      <c r="AI16" s="7"/>
      <c r="AJ16" s="120"/>
      <c r="AK16" s="7"/>
      <c r="AL16" s="188"/>
      <c r="AM16" s="7">
        <v>2.9259259259259259E-2</v>
      </c>
      <c r="AN16" s="402">
        <f>ROUNDUP(AM16/$H16,0)</f>
        <v>3</v>
      </c>
      <c r="AO16" s="7"/>
      <c r="AP16" s="120"/>
      <c r="AQ16" s="7">
        <v>0.10203703703703704</v>
      </c>
      <c r="AR16" s="402">
        <f>ROUNDUP(AQ16/$H16,0)</f>
        <v>8</v>
      </c>
      <c r="AS16" s="7">
        <v>3.1944444444444449E-2</v>
      </c>
      <c r="AT16" s="402">
        <f>ROUNDUP(AS16/$H16,0)</f>
        <v>3</v>
      </c>
      <c r="AU16" s="7"/>
      <c r="AV16" s="120"/>
      <c r="AW16" s="93">
        <v>5.3356481481481484E-3</v>
      </c>
      <c r="AX16" s="212">
        <f>ROUNDUP(AW16/$H16,0)</f>
        <v>1</v>
      </c>
      <c r="AY16" s="93">
        <v>1.7766203703703704E-2</v>
      </c>
      <c r="AZ16" s="212">
        <f>ROUNDUP(AY16/$H16,0)</f>
        <v>2</v>
      </c>
      <c r="BA16" s="148"/>
      <c r="BB16" s="120"/>
      <c r="BC16" s="130">
        <v>4.8275462962962958E-2</v>
      </c>
      <c r="BD16" s="212">
        <f>ROUNDUP(BC16/$H16,0)</f>
        <v>4</v>
      </c>
      <c r="BE16" s="93">
        <v>3.0104166666666668E-2</v>
      </c>
      <c r="BF16" s="120">
        <f t="shared" si="41"/>
        <v>3</v>
      </c>
      <c r="BG16" s="49"/>
      <c r="BH16" s="120"/>
      <c r="BI16" s="7"/>
      <c r="BJ16" s="120"/>
      <c r="BK16" s="148">
        <v>0.13261574074074076</v>
      </c>
      <c r="BL16" s="120">
        <f t="shared" ref="BL16" si="61">ROUNDUP(BK16/$H16,0)</f>
        <v>10</v>
      </c>
      <c r="BM16" s="7"/>
      <c r="BN16" s="190"/>
      <c r="BO16" s="49"/>
      <c r="BP16" s="120"/>
      <c r="BQ16" s="148"/>
      <c r="BR16" s="120"/>
      <c r="BS16" s="7"/>
      <c r="BT16" s="182"/>
      <c r="BU16" s="7"/>
      <c r="BV16" s="120"/>
      <c r="BW16" s="7">
        <v>4.4664351851851851E-2</v>
      </c>
      <c r="BX16" s="120">
        <f t="shared" ref="BX16" si="62">ROUNDUP(BW16/$H16,0)</f>
        <v>4</v>
      </c>
      <c r="BY16" s="148"/>
      <c r="BZ16" s="120"/>
      <c r="CA16" s="7">
        <v>3.0706018518518521E-2</v>
      </c>
      <c r="CB16" s="120">
        <f t="shared" ref="CB16" si="63">ROUNDUP(CA16/$H16,0)</f>
        <v>3</v>
      </c>
      <c r="CC16" s="7"/>
      <c r="CD16" s="120"/>
      <c r="CE16" s="7">
        <v>2.9652777777777778E-2</v>
      </c>
      <c r="CF16" s="120">
        <f t="shared" ref="CF16" si="64">ROUNDUP(CE16/$H16,0)</f>
        <v>3</v>
      </c>
      <c r="CG16" s="7"/>
      <c r="CH16" s="120"/>
      <c r="CI16" s="7">
        <v>1.6469907407407405E-2</v>
      </c>
      <c r="CJ16" s="120">
        <f t="shared" ref="CJ16" si="65">ROUNDUP(CI16/$H16,0)</f>
        <v>2</v>
      </c>
      <c r="CK16" s="7">
        <v>2.3229166666666665E-2</v>
      </c>
      <c r="CL16" s="120">
        <f t="shared" si="56"/>
        <v>2</v>
      </c>
      <c r="CM16" s="7"/>
      <c r="CN16" s="120"/>
      <c r="CO16" s="148"/>
      <c r="CP16" s="120"/>
      <c r="CQ16" s="7"/>
      <c r="CR16" s="120"/>
      <c r="CS16" s="7"/>
      <c r="CT16" s="120"/>
      <c r="CU16" s="148"/>
      <c r="CV16" s="188"/>
      <c r="CW16" s="132"/>
      <c r="CX16" s="194"/>
      <c r="CY16" s="186"/>
      <c r="CZ16" s="120"/>
      <c r="DA16" s="148"/>
      <c r="DB16" s="188"/>
      <c r="DC16" s="49"/>
      <c r="DD16" s="120"/>
      <c r="DE16" s="204"/>
      <c r="DF16" s="182"/>
      <c r="DG16" s="7"/>
      <c r="DH16" s="120"/>
      <c r="DI16" s="148"/>
      <c r="DJ16" s="188"/>
      <c r="DK16" s="49">
        <v>4.5451388888888888E-2</v>
      </c>
      <c r="DL16" s="120">
        <f>IF($H16=0,0,ROUNDUP(DK16/$H16,0))</f>
        <v>4</v>
      </c>
      <c r="DM16" s="132"/>
      <c r="DN16" s="190"/>
      <c r="DO16" s="7">
        <v>1.3738425925925926E-2</v>
      </c>
      <c r="DP16" s="120">
        <f>IF($H16=0,0,ROUNDUP(DO16/$H16,0))</f>
        <v>1</v>
      </c>
      <c r="DQ16" s="204"/>
      <c r="DR16" s="120"/>
      <c r="DS16" s="49"/>
      <c r="DT16" s="120"/>
      <c r="DU16" s="7"/>
      <c r="DV16" s="103"/>
      <c r="DW16" s="7"/>
      <c r="DX16" s="120"/>
      <c r="DY16" s="7">
        <v>7.0300925925925919E-2</v>
      </c>
      <c r="DZ16" s="120">
        <f>IF($H16=0,0,ROUNDUP(DY16/$H16,0))</f>
        <v>6</v>
      </c>
      <c r="EA16" s="7">
        <v>1.7071759259259259E-2</v>
      </c>
      <c r="EB16" s="120">
        <f>IF($H16=0,0,ROUNDUP(EA16/$H16,0))</f>
        <v>2</v>
      </c>
      <c r="EC16" s="7"/>
      <c r="ED16" s="120"/>
      <c r="EE16" s="7"/>
      <c r="EF16" s="120"/>
      <c r="EG16" s="7"/>
      <c r="EH16" s="120"/>
      <c r="EI16" s="148"/>
      <c r="EJ16" s="120"/>
      <c r="EK16" s="7">
        <v>2.9409722222222223E-2</v>
      </c>
      <c r="EL16" s="120">
        <f>IF($H16=0,0,ROUNDUP(EK16/$H16,0))</f>
        <v>3</v>
      </c>
      <c r="EM16" s="198"/>
      <c r="EN16" s="193"/>
      <c r="EO16" s="7"/>
      <c r="EP16" s="120"/>
      <c r="EQ16" s="7"/>
      <c r="ER16" s="190"/>
      <c r="ES16" s="7"/>
      <c r="ET16" s="120"/>
      <c r="EU16" s="7"/>
      <c r="EV16" s="120"/>
      <c r="EW16" s="7"/>
      <c r="EX16" s="120"/>
      <c r="EY16" s="198"/>
      <c r="EZ16" s="120"/>
      <c r="FA16" s="21"/>
      <c r="FB16" s="120"/>
      <c r="FC16" s="7"/>
      <c r="FD16" s="120"/>
      <c r="FE16" s="7"/>
      <c r="FF16" s="120"/>
      <c r="FG16" s="7"/>
      <c r="FH16" s="120"/>
      <c r="FI16" s="21"/>
      <c r="FJ16" s="120"/>
      <c r="FK16" s="182"/>
      <c r="FL16" s="120"/>
      <c r="FM16" s="148"/>
      <c r="FN16" s="182"/>
      <c r="FO16" s="204"/>
      <c r="FP16" s="120"/>
      <c r="FQ16" s="21"/>
      <c r="FR16" s="120"/>
      <c r="FS16" s="153"/>
      <c r="FT16" s="103"/>
      <c r="FU16" s="222"/>
      <c r="FV16" s="103"/>
      <c r="FW16" s="7">
        <v>0.56380787037037039</v>
      </c>
      <c r="FX16" s="120">
        <f>MIN(IF($H16=0,0,ROUNDUP(FW16/$H16,0)),30)</f>
        <v>30</v>
      </c>
      <c r="FY16" s="222"/>
      <c r="FZ16" s="103"/>
      <c r="GA16" s="222"/>
      <c r="GB16" s="210"/>
      <c r="GC16" s="7"/>
      <c r="GD16" s="120"/>
      <c r="GE16" s="222"/>
      <c r="GF16" s="103"/>
      <c r="GG16" s="228"/>
      <c r="GH16" s="525"/>
      <c r="GI16" s="222"/>
      <c r="GJ16" s="103"/>
      <c r="GK16" s="208"/>
      <c r="GL16" s="103"/>
      <c r="GM16" s="49"/>
      <c r="GN16" s="120"/>
      <c r="GO16" s="153"/>
      <c r="GP16" s="103"/>
      <c r="GQ16" s="204"/>
      <c r="GR16" s="120"/>
      <c r="GS16" s="204"/>
      <c r="GT16" s="120"/>
      <c r="GU16" s="21"/>
      <c r="GV16" s="120"/>
      <c r="GW16" s="233"/>
      <c r="GX16" s="103"/>
      <c r="GY16" s="153"/>
      <c r="GZ16" s="103"/>
      <c r="HA16" s="153"/>
      <c r="HB16" s="103"/>
      <c r="HC16" s="153"/>
      <c r="HD16" s="103"/>
      <c r="HE16" s="153"/>
      <c r="HF16" s="103"/>
      <c r="HG16" s="153"/>
      <c r="HH16" s="103"/>
      <c r="HI16" s="7"/>
      <c r="HJ16" s="190"/>
      <c r="HK16" s="153"/>
      <c r="HL16" s="103"/>
      <c r="HM16" s="222"/>
      <c r="HN16" s="103"/>
      <c r="HO16" s="7"/>
      <c r="HP16" s="120"/>
      <c r="HQ16" s="7"/>
      <c r="HR16" s="120"/>
      <c r="HS16" s="222"/>
      <c r="HT16" s="103"/>
      <c r="HU16" s="226"/>
      <c r="HV16" s="103"/>
      <c r="HW16" s="216"/>
      <c r="HX16" s="527"/>
      <c r="HY16" s="216"/>
      <c r="HZ16" s="527"/>
      <c r="IA16" s="7"/>
      <c r="IB16" s="120"/>
      <c r="IC16" s="233"/>
      <c r="ID16" s="103"/>
      <c r="IE16" s="7"/>
      <c r="IF16" s="120"/>
      <c r="IG16" s="7"/>
      <c r="IH16" s="120"/>
      <c r="II16" s="7"/>
      <c r="IJ16" s="120"/>
      <c r="IK16" s="7"/>
      <c r="IL16" s="120"/>
      <c r="IM16" s="7"/>
      <c r="IN16" s="120"/>
      <c r="IO16" s="153"/>
      <c r="IP16" s="116"/>
      <c r="IQ16" s="7"/>
      <c r="IR16" s="190"/>
      <c r="IS16" s="7"/>
      <c r="IT16" s="190"/>
      <c r="IU16" s="7"/>
      <c r="IV16" s="120"/>
      <c r="IW16" s="7"/>
      <c r="IX16" s="120"/>
      <c r="IY16" s="7"/>
      <c r="IZ16" s="120"/>
      <c r="JA16" s="7"/>
      <c r="JB16" s="120"/>
      <c r="JC16" s="7"/>
      <c r="JD16" s="120"/>
      <c r="JE16" s="7"/>
      <c r="JF16" s="190"/>
      <c r="JG16" s="7"/>
      <c r="JH16" s="190"/>
      <c r="JI16" s="7"/>
      <c r="JJ16" s="190"/>
      <c r="JK16" s="7"/>
      <c r="JL16" s="120"/>
      <c r="JM16" s="7"/>
      <c r="JN16" s="120"/>
      <c r="JO16" s="7"/>
      <c r="JP16" s="120"/>
      <c r="JQ16" s="7"/>
      <c r="JR16" s="190"/>
      <c r="JS16" s="7"/>
      <c r="JT16" s="190"/>
      <c r="JU16" s="7"/>
      <c r="JV16" s="120"/>
      <c r="JW16" s="7">
        <v>5.8449074074074072E-3</v>
      </c>
      <c r="JX16" s="188">
        <f t="shared" ref="JX16" si="66">MIN(IF($H16=0,0,ROUNDUP(JW16/$H16,0)),30)</f>
        <v>1</v>
      </c>
      <c r="JY16" s="7">
        <v>0.15594907407407407</v>
      </c>
      <c r="JZ16" s="189">
        <f t="shared" ref="JZ16" si="67">MIN(IF($H16=0,0,ROUNDUP(JY16/$H16,0)),30)</f>
        <v>12</v>
      </c>
      <c r="KA16" s="93"/>
      <c r="KB16" s="120"/>
      <c r="KC16" s="7"/>
      <c r="KD16" s="120"/>
      <c r="KE16" s="113"/>
      <c r="KF16" s="103"/>
      <c r="KG16" s="7"/>
      <c r="KH16" s="190"/>
      <c r="KI16" s="7"/>
      <c r="KJ16" s="190"/>
      <c r="KK16" s="7"/>
      <c r="KL16" s="190"/>
      <c r="KM16" s="7"/>
      <c r="KN16" s="120"/>
      <c r="KO16" s="7"/>
      <c r="KP16" s="120"/>
      <c r="KQ16" s="7"/>
      <c r="KR16" s="120"/>
      <c r="KS16" s="7"/>
      <c r="KT16" s="120"/>
      <c r="KU16" s="7"/>
      <c r="KV16" s="120"/>
      <c r="KW16" s="7"/>
      <c r="KX16" s="190"/>
      <c r="KY16" s="7"/>
      <c r="KZ16" s="190"/>
      <c r="LA16" s="7"/>
      <c r="LB16" s="190"/>
      <c r="LC16" s="7"/>
      <c r="LD16" s="190"/>
      <c r="LE16" s="153"/>
      <c r="LF16" s="103"/>
      <c r="LG16" s="7"/>
      <c r="LH16" s="120"/>
      <c r="LI16" s="7"/>
      <c r="LJ16" s="120"/>
      <c r="LK16" s="7"/>
      <c r="LL16" s="190"/>
      <c r="LM16" s="7"/>
      <c r="LN16" s="190"/>
      <c r="LO16" s="7"/>
      <c r="LP16" s="190"/>
      <c r="LQ16" s="148"/>
      <c r="LR16" s="190"/>
      <c r="LS16" s="7"/>
      <c r="LT16" s="190"/>
      <c r="LU16" s="7"/>
      <c r="LV16" s="190"/>
      <c r="LW16" s="7"/>
      <c r="LX16" s="190"/>
      <c r="LY16" s="7"/>
      <c r="LZ16" s="120"/>
      <c r="MA16" s="7"/>
      <c r="MB16" s="190"/>
      <c r="MC16" s="7"/>
      <c r="MD16" s="190"/>
      <c r="ME16" s="7"/>
      <c r="MF16" s="190"/>
      <c r="MG16" s="148"/>
      <c r="MH16" s="149"/>
      <c r="MI16" s="148"/>
      <c r="MJ16" s="149"/>
      <c r="MK16" s="148"/>
      <c r="ML16" s="149"/>
      <c r="MM16" s="148"/>
      <c r="MN16" s="149"/>
    </row>
    <row r="17" spans="1:352" s="33" customFormat="1" ht="16.5" customHeight="1" x14ac:dyDescent="0.2">
      <c r="A17" s="86">
        <f t="shared" si="0"/>
        <v>15</v>
      </c>
      <c r="B17" s="5" t="s">
        <v>1</v>
      </c>
      <c r="C17" s="270">
        <f t="shared" si="1"/>
        <v>1</v>
      </c>
      <c r="D17" s="265">
        <f t="shared" si="2"/>
        <v>264</v>
      </c>
      <c r="E17" s="272">
        <f t="shared" si="3"/>
        <v>4</v>
      </c>
      <c r="F17" s="517">
        <f t="shared" si="4"/>
        <v>42</v>
      </c>
      <c r="G17" s="151">
        <f t="shared" si="5"/>
        <v>3.1852083333333336</v>
      </c>
      <c r="H17" s="267">
        <f t="shared" si="6"/>
        <v>1.3125E-2</v>
      </c>
      <c r="I17" s="7">
        <v>1.3263888888888889E-2</v>
      </c>
      <c r="J17" s="120">
        <f>ROUNDUP(I17/$H17,0)</f>
        <v>2</v>
      </c>
      <c r="K17" s="7">
        <v>1.3125E-2</v>
      </c>
      <c r="L17" s="120">
        <f>ROUNDUP(K17/$H17,0)</f>
        <v>1</v>
      </c>
      <c r="M17" s="7">
        <v>1.3182870370370371E-2</v>
      </c>
      <c r="N17" s="120">
        <f t="shared" ref="N17" si="68">ROUNDUP(M17/$H17,0)</f>
        <v>2</v>
      </c>
      <c r="O17" s="7">
        <v>1.315972222222222E-2</v>
      </c>
      <c r="P17" s="120">
        <f t="shared" ref="P17" si="69">ROUNDUP(O17/$H17,0)</f>
        <v>2</v>
      </c>
      <c r="Q17" s="7">
        <v>1.3622685185185184E-2</v>
      </c>
      <c r="R17" s="120">
        <f t="shared" ref="R17" si="70">ROUNDUP(Q17/$H17,0)</f>
        <v>2</v>
      </c>
      <c r="S17" s="7">
        <v>1.3425925925925924E-2</v>
      </c>
      <c r="T17" s="120">
        <f t="shared" ref="T17" si="71">ROUNDUP(S17/$H17,0)</f>
        <v>2</v>
      </c>
      <c r="U17" s="7">
        <v>1.3668981481481482E-2</v>
      </c>
      <c r="V17" s="120">
        <f t="shared" ref="V17" si="72">ROUNDUP(U17/$H17,0)</f>
        <v>2</v>
      </c>
      <c r="W17" s="7">
        <v>1.4282407407407409E-2</v>
      </c>
      <c r="X17" s="120">
        <f t="shared" ref="X17" si="73">ROUNDUP(W17/$H17,0)</f>
        <v>2</v>
      </c>
      <c r="Y17" s="7">
        <v>1.3148148148148147E-2</v>
      </c>
      <c r="Z17" s="120">
        <f t="shared" ref="Z17" si="74">ROUNDUP(Y17/$H17,0)</f>
        <v>2</v>
      </c>
      <c r="AA17" s="7">
        <v>1.3379629629629628E-2</v>
      </c>
      <c r="AB17" s="120">
        <f t="shared" ref="AB17" si="75">ROUNDUP(AA17/$H17,0)</f>
        <v>2</v>
      </c>
      <c r="AC17" s="7">
        <v>1.3263888888888889E-2</v>
      </c>
      <c r="AD17" s="120">
        <f t="shared" ref="AD17:AD18" si="76">ROUNDUP(AC17/$H17,0)</f>
        <v>2</v>
      </c>
      <c r="AE17" s="7">
        <v>1.3263888888888889E-2</v>
      </c>
      <c r="AF17" s="120">
        <f t="shared" ref="AF17" si="77">ROUNDUP(AE17/$H17,0)</f>
        <v>2</v>
      </c>
      <c r="AG17" s="7">
        <v>1.3287037037037036E-2</v>
      </c>
      <c r="AH17" s="120">
        <f t="shared" ref="AH17" si="78">ROUNDUP(AG17/$H17,0)</f>
        <v>2</v>
      </c>
      <c r="AI17" s="7">
        <v>1.3310185185185187E-2</v>
      </c>
      <c r="AJ17" s="120">
        <f t="shared" ref="AJ17" si="79">ROUNDUP(AI17/$H17,0)</f>
        <v>2</v>
      </c>
      <c r="AK17" s="7">
        <v>1.3449074074074073E-2</v>
      </c>
      <c r="AL17" s="120">
        <f t="shared" ref="AL17" si="80">ROUNDUP(AK17/$H17,0)</f>
        <v>2</v>
      </c>
      <c r="AM17" s="7"/>
      <c r="AN17" s="120"/>
      <c r="AO17" s="7"/>
      <c r="AP17" s="120"/>
      <c r="AQ17" s="7">
        <v>9.723379629629629E-2</v>
      </c>
      <c r="AR17" s="402">
        <f>ROUNDUP(AQ17/$H17,0)</f>
        <v>8</v>
      </c>
      <c r="AS17" s="7"/>
      <c r="AT17" s="120"/>
      <c r="AU17" s="7"/>
      <c r="AV17" s="120"/>
      <c r="AW17" s="93">
        <v>5.3356481481481484E-3</v>
      </c>
      <c r="AX17" s="212">
        <f>ROUNDUP(AW17/$H17,0)</f>
        <v>1</v>
      </c>
      <c r="AY17" s="93">
        <v>1.8483796296296297E-2</v>
      </c>
      <c r="AZ17" s="212">
        <f>ROUNDUP(AY17/$H17,0)</f>
        <v>2</v>
      </c>
      <c r="BA17" s="148"/>
      <c r="BB17" s="120"/>
      <c r="BC17" s="49"/>
      <c r="BD17" s="120"/>
      <c r="BE17" s="93">
        <v>3.0300925925925926E-2</v>
      </c>
      <c r="BF17" s="120">
        <f t="shared" si="41"/>
        <v>3</v>
      </c>
      <c r="BG17" s="49"/>
      <c r="BH17" s="120"/>
      <c r="BI17" s="7"/>
      <c r="BJ17" s="120"/>
      <c r="BK17" s="49">
        <v>8.4317129629629631E-2</v>
      </c>
      <c r="BL17" s="120">
        <f t="shared" ref="BL17" si="81">ROUNDUP(BK17/$H17,0)</f>
        <v>7</v>
      </c>
      <c r="BM17" s="7"/>
      <c r="BN17" s="190"/>
      <c r="BO17" s="49"/>
      <c r="BP17" s="120"/>
      <c r="BQ17" s="148"/>
      <c r="BR17" s="120"/>
      <c r="BS17" s="7"/>
      <c r="BT17" s="120"/>
      <c r="BU17" s="7"/>
      <c r="BV17" s="120"/>
      <c r="BW17" s="7"/>
      <c r="BX17" s="120"/>
      <c r="BY17" s="148"/>
      <c r="BZ17" s="120"/>
      <c r="CA17" s="148"/>
      <c r="CB17" s="120"/>
      <c r="CC17" s="7"/>
      <c r="CD17" s="120"/>
      <c r="CE17" s="7"/>
      <c r="CF17" s="188"/>
      <c r="CG17" s="7"/>
      <c r="CH17" s="188"/>
      <c r="CI17" s="7"/>
      <c r="CJ17" s="188"/>
      <c r="CK17" s="7"/>
      <c r="CL17" s="120"/>
      <c r="CM17" s="7"/>
      <c r="CN17" s="120"/>
      <c r="CO17" s="7">
        <v>0.17648148148148149</v>
      </c>
      <c r="CP17" s="120">
        <f t="shared" ref="CP17" si="82">ROUNDUP(CO17/$H17,0)</f>
        <v>14</v>
      </c>
      <c r="CQ17" s="7"/>
      <c r="CR17" s="120"/>
      <c r="CS17" s="7"/>
      <c r="CT17" s="120"/>
      <c r="CU17" s="148"/>
      <c r="CV17" s="188"/>
      <c r="CW17" s="132"/>
      <c r="CX17" s="194"/>
      <c r="CY17" s="7"/>
      <c r="CZ17" s="120"/>
      <c r="DA17" s="7">
        <v>0.13880787037037037</v>
      </c>
      <c r="DB17" s="120">
        <f t="shared" ref="DB17" si="83">ROUNDUP(DA17/$H17,0)</f>
        <v>11</v>
      </c>
      <c r="DC17" s="49"/>
      <c r="DD17" s="120"/>
      <c r="DE17" s="148">
        <v>7.4270833333333341E-2</v>
      </c>
      <c r="DF17" s="120">
        <f t="shared" ref="DF17" si="84">ROUNDUP(DE17/$H17,0)</f>
        <v>6</v>
      </c>
      <c r="DG17" s="7"/>
      <c r="DH17" s="120"/>
      <c r="DI17" s="148"/>
      <c r="DJ17" s="188"/>
      <c r="DK17" s="49"/>
      <c r="DL17" s="190"/>
      <c r="DM17" s="132"/>
      <c r="DN17" s="190"/>
      <c r="DO17" s="7"/>
      <c r="DP17" s="120"/>
      <c r="DQ17" s="7"/>
      <c r="DR17" s="120"/>
      <c r="DS17" s="49"/>
      <c r="DT17" s="120"/>
      <c r="DU17" s="7"/>
      <c r="DV17" s="103"/>
      <c r="DW17" s="7"/>
      <c r="DX17" s="120"/>
      <c r="DY17" s="7">
        <v>7.1435185185185185E-2</v>
      </c>
      <c r="DZ17" s="120">
        <f>IF($H17=0,0,ROUNDUP(DY17/$H17,0))</f>
        <v>6</v>
      </c>
      <c r="EA17" s="198">
        <v>1.6030092592592592E-2</v>
      </c>
      <c r="EB17" s="193">
        <f>IF($H17=0,0,ROUNDUP(EA17/$H17,0))</f>
        <v>2</v>
      </c>
      <c r="EC17" s="7"/>
      <c r="ED17" s="120"/>
      <c r="EE17" s="7"/>
      <c r="EF17" s="120"/>
      <c r="EG17" s="7"/>
      <c r="EH17" s="120"/>
      <c r="EI17" s="7">
        <v>0.20373842592592592</v>
      </c>
      <c r="EJ17" s="120">
        <f>IF($H17=0,0,ROUNDUP(EI17/$H17,0))</f>
        <v>16</v>
      </c>
      <c r="EK17" s="7"/>
      <c r="EL17" s="120"/>
      <c r="EM17" s="198"/>
      <c r="EN17" s="193"/>
      <c r="EO17" s="7"/>
      <c r="EP17" s="120"/>
      <c r="EQ17" s="7"/>
      <c r="ER17" s="190"/>
      <c r="ES17" s="7"/>
      <c r="ET17" s="103"/>
      <c r="EU17" s="7"/>
      <c r="EV17" s="120"/>
      <c r="EW17" s="7"/>
      <c r="EX17" s="120"/>
      <c r="EY17" s="198"/>
      <c r="EZ17" s="120"/>
      <c r="FA17" s="21"/>
      <c r="FB17" s="120"/>
      <c r="FC17" s="7">
        <v>7.3784722222222224E-2</v>
      </c>
      <c r="FD17" s="120">
        <f>IF($H17=0,0,ROUNDUP(FC17/$H17,0))</f>
        <v>6</v>
      </c>
      <c r="FE17" s="7"/>
      <c r="FF17" s="120"/>
      <c r="FG17" s="7">
        <v>0.22850694444444444</v>
      </c>
      <c r="FH17" s="120">
        <f>IF($H17=0,0,ROUNDUP(FG17/$H17,0))</f>
        <v>18</v>
      </c>
      <c r="FI17" s="21"/>
      <c r="FJ17" s="120"/>
      <c r="FK17" s="182"/>
      <c r="FL17" s="120"/>
      <c r="FM17" s="148"/>
      <c r="FN17" s="182"/>
      <c r="FO17" s="7">
        <v>5.0381944444444444E-2</v>
      </c>
      <c r="FP17" s="120">
        <f>IF($H17=0,0,ROUNDUP(FO17/$H17,0))</f>
        <v>4</v>
      </c>
      <c r="FQ17" s="21"/>
      <c r="FR17" s="120"/>
      <c r="FS17" s="153"/>
      <c r="FT17" s="103"/>
      <c r="FU17" s="222"/>
      <c r="FV17" s="103"/>
      <c r="FW17" s="7">
        <v>0.48500000000000004</v>
      </c>
      <c r="FX17" s="120">
        <f>MIN(IF($H17=0,0,ROUNDUP(FW17/$H17,0)),30)</f>
        <v>30</v>
      </c>
      <c r="FY17" s="153"/>
      <c r="FZ17" s="103"/>
      <c r="GA17" s="208"/>
      <c r="GB17" s="210"/>
      <c r="GC17" s="153"/>
      <c r="GD17" s="103"/>
      <c r="GE17" s="222"/>
      <c r="GF17" s="103"/>
      <c r="GG17" s="228"/>
      <c r="GH17" s="525"/>
      <c r="GI17" s="153"/>
      <c r="GJ17" s="103"/>
      <c r="GK17" s="208"/>
      <c r="GL17" s="103"/>
      <c r="GM17" s="49"/>
      <c r="GN17" s="120"/>
      <c r="GO17" s="153"/>
      <c r="GP17" s="103"/>
      <c r="GQ17" s="49">
        <v>0.23906249999999998</v>
      </c>
      <c r="GR17" s="120">
        <f>IF($H17=0,0,ROUNDUP(GQ17/$H17,0))</f>
        <v>19</v>
      </c>
      <c r="GS17" s="49"/>
      <c r="GT17" s="120"/>
      <c r="GU17" s="21"/>
      <c r="GV17" s="120"/>
      <c r="GW17" s="204"/>
      <c r="GX17" s="120"/>
      <c r="GY17" s="21"/>
      <c r="GZ17" s="120"/>
      <c r="HA17" s="153"/>
      <c r="HB17" s="103"/>
      <c r="HC17" s="49">
        <v>3.107638888888889E-2</v>
      </c>
      <c r="HD17" s="120">
        <f>IF($H17=0,0,ROUNDUP(HC17/$H17,0))</f>
        <v>3</v>
      </c>
      <c r="HE17" s="153"/>
      <c r="HF17" s="103"/>
      <c r="HG17" s="7"/>
      <c r="HH17" s="120"/>
      <c r="HI17" s="49">
        <v>5.2199074074074071E-2</v>
      </c>
      <c r="HJ17" s="120">
        <f>IF($H17=0,0,ROUNDUP(HI17/$H17,0))</f>
        <v>4</v>
      </c>
      <c r="HK17" s="21"/>
      <c r="HL17" s="120"/>
      <c r="HM17" s="153"/>
      <c r="HN17" s="103"/>
      <c r="HO17" s="7"/>
      <c r="HP17" s="120"/>
      <c r="HQ17" s="7"/>
      <c r="HR17" s="120"/>
      <c r="HS17" s="153">
        <v>0.25370370370370371</v>
      </c>
      <c r="HT17" s="120">
        <f>MIN(IF($H17=0,0,ROUNDUP(HS17/$H17,0)),30)</f>
        <v>20</v>
      </c>
      <c r="HU17" s="216"/>
      <c r="HV17" s="527"/>
      <c r="HW17" s="216">
        <v>6.6886574074074071E-2</v>
      </c>
      <c r="HX17" s="120">
        <f>MIN(IF($H17=0,0,ROUNDUP(HW17/$H17,0)),30)</f>
        <v>6</v>
      </c>
      <c r="HY17" s="216"/>
      <c r="HZ17" s="527"/>
      <c r="IA17" s="7"/>
      <c r="IB17" s="120"/>
      <c r="IC17" s="204"/>
      <c r="ID17" s="120"/>
      <c r="IE17" s="7"/>
      <c r="IF17" s="120"/>
      <c r="IG17" s="204"/>
      <c r="IH17" s="120"/>
      <c r="II17" s="7"/>
      <c r="IJ17" s="120"/>
      <c r="IK17" s="7"/>
      <c r="IL17" s="190"/>
      <c r="IM17" s="7"/>
      <c r="IN17" s="120"/>
      <c r="IO17" s="153"/>
      <c r="IP17" s="116"/>
      <c r="IQ17" s="7"/>
      <c r="IR17" s="120"/>
      <c r="IS17" s="216">
        <v>0.15628472222222223</v>
      </c>
      <c r="IT17" s="120">
        <f>MIN(IF($H17=0,0,ROUNDUP(IS17/$H17,0)),30)</f>
        <v>12</v>
      </c>
      <c r="IU17" s="216">
        <v>1.7083333333333336E-2</v>
      </c>
      <c r="IV17" s="120">
        <f>MIN(IF($H17=0,0,ROUNDUP(IU17/$H17,0)),30)</f>
        <v>2</v>
      </c>
      <c r="IW17" s="216">
        <v>6.7129629629629625E-4</v>
      </c>
      <c r="IX17" s="120">
        <f>MIN(IF($H17=0,0,ROUNDUP(IW17/$H17,0)),30)</f>
        <v>1</v>
      </c>
      <c r="IY17" s="7"/>
      <c r="IZ17" s="120"/>
      <c r="JA17" s="7"/>
      <c r="JB17" s="120"/>
      <c r="JC17" s="7"/>
      <c r="JD17" s="120"/>
      <c r="JE17" s="7"/>
      <c r="JF17" s="120"/>
      <c r="JG17" s="7" t="s">
        <v>795</v>
      </c>
      <c r="JH17" s="120">
        <f>MIN(IF($H17=0,0,ROUNDUP(JG17/$H17,0)),30)</f>
        <v>6</v>
      </c>
      <c r="JI17" s="7">
        <v>2.8726851851851851E-2</v>
      </c>
      <c r="JJ17" s="120">
        <f>MIN(IF($H17=0,0,ROUNDUP(JI17/$H17,0)),30)</f>
        <v>3</v>
      </c>
      <c r="JK17" s="7"/>
      <c r="JL17" s="120"/>
      <c r="JM17" s="7"/>
      <c r="JN17" s="120"/>
      <c r="JO17" s="7"/>
      <c r="JP17" s="120"/>
      <c r="JQ17" s="7">
        <v>0.15506944444444445</v>
      </c>
      <c r="JR17" s="120">
        <f t="shared" ref="JR17" si="85">MIN(IF($H17=0,0,ROUNDUP(JQ17/$H17,0)),30)</f>
        <v>12</v>
      </c>
      <c r="JS17" s="7"/>
      <c r="JT17" s="190"/>
      <c r="JU17" s="7"/>
      <c r="JV17" s="120"/>
      <c r="JW17" s="7"/>
      <c r="JX17" s="120"/>
      <c r="JY17" s="7"/>
      <c r="JZ17" s="120"/>
      <c r="KA17" s="7"/>
      <c r="KB17" s="120"/>
      <c r="KC17" s="7"/>
      <c r="KD17" s="120"/>
      <c r="KE17" s="113"/>
      <c r="KF17" s="103"/>
      <c r="KG17" s="7"/>
      <c r="KH17" s="190"/>
      <c r="KI17" s="7"/>
      <c r="KJ17" s="120"/>
      <c r="KK17" s="7"/>
      <c r="KL17" s="120"/>
      <c r="KM17" s="7">
        <v>0.15945601851851851</v>
      </c>
      <c r="KN17" s="539">
        <f>MIN(IF($H17=0,0,ROUNDUP(KM17/$H17,0)),30)</f>
        <v>13</v>
      </c>
      <c r="KO17" s="7"/>
      <c r="KP17" s="120"/>
      <c r="KQ17" s="7"/>
      <c r="KR17" s="120"/>
      <c r="KS17" s="7"/>
      <c r="KT17" s="120"/>
      <c r="KU17" s="7"/>
      <c r="KV17" s="120"/>
      <c r="KW17" s="7"/>
      <c r="KX17" s="190"/>
      <c r="KY17" s="7"/>
      <c r="KZ17" s="120"/>
      <c r="LA17" s="7"/>
      <c r="LB17" s="190"/>
      <c r="LC17" s="7"/>
      <c r="LD17" s="120"/>
      <c r="LE17" s="153"/>
      <c r="LF17" s="103"/>
      <c r="LG17" s="7"/>
      <c r="LH17" s="120"/>
      <c r="LI17" s="7"/>
      <c r="LJ17" s="120"/>
      <c r="LK17" s="7"/>
      <c r="LL17" s="190"/>
      <c r="LM17" s="7"/>
      <c r="LN17" s="120"/>
      <c r="LO17" s="7"/>
      <c r="LP17" s="190"/>
      <c r="LQ17" s="148"/>
      <c r="LR17" s="190"/>
      <c r="LS17" s="7"/>
      <c r="LT17" s="190"/>
      <c r="LU17" s="7"/>
      <c r="LV17" s="190"/>
      <c r="LW17" s="7"/>
      <c r="LX17" s="190"/>
      <c r="LY17" s="7"/>
      <c r="LZ17" s="120"/>
      <c r="MA17" s="7"/>
      <c r="MB17" s="190"/>
      <c r="MC17" s="7"/>
      <c r="MD17" s="190"/>
      <c r="ME17" s="7"/>
      <c r="MF17" s="190"/>
      <c r="MG17" s="148"/>
      <c r="MH17" s="149"/>
      <c r="MI17" s="148"/>
      <c r="MJ17" s="149"/>
      <c r="MK17" s="148"/>
      <c r="ML17" s="149"/>
      <c r="MM17" s="148"/>
      <c r="MN17" s="149"/>
    </row>
    <row r="18" spans="1:352" s="33" customFormat="1" ht="16.5" customHeight="1" x14ac:dyDescent="0.2">
      <c r="A18" s="86">
        <f t="shared" si="0"/>
        <v>16</v>
      </c>
      <c r="B18" s="5" t="s">
        <v>521</v>
      </c>
      <c r="C18" s="270">
        <f t="shared" si="1"/>
        <v>23</v>
      </c>
      <c r="D18" s="543">
        <f t="shared" si="2"/>
        <v>38</v>
      </c>
      <c r="E18" s="272">
        <f t="shared" si="3"/>
        <v>22</v>
      </c>
      <c r="F18" s="517">
        <f t="shared" si="4"/>
        <v>15</v>
      </c>
      <c r="G18" s="151">
        <f t="shared" si="5"/>
        <v>0.52385416666666662</v>
      </c>
      <c r="H18" s="267">
        <f t="shared" si="6"/>
        <v>1.6967592592592593E-2</v>
      </c>
      <c r="I18" s="7">
        <v>1.6967592592592593E-2</v>
      </c>
      <c r="J18" s="120">
        <f>ROUNDUP(I18/$H18,0)</f>
        <v>1</v>
      </c>
      <c r="K18" s="7"/>
      <c r="L18" s="120"/>
      <c r="M18" s="7"/>
      <c r="N18" s="120"/>
      <c r="O18" s="204"/>
      <c r="P18" s="193"/>
      <c r="Q18" s="7"/>
      <c r="R18" s="211"/>
      <c r="S18" s="7"/>
      <c r="T18" s="120"/>
      <c r="U18" s="7"/>
      <c r="V18" s="120"/>
      <c r="W18" s="204"/>
      <c r="X18" s="120"/>
      <c r="Y18" s="204"/>
      <c r="Z18" s="120"/>
      <c r="AA18" s="7"/>
      <c r="AB18" s="120"/>
      <c r="AC18" s="7">
        <v>1.7870370370370373E-2</v>
      </c>
      <c r="AD18" s="120">
        <f t="shared" si="76"/>
        <v>2</v>
      </c>
      <c r="AE18" s="204"/>
      <c r="AF18" s="120"/>
      <c r="AG18" s="7"/>
      <c r="AH18" s="120"/>
      <c r="AI18" s="7"/>
      <c r="AJ18" s="120"/>
      <c r="AK18" s="7"/>
      <c r="AL18" s="188"/>
      <c r="AM18" s="7"/>
      <c r="AN18" s="120"/>
      <c r="AO18" s="7"/>
      <c r="AP18" s="120"/>
      <c r="AQ18" s="7"/>
      <c r="AR18" s="120"/>
      <c r="AS18" s="7">
        <v>4.4537037037037042E-2</v>
      </c>
      <c r="AT18" s="402">
        <f>ROUNDUP(AS18/$H18,0)</f>
        <v>3</v>
      </c>
      <c r="AU18" s="7"/>
      <c r="AV18" s="120"/>
      <c r="AW18" s="148"/>
      <c r="AX18" s="183"/>
      <c r="AY18" s="206"/>
      <c r="AZ18" s="212"/>
      <c r="BA18" s="148"/>
      <c r="BB18" s="120"/>
      <c r="BC18" s="49"/>
      <c r="BD18" s="120"/>
      <c r="BE18" s="93">
        <v>4.2199074074074076E-2</v>
      </c>
      <c r="BF18" s="120">
        <f t="shared" si="41"/>
        <v>3</v>
      </c>
      <c r="BG18" s="49"/>
      <c r="BH18" s="120"/>
      <c r="BI18" s="7"/>
      <c r="BJ18" s="120"/>
      <c r="BK18" s="148"/>
      <c r="BL18" s="120"/>
      <c r="BM18" s="7"/>
      <c r="BN18" s="190"/>
      <c r="BO18" s="49"/>
      <c r="BP18" s="120"/>
      <c r="BQ18" s="148"/>
      <c r="BR18" s="120"/>
      <c r="BS18" s="7">
        <v>2.449074074074074E-2</v>
      </c>
      <c r="BT18" s="120">
        <f t="shared" ref="BT18" si="86">ROUNDUP(BS18/$H18,0)</f>
        <v>2</v>
      </c>
      <c r="BU18" s="7"/>
      <c r="BV18" s="120"/>
      <c r="BW18" s="7">
        <v>4.6909722222222221E-2</v>
      </c>
      <c r="BX18" s="120">
        <f t="shared" ref="BX18" si="87">ROUNDUP(BW18/$H18,0)</f>
        <v>3</v>
      </c>
      <c r="BY18" s="148"/>
      <c r="BZ18" s="120"/>
      <c r="CA18" s="7">
        <v>3.9421296296296295E-2</v>
      </c>
      <c r="CB18" s="120">
        <f t="shared" ref="CB18" si="88">ROUNDUP(CA18/$H18,0)</f>
        <v>3</v>
      </c>
      <c r="CC18" s="7"/>
      <c r="CD18" s="120"/>
      <c r="CE18" s="7">
        <v>3.8460648148148147E-2</v>
      </c>
      <c r="CF18" s="120">
        <f t="shared" ref="CF18" si="89">ROUNDUP(CE18/$H18,0)</f>
        <v>3</v>
      </c>
      <c r="CG18" s="7"/>
      <c r="CH18" s="188"/>
      <c r="CI18" s="7"/>
      <c r="CJ18" s="188"/>
      <c r="CK18" s="7"/>
      <c r="CL18" s="120"/>
      <c r="CM18" s="7">
        <v>2.7337962962962963E-2</v>
      </c>
      <c r="CN18" s="120">
        <f t="shared" ref="CN18" si="90">ROUNDUP(CM18/$H18,0)</f>
        <v>2</v>
      </c>
      <c r="CO18" s="148"/>
      <c r="CP18" s="120"/>
      <c r="CQ18" s="7"/>
      <c r="CR18" s="120"/>
      <c r="CS18" s="7"/>
      <c r="CT18" s="120"/>
      <c r="CU18" s="148"/>
      <c r="CV18" s="188"/>
      <c r="CW18" s="132"/>
      <c r="CX18" s="194"/>
      <c r="CY18" s="7"/>
      <c r="CZ18" s="120"/>
      <c r="DA18" s="148"/>
      <c r="DB18" s="188"/>
      <c r="DC18" s="49"/>
      <c r="DD18" s="120"/>
      <c r="DE18" s="204"/>
      <c r="DF18" s="182"/>
      <c r="DG18" s="7"/>
      <c r="DH18" s="120"/>
      <c r="DI18" s="148"/>
      <c r="DJ18" s="188"/>
      <c r="DK18" s="49"/>
      <c r="DL18" s="190"/>
      <c r="DM18" s="132"/>
      <c r="DN18" s="190"/>
      <c r="DO18" s="7"/>
      <c r="DP18" s="120"/>
      <c r="DQ18" s="204"/>
      <c r="DR18" s="120"/>
      <c r="DS18" s="49"/>
      <c r="DT18" s="120"/>
      <c r="DU18" s="7">
        <v>1.3877314814814815E-2</v>
      </c>
      <c r="DV18" s="103">
        <f>IF($H18=0,0,ROUNDUP(DU18/$H18,0))</f>
        <v>1</v>
      </c>
      <c r="DW18" s="7"/>
      <c r="DX18" s="120"/>
      <c r="DY18" s="204"/>
      <c r="DZ18" s="120"/>
      <c r="EA18" s="182"/>
      <c r="EB18" s="193"/>
      <c r="EC18" s="7"/>
      <c r="ED18" s="120"/>
      <c r="EE18" s="7"/>
      <c r="EF18" s="120"/>
      <c r="EG18" s="7"/>
      <c r="EH18" s="120"/>
      <c r="EI18" s="148"/>
      <c r="EJ18" s="120"/>
      <c r="EK18" s="7"/>
      <c r="EL18" s="120"/>
      <c r="EM18" s="198"/>
      <c r="EN18" s="193"/>
      <c r="EO18" s="7"/>
      <c r="EP18" s="120"/>
      <c r="EQ18" s="7"/>
      <c r="ER18" s="190"/>
      <c r="ES18" s="7"/>
      <c r="ET18" s="120"/>
      <c r="EU18" s="7"/>
      <c r="EV18" s="120"/>
      <c r="EW18" s="7"/>
      <c r="EX18" s="120"/>
      <c r="EY18" s="198"/>
      <c r="EZ18" s="120"/>
      <c r="FA18" s="21"/>
      <c r="FB18" s="120"/>
      <c r="FC18" s="7"/>
      <c r="FD18" s="120"/>
      <c r="FE18" s="7"/>
      <c r="FF18" s="120"/>
      <c r="FG18" s="7"/>
      <c r="FH18" s="120"/>
      <c r="FI18" s="21"/>
      <c r="FJ18" s="120"/>
      <c r="FK18" s="182"/>
      <c r="FL18" s="120"/>
      <c r="FM18" s="148"/>
      <c r="FN18" s="182"/>
      <c r="FO18" s="204"/>
      <c r="FP18" s="120"/>
      <c r="FQ18" s="21"/>
      <c r="FR18" s="120"/>
      <c r="FS18" s="153"/>
      <c r="FT18" s="103"/>
      <c r="FU18" s="222"/>
      <c r="FV18" s="103"/>
      <c r="FW18" s="222"/>
      <c r="FX18" s="103"/>
      <c r="FY18" s="222"/>
      <c r="FZ18" s="103"/>
      <c r="GA18" s="204"/>
      <c r="GB18" s="193"/>
      <c r="GC18" s="7"/>
      <c r="GD18" s="120"/>
      <c r="GE18" s="204"/>
      <c r="GF18" s="120"/>
      <c r="GG18" s="228"/>
      <c r="GH18" s="525"/>
      <c r="GI18" s="222"/>
      <c r="GJ18" s="103"/>
      <c r="GK18" s="49"/>
      <c r="GL18" s="120"/>
      <c r="GM18" s="49"/>
      <c r="GN18" s="120"/>
      <c r="GO18" s="204"/>
      <c r="GP18" s="120"/>
      <c r="GQ18" s="204"/>
      <c r="GR18" s="120"/>
      <c r="GS18" s="204"/>
      <c r="GT18" s="120"/>
      <c r="GU18" s="21"/>
      <c r="GV18" s="120"/>
      <c r="GW18" s="204"/>
      <c r="GX18" s="120"/>
      <c r="GY18" s="21"/>
      <c r="GZ18" s="120"/>
      <c r="HA18" s="153"/>
      <c r="HB18" s="103"/>
      <c r="HC18" s="204"/>
      <c r="HD18" s="120"/>
      <c r="HE18" s="7"/>
      <c r="HF18" s="120"/>
      <c r="HG18" s="7"/>
      <c r="HH18" s="120"/>
      <c r="HI18" s="7"/>
      <c r="HJ18" s="190"/>
      <c r="HK18" s="21"/>
      <c r="HL18" s="120"/>
      <c r="HM18" s="204"/>
      <c r="HN18" s="120"/>
      <c r="HO18" s="7"/>
      <c r="HP18" s="120"/>
      <c r="HQ18" s="153">
        <v>4.0462962962962964E-2</v>
      </c>
      <c r="HR18" s="120">
        <f>MIN(IF($H18=0,0,ROUNDUP(HQ18/$H18,0)),30)</f>
        <v>3</v>
      </c>
      <c r="HS18" s="204"/>
      <c r="HT18" s="120"/>
      <c r="HU18" s="526"/>
      <c r="HV18" s="120"/>
      <c r="HW18" s="216"/>
      <c r="HX18" s="527"/>
      <c r="HY18" s="216"/>
      <c r="HZ18" s="527"/>
      <c r="IA18" s="7"/>
      <c r="IB18" s="120"/>
      <c r="IC18" s="216">
        <v>4.2719907407407408E-2</v>
      </c>
      <c r="ID18" s="120">
        <f>MIN(IF($H18=0,0,ROUNDUP(IC18/$H18,0)),30)</f>
        <v>3</v>
      </c>
      <c r="IE18" s="7"/>
      <c r="IF18" s="120"/>
      <c r="IG18" s="222"/>
      <c r="IH18" s="103"/>
      <c r="II18" s="7"/>
      <c r="IJ18" s="120"/>
      <c r="IK18" s="7"/>
      <c r="IL18" s="190"/>
      <c r="IM18" s="7"/>
      <c r="IN18" s="190"/>
      <c r="IO18" s="153"/>
      <c r="IP18" s="116"/>
      <c r="IQ18" s="7"/>
      <c r="IR18" s="190"/>
      <c r="IS18" s="7"/>
      <c r="IT18" s="190"/>
      <c r="IU18" s="7"/>
      <c r="IV18" s="120"/>
      <c r="IW18" s="7"/>
      <c r="IX18" s="120"/>
      <c r="IY18" s="7"/>
      <c r="IZ18" s="120"/>
      <c r="JA18" s="7"/>
      <c r="JB18" s="120"/>
      <c r="JC18" s="7"/>
      <c r="JD18" s="120"/>
      <c r="JE18" s="7"/>
      <c r="JF18" s="190"/>
      <c r="JG18" s="7"/>
      <c r="JH18" s="190"/>
      <c r="JI18" s="7"/>
      <c r="JJ18" s="190"/>
      <c r="JK18" s="7"/>
      <c r="JL18" s="190"/>
      <c r="JM18" s="7"/>
      <c r="JN18" s="120"/>
      <c r="JO18" s="7"/>
      <c r="JP18" s="120"/>
      <c r="JQ18" s="7"/>
      <c r="JR18" s="120"/>
      <c r="JS18" s="7"/>
      <c r="JT18" s="190"/>
      <c r="JU18" s="535">
        <v>4.1006944444444443E-2</v>
      </c>
      <c r="JV18" s="563">
        <f t="shared" ref="JV18" si="91">MIN(IF($H18=0,0,ROUNDUP(JU18/$H18,0)),30)</f>
        <v>3</v>
      </c>
      <c r="JW18" s="7"/>
      <c r="JX18" s="120"/>
      <c r="JY18" s="7"/>
      <c r="JZ18" s="120"/>
      <c r="KA18" s="7"/>
      <c r="KB18" s="120"/>
      <c r="KC18" s="7"/>
      <c r="KD18" s="120"/>
      <c r="KE18" s="113"/>
      <c r="KF18" s="103"/>
      <c r="KG18" s="7"/>
      <c r="KH18" s="190"/>
      <c r="KI18" s="7"/>
      <c r="KJ18" s="190"/>
      <c r="KK18" s="7">
        <v>4.612268518518519E-2</v>
      </c>
      <c r="KL18" s="190">
        <f>MIN(IF($H18=0,0,ROUNDUP(KK18/$H18,0)),30)</f>
        <v>3</v>
      </c>
      <c r="KM18" s="7">
        <v>4.1469907407407407E-2</v>
      </c>
      <c r="KN18" s="539">
        <f>MIN(IF($H18=0,0,ROUNDUP(KM18/$H18,0)),30)</f>
        <v>3</v>
      </c>
      <c r="KO18" s="7"/>
      <c r="KP18" s="120"/>
      <c r="KQ18" s="7"/>
      <c r="KR18" s="120"/>
      <c r="KS18" s="7"/>
      <c r="KT18" s="120"/>
      <c r="KU18" s="7"/>
      <c r="KV18" s="120"/>
      <c r="KW18" s="7"/>
      <c r="KX18" s="190"/>
      <c r="KY18" s="7"/>
      <c r="KZ18" s="120"/>
      <c r="LA18" s="7"/>
      <c r="LB18" s="190"/>
      <c r="LC18" s="7"/>
      <c r="LD18" s="120"/>
      <c r="LE18" s="153"/>
      <c r="LF18" s="103"/>
      <c r="LG18" s="7"/>
      <c r="LH18" s="120"/>
      <c r="LI18" s="7"/>
      <c r="LJ18" s="120"/>
      <c r="LK18" s="7"/>
      <c r="LL18" s="190"/>
      <c r="LM18" s="7"/>
      <c r="LN18" s="190"/>
      <c r="LO18" s="7"/>
      <c r="LP18" s="190"/>
      <c r="LQ18" s="148"/>
      <c r="LR18" s="190"/>
      <c r="LS18" s="7"/>
      <c r="LT18" s="190"/>
      <c r="LU18" s="7"/>
      <c r="LV18" s="190"/>
      <c r="LW18" s="7"/>
      <c r="LX18" s="190"/>
      <c r="LY18" s="7"/>
      <c r="LZ18" s="120"/>
      <c r="MA18" s="7"/>
      <c r="MB18" s="190"/>
      <c r="MC18" s="7"/>
      <c r="MD18" s="190"/>
      <c r="ME18" s="7"/>
      <c r="MF18" s="190"/>
      <c r="MG18" s="148"/>
      <c r="MH18" s="149"/>
      <c r="MI18" s="148"/>
      <c r="MJ18" s="149"/>
      <c r="MK18" s="148"/>
      <c r="ML18" s="149"/>
      <c r="MM18" s="148"/>
      <c r="MN18" s="149"/>
    </row>
    <row r="19" spans="1:352" s="33" customFormat="1" ht="16.5" customHeight="1" x14ac:dyDescent="0.2">
      <c r="A19" s="86">
        <f t="shared" si="0"/>
        <v>17</v>
      </c>
      <c r="B19" s="5" t="s">
        <v>101</v>
      </c>
      <c r="C19" s="270">
        <f t="shared" si="1"/>
        <v>0</v>
      </c>
      <c r="D19" s="543">
        <f t="shared" si="2"/>
        <v>0</v>
      </c>
      <c r="E19" s="272">
        <f t="shared" si="3"/>
        <v>26</v>
      </c>
      <c r="F19" s="517">
        <f t="shared" si="4"/>
        <v>7</v>
      </c>
      <c r="G19" s="151">
        <f t="shared" si="5"/>
        <v>0.40553240740740737</v>
      </c>
      <c r="H19" s="267">
        <f t="shared" si="6"/>
        <v>0</v>
      </c>
      <c r="I19" s="7"/>
      <c r="J19" s="120"/>
      <c r="K19" s="7"/>
      <c r="L19" s="120"/>
      <c r="M19" s="7"/>
      <c r="N19" s="120"/>
      <c r="O19" s="204"/>
      <c r="P19" s="193"/>
      <c r="Q19" s="7"/>
      <c r="R19" s="120"/>
      <c r="S19" s="7"/>
      <c r="T19" s="120"/>
      <c r="U19" s="7"/>
      <c r="V19" s="120"/>
      <c r="W19" s="204"/>
      <c r="X19" s="120"/>
      <c r="Y19" s="204"/>
      <c r="Z19" s="120"/>
      <c r="AA19" s="7"/>
      <c r="AB19" s="120"/>
      <c r="AC19" s="11"/>
      <c r="AD19" s="120"/>
      <c r="AE19" s="204"/>
      <c r="AF19" s="120"/>
      <c r="AG19" s="7"/>
      <c r="AH19" s="120"/>
      <c r="AI19" s="7"/>
      <c r="AJ19" s="120"/>
      <c r="AK19" s="7"/>
      <c r="AL19" s="120"/>
      <c r="AM19" s="7"/>
      <c r="AN19" s="120"/>
      <c r="AO19" s="7"/>
      <c r="AP19" s="120"/>
      <c r="AQ19" s="7">
        <v>0.11444444444444445</v>
      </c>
      <c r="AR19" s="402">
        <f>IF($H19=0,0,ROUNDUP(AQ19/$H19,0))</f>
        <v>0</v>
      </c>
      <c r="AS19" s="7"/>
      <c r="AT19" s="120"/>
      <c r="AU19" s="7"/>
      <c r="AV19" s="120"/>
      <c r="AW19" s="148"/>
      <c r="AX19" s="183"/>
      <c r="AY19" s="206"/>
      <c r="AZ19" s="212"/>
      <c r="BA19" s="148"/>
      <c r="BB19" s="120"/>
      <c r="BC19" s="49"/>
      <c r="BD19" s="120"/>
      <c r="BE19" s="93">
        <v>3.4108796296296297E-2</v>
      </c>
      <c r="BF19" s="120">
        <f>IF($H19=0,0,ROUNDUP(BE19/$H19,0))</f>
        <v>0</v>
      </c>
      <c r="BG19" s="49"/>
      <c r="BH19" s="120"/>
      <c r="BI19" s="7"/>
      <c r="BJ19" s="120"/>
      <c r="BK19" s="148"/>
      <c r="BL19" s="120"/>
      <c r="BM19" s="7"/>
      <c r="BN19" s="190"/>
      <c r="BO19" s="49"/>
      <c r="BP19" s="120"/>
      <c r="BQ19" s="148"/>
      <c r="BR19" s="120"/>
      <c r="BS19" s="7"/>
      <c r="BT19" s="120"/>
      <c r="BU19" s="7"/>
      <c r="BV19" s="120"/>
      <c r="BW19" s="7"/>
      <c r="BX19" s="120"/>
      <c r="BY19" s="148"/>
      <c r="BZ19" s="120"/>
      <c r="CA19" s="148"/>
      <c r="CB19" s="120"/>
      <c r="CC19" s="7"/>
      <c r="CD19" s="120"/>
      <c r="CE19" s="7"/>
      <c r="CF19" s="188"/>
      <c r="CG19" s="7"/>
      <c r="CH19" s="120"/>
      <c r="CI19" s="7"/>
      <c r="CJ19" s="188"/>
      <c r="CK19" s="7"/>
      <c r="CL19" s="120"/>
      <c r="CM19" s="7"/>
      <c r="CN19" s="120"/>
      <c r="CO19" s="148"/>
      <c r="CP19" s="120"/>
      <c r="CQ19" s="7"/>
      <c r="CR19" s="120"/>
      <c r="CS19" s="7"/>
      <c r="CT19" s="120"/>
      <c r="CU19" s="148"/>
      <c r="CV19" s="188"/>
      <c r="CW19" s="132"/>
      <c r="CX19" s="194"/>
      <c r="CY19" s="186"/>
      <c r="CZ19" s="120"/>
      <c r="DA19" s="148"/>
      <c r="DB19" s="188"/>
      <c r="DC19" s="49"/>
      <c r="DD19" s="120"/>
      <c r="DE19" s="148">
        <v>7.6898148148148146E-2</v>
      </c>
      <c r="DF19" s="120">
        <f>IF($H19=0,0,ROUNDUP(DE19/$H19,0))</f>
        <v>0</v>
      </c>
      <c r="DG19" s="7"/>
      <c r="DH19" s="120"/>
      <c r="DI19" s="148"/>
      <c r="DJ19" s="188"/>
      <c r="DK19" s="49"/>
      <c r="DL19" s="190"/>
      <c r="DM19" s="132"/>
      <c r="DN19" s="190"/>
      <c r="DO19" s="7"/>
      <c r="DP19" s="120"/>
      <c r="DQ19" s="204"/>
      <c r="DR19" s="120"/>
      <c r="DS19" s="49"/>
      <c r="DT19" s="120"/>
      <c r="DU19" s="204"/>
      <c r="DV19" s="182"/>
      <c r="DW19" s="7"/>
      <c r="DX19" s="120"/>
      <c r="DY19" s="204"/>
      <c r="DZ19" s="120"/>
      <c r="EA19" s="198">
        <v>1.9398148148148147E-2</v>
      </c>
      <c r="EB19" s="193">
        <f>IF($H19=0,0,ROUNDUP(EA19/$H19,0))</f>
        <v>0</v>
      </c>
      <c r="EC19" s="7"/>
      <c r="ED19" s="120"/>
      <c r="EE19" s="7"/>
      <c r="EF19" s="120"/>
      <c r="EG19" s="7">
        <v>1.5474537037037038E-2</v>
      </c>
      <c r="EH19" s="120">
        <f>IF($H19=0,0,ROUNDUP(EG19/$H19,0))</f>
        <v>0</v>
      </c>
      <c r="EI19" s="148"/>
      <c r="EJ19" s="120"/>
      <c r="EK19" s="7"/>
      <c r="EL19" s="120"/>
      <c r="EM19" s="198"/>
      <c r="EN19" s="193"/>
      <c r="EO19" s="7"/>
      <c r="EP19" s="120"/>
      <c r="EQ19" s="7"/>
      <c r="ER19" s="190"/>
      <c r="ES19" s="7"/>
      <c r="ET19" s="120"/>
      <c r="EU19" s="7"/>
      <c r="EV19" s="120"/>
      <c r="EW19" s="7"/>
      <c r="EX19" s="120"/>
      <c r="EY19" s="198"/>
      <c r="EZ19" s="120"/>
      <c r="FA19" s="21"/>
      <c r="FB19" s="120"/>
      <c r="FC19" s="7"/>
      <c r="FD19" s="120"/>
      <c r="FE19" s="7"/>
      <c r="FF19" s="120"/>
      <c r="FG19" s="7"/>
      <c r="FH19" s="120"/>
      <c r="FI19" s="21"/>
      <c r="FJ19" s="120"/>
      <c r="FK19" s="182"/>
      <c r="FL19" s="120"/>
      <c r="FM19" s="148"/>
      <c r="FN19" s="182"/>
      <c r="FO19" s="204"/>
      <c r="FP19" s="120"/>
      <c r="FQ19" s="21"/>
      <c r="FR19" s="120"/>
      <c r="FS19" s="7">
        <v>6.2743055555555552E-2</v>
      </c>
      <c r="FT19" s="120">
        <f>IF($H19=0,0,ROUNDUP(FS19/$H19,0))</f>
        <v>0</v>
      </c>
      <c r="FU19" s="222"/>
      <c r="FV19" s="103"/>
      <c r="FW19" s="222"/>
      <c r="FX19" s="103"/>
      <c r="FY19" s="222"/>
      <c r="FZ19" s="103"/>
      <c r="GA19" s="204"/>
      <c r="GB19" s="193"/>
      <c r="GC19" s="7"/>
      <c r="GD19" s="120"/>
      <c r="GE19" s="204"/>
      <c r="GF19" s="120"/>
      <c r="GG19" s="228"/>
      <c r="GH19" s="525"/>
      <c r="GI19" s="222"/>
      <c r="GJ19" s="103"/>
      <c r="GK19" s="49"/>
      <c r="GL19" s="120"/>
      <c r="GM19" s="49"/>
      <c r="GN19" s="120"/>
      <c r="GO19" s="204"/>
      <c r="GP19" s="120"/>
      <c r="GQ19" s="204"/>
      <c r="GR19" s="120"/>
      <c r="GS19" s="204"/>
      <c r="GT19" s="120"/>
      <c r="GU19" s="21"/>
      <c r="GV19" s="120"/>
      <c r="GW19" s="204"/>
      <c r="GX19" s="120"/>
      <c r="GY19" s="21"/>
      <c r="GZ19" s="120"/>
      <c r="HA19" s="153"/>
      <c r="HB19" s="103"/>
      <c r="HC19" s="204"/>
      <c r="HD19" s="120"/>
      <c r="HE19" s="153"/>
      <c r="HF19" s="103"/>
      <c r="HG19" s="7"/>
      <c r="HH19" s="120"/>
      <c r="HI19" s="7"/>
      <c r="HJ19" s="190"/>
      <c r="HK19" s="21"/>
      <c r="HL19" s="120"/>
      <c r="HM19" s="204"/>
      <c r="HN19" s="120"/>
      <c r="HO19" s="7"/>
      <c r="HP19" s="120"/>
      <c r="HQ19" s="7"/>
      <c r="HR19" s="120"/>
      <c r="HS19" s="222"/>
      <c r="HT19" s="103"/>
      <c r="HU19" s="526"/>
      <c r="HV19" s="120"/>
      <c r="HW19" s="216"/>
      <c r="HX19" s="527"/>
      <c r="HY19" s="216"/>
      <c r="HZ19" s="527"/>
      <c r="IA19" s="7"/>
      <c r="IB19" s="120"/>
      <c r="IC19" s="204"/>
      <c r="ID19" s="120"/>
      <c r="IE19" s="7"/>
      <c r="IF19" s="120"/>
      <c r="IG19" s="204"/>
      <c r="IH19" s="120"/>
      <c r="II19" s="7"/>
      <c r="IJ19" s="120"/>
      <c r="IK19" s="7"/>
      <c r="IL19" s="190"/>
      <c r="IM19" s="7"/>
      <c r="IN19" s="190"/>
      <c r="IO19" s="153"/>
      <c r="IP19" s="116"/>
      <c r="IQ19" s="7"/>
      <c r="IR19" s="190"/>
      <c r="IS19" s="7"/>
      <c r="IT19" s="190"/>
      <c r="IU19" s="7"/>
      <c r="IV19" s="120"/>
      <c r="IW19" s="7"/>
      <c r="IX19" s="120"/>
      <c r="IY19" s="7"/>
      <c r="IZ19" s="120"/>
      <c r="JA19" s="7"/>
      <c r="JB19" s="120"/>
      <c r="JC19" s="7"/>
      <c r="JD19" s="120"/>
      <c r="JE19" s="7"/>
      <c r="JF19" s="190"/>
      <c r="JG19" s="7" t="s">
        <v>801</v>
      </c>
      <c r="JH19" s="190">
        <f>MIN(IF($H19=0,0,ROUNDUP(JG19/$H19,0)),30)</f>
        <v>0</v>
      </c>
      <c r="JI19" s="7"/>
      <c r="JJ19" s="190"/>
      <c r="JK19" s="7"/>
      <c r="JL19" s="190"/>
      <c r="JM19" s="7"/>
      <c r="JN19" s="120"/>
      <c r="JO19" s="7"/>
      <c r="JP19" s="120"/>
      <c r="JQ19" s="7"/>
      <c r="JR19" s="120"/>
      <c r="JS19" s="7"/>
      <c r="JT19" s="190"/>
      <c r="JU19" s="7"/>
      <c r="JV19" s="120"/>
      <c r="JW19" s="7"/>
      <c r="JX19" s="120"/>
      <c r="JY19" s="7"/>
      <c r="JZ19" s="120"/>
      <c r="KA19" s="7"/>
      <c r="KB19" s="120"/>
      <c r="KC19" s="7"/>
      <c r="KD19" s="120"/>
      <c r="KE19" s="113"/>
      <c r="KF19" s="103"/>
      <c r="KG19" s="7"/>
      <c r="KH19" s="190"/>
      <c r="KI19" s="7"/>
      <c r="KJ19" s="120"/>
      <c r="KK19" s="7"/>
      <c r="KL19" s="120"/>
      <c r="KM19" s="7"/>
      <c r="KN19" s="120"/>
      <c r="KO19" s="7"/>
      <c r="KP19" s="120"/>
      <c r="KQ19" s="7"/>
      <c r="KR19" s="120"/>
      <c r="KS19" s="7"/>
      <c r="KT19" s="120"/>
      <c r="KU19" s="7"/>
      <c r="KV19" s="120"/>
      <c r="KW19" s="7"/>
      <c r="KX19" s="190"/>
      <c r="KY19" s="95"/>
      <c r="KZ19" s="120"/>
      <c r="LA19" s="7"/>
      <c r="LB19" s="190"/>
      <c r="LC19" s="7"/>
      <c r="LD19" s="120"/>
      <c r="LE19" s="153"/>
      <c r="LF19" s="103"/>
      <c r="LG19" s="7"/>
      <c r="LH19" s="120"/>
      <c r="LI19" s="7"/>
      <c r="LJ19" s="120"/>
      <c r="LK19" s="7"/>
      <c r="LL19" s="190"/>
      <c r="LM19" s="7"/>
      <c r="LN19" s="190"/>
      <c r="LO19" s="7"/>
      <c r="LP19" s="190"/>
      <c r="LQ19" s="148"/>
      <c r="LR19" s="190"/>
      <c r="LS19" s="7"/>
      <c r="LT19" s="190"/>
      <c r="LU19" s="7"/>
      <c r="LV19" s="190"/>
      <c r="LW19" s="7"/>
      <c r="LX19" s="190"/>
      <c r="LY19" s="7"/>
      <c r="LZ19" s="120"/>
      <c r="MA19" s="7"/>
      <c r="MB19" s="190"/>
      <c r="MC19" s="7"/>
      <c r="MD19" s="190"/>
      <c r="ME19" s="7"/>
      <c r="MF19" s="190"/>
      <c r="MG19" s="148"/>
      <c r="MH19" s="149"/>
      <c r="MI19" s="148"/>
      <c r="MJ19" s="149"/>
      <c r="MK19" s="148"/>
      <c r="ML19" s="149"/>
      <c r="MM19" s="148"/>
      <c r="MN19" s="149"/>
    </row>
    <row r="20" spans="1:352" s="33" customFormat="1" ht="16.5" customHeight="1" x14ac:dyDescent="0.2">
      <c r="A20" s="86">
        <f t="shared" si="0"/>
        <v>18</v>
      </c>
      <c r="B20" s="5" t="s">
        <v>113</v>
      </c>
      <c r="C20" s="270">
        <f t="shared" si="1"/>
        <v>0</v>
      </c>
      <c r="D20" s="543">
        <f t="shared" si="2"/>
        <v>0</v>
      </c>
      <c r="E20" s="272">
        <f t="shared" si="3"/>
        <v>38</v>
      </c>
      <c r="F20" s="517">
        <f t="shared" si="4"/>
        <v>0</v>
      </c>
      <c r="G20" s="151">
        <f t="shared" si="5"/>
        <v>0</v>
      </c>
      <c r="H20" s="267">
        <f t="shared" si="6"/>
        <v>0</v>
      </c>
      <c r="I20" s="7"/>
      <c r="J20" s="120"/>
      <c r="K20" s="7"/>
      <c r="L20" s="120"/>
      <c r="M20" s="7"/>
      <c r="N20" s="120"/>
      <c r="O20" s="204"/>
      <c r="P20" s="193"/>
      <c r="Q20" s="7"/>
      <c r="R20" s="120"/>
      <c r="S20" s="7"/>
      <c r="T20" s="120"/>
      <c r="U20" s="7"/>
      <c r="V20" s="120"/>
      <c r="W20" s="204"/>
      <c r="X20" s="120"/>
      <c r="Y20" s="204"/>
      <c r="Z20" s="120"/>
      <c r="AA20" s="7"/>
      <c r="AB20" s="120"/>
      <c r="AC20" s="11"/>
      <c r="AD20" s="120"/>
      <c r="AE20" s="204"/>
      <c r="AF20" s="120"/>
      <c r="AG20" s="7"/>
      <c r="AH20" s="120"/>
      <c r="AI20" s="7"/>
      <c r="AJ20" s="120"/>
      <c r="AK20" s="7"/>
      <c r="AL20" s="120"/>
      <c r="AM20" s="7"/>
      <c r="AN20" s="120"/>
      <c r="AO20" s="7"/>
      <c r="AP20" s="120"/>
      <c r="AQ20" s="7"/>
      <c r="AR20" s="120"/>
      <c r="AS20" s="7"/>
      <c r="AT20" s="120"/>
      <c r="AU20" s="7"/>
      <c r="AV20" s="120"/>
      <c r="AW20" s="148"/>
      <c r="AX20" s="183"/>
      <c r="AY20" s="206"/>
      <c r="AZ20" s="212"/>
      <c r="BA20" s="148"/>
      <c r="BB20" s="120"/>
      <c r="BC20" s="49"/>
      <c r="BD20" s="120"/>
      <c r="BE20" s="93"/>
      <c r="BF20" s="120"/>
      <c r="BG20" s="49"/>
      <c r="BH20" s="120"/>
      <c r="BI20" s="7"/>
      <c r="BJ20" s="120"/>
      <c r="BK20" s="148"/>
      <c r="BL20" s="120"/>
      <c r="BM20" s="7"/>
      <c r="BN20" s="190"/>
      <c r="BO20" s="49"/>
      <c r="BP20" s="120"/>
      <c r="BQ20" s="148"/>
      <c r="BR20" s="120"/>
      <c r="BS20" s="7"/>
      <c r="BT20" s="120"/>
      <c r="BU20" s="7"/>
      <c r="BV20" s="120"/>
      <c r="BW20" s="7"/>
      <c r="BX20" s="120"/>
      <c r="BY20" s="148"/>
      <c r="BZ20" s="120"/>
      <c r="CA20" s="148"/>
      <c r="CB20" s="120"/>
      <c r="CC20" s="7"/>
      <c r="CD20" s="120"/>
      <c r="CE20" s="7"/>
      <c r="CF20" s="188"/>
      <c r="CG20" s="7"/>
      <c r="CH20" s="120"/>
      <c r="CI20" s="7"/>
      <c r="CJ20" s="188"/>
      <c r="CK20" s="7"/>
      <c r="CL20" s="120"/>
      <c r="CM20" s="7"/>
      <c r="CN20" s="120"/>
      <c r="CO20" s="148"/>
      <c r="CP20" s="120"/>
      <c r="CQ20" s="7"/>
      <c r="CR20" s="120"/>
      <c r="CS20" s="7"/>
      <c r="CT20" s="120"/>
      <c r="CU20" s="148"/>
      <c r="CV20" s="188"/>
      <c r="CW20" s="132"/>
      <c r="CX20" s="194"/>
      <c r="CY20" s="186"/>
      <c r="CZ20" s="120"/>
      <c r="DA20" s="148"/>
      <c r="DB20" s="188"/>
      <c r="DC20" s="49"/>
      <c r="DD20" s="120"/>
      <c r="DE20" s="204"/>
      <c r="DF20" s="182"/>
      <c r="DG20" s="7"/>
      <c r="DH20" s="120"/>
      <c r="DI20" s="148"/>
      <c r="DJ20" s="188"/>
      <c r="DK20" s="49"/>
      <c r="DL20" s="190"/>
      <c r="DM20" s="132"/>
      <c r="DN20" s="190"/>
      <c r="DO20" s="7"/>
      <c r="DP20" s="120"/>
      <c r="DQ20" s="204"/>
      <c r="DR20" s="120"/>
      <c r="DS20" s="49"/>
      <c r="DT20" s="120"/>
      <c r="DU20" s="204"/>
      <c r="DV20" s="182"/>
      <c r="DW20" s="7"/>
      <c r="DX20" s="120"/>
      <c r="DY20" s="204"/>
      <c r="DZ20" s="120"/>
      <c r="EA20" s="182"/>
      <c r="EB20" s="193"/>
      <c r="EC20" s="7"/>
      <c r="ED20" s="120"/>
      <c r="EE20" s="7"/>
      <c r="EF20" s="120"/>
      <c r="EG20" s="7"/>
      <c r="EH20" s="120"/>
      <c r="EI20" s="148"/>
      <c r="EJ20" s="120"/>
      <c r="EK20" s="7"/>
      <c r="EL20" s="120"/>
      <c r="EM20" s="198"/>
      <c r="EN20" s="193"/>
      <c r="EO20" s="7"/>
      <c r="EP20" s="120"/>
      <c r="EQ20" s="7"/>
      <c r="ER20" s="190"/>
      <c r="ES20" s="7"/>
      <c r="ET20" s="120"/>
      <c r="EU20" s="7"/>
      <c r="EV20" s="120"/>
      <c r="EW20" s="7"/>
      <c r="EX20" s="120"/>
      <c r="EY20" s="198"/>
      <c r="EZ20" s="120"/>
      <c r="FA20" s="21"/>
      <c r="FB20" s="120"/>
      <c r="FC20" s="7"/>
      <c r="FD20" s="120"/>
      <c r="FE20" s="7"/>
      <c r="FF20" s="120"/>
      <c r="FG20" s="7"/>
      <c r="FH20" s="120"/>
      <c r="FI20" s="21"/>
      <c r="FJ20" s="120"/>
      <c r="FK20" s="182"/>
      <c r="FL20" s="120"/>
      <c r="FM20" s="148"/>
      <c r="FN20" s="182"/>
      <c r="FO20" s="204"/>
      <c r="FP20" s="120"/>
      <c r="FQ20" s="21"/>
      <c r="FR20" s="120"/>
      <c r="FS20" s="153"/>
      <c r="FT20" s="103"/>
      <c r="FU20" s="222"/>
      <c r="FV20" s="103"/>
      <c r="FW20" s="222"/>
      <c r="FX20" s="103"/>
      <c r="FY20" s="222"/>
      <c r="FZ20" s="103"/>
      <c r="GA20" s="204"/>
      <c r="GB20" s="193"/>
      <c r="GC20" s="7"/>
      <c r="GD20" s="120"/>
      <c r="GE20" s="204"/>
      <c r="GF20" s="120"/>
      <c r="GG20" s="228"/>
      <c r="GH20" s="525"/>
      <c r="GI20" s="222"/>
      <c r="GJ20" s="103"/>
      <c r="GK20" s="49"/>
      <c r="GL20" s="120"/>
      <c r="GM20" s="49"/>
      <c r="GN20" s="120"/>
      <c r="GO20" s="204"/>
      <c r="GP20" s="120"/>
      <c r="GQ20" s="204"/>
      <c r="GR20" s="120"/>
      <c r="GS20" s="204"/>
      <c r="GT20" s="120"/>
      <c r="GU20" s="21"/>
      <c r="GV20" s="120"/>
      <c r="GW20" s="204"/>
      <c r="GX20" s="120"/>
      <c r="GY20" s="21"/>
      <c r="GZ20" s="120"/>
      <c r="HA20" s="153"/>
      <c r="HB20" s="103"/>
      <c r="HC20" s="204"/>
      <c r="HD20" s="120"/>
      <c r="HE20" s="7"/>
      <c r="HF20" s="120"/>
      <c r="HG20" s="7"/>
      <c r="HH20" s="120"/>
      <c r="HI20" s="7"/>
      <c r="HJ20" s="190"/>
      <c r="HK20" s="21"/>
      <c r="HL20" s="120"/>
      <c r="HM20" s="204"/>
      <c r="HN20" s="120"/>
      <c r="HO20" s="7"/>
      <c r="HP20" s="120"/>
      <c r="HQ20" s="7"/>
      <c r="HR20" s="120"/>
      <c r="HS20" s="204"/>
      <c r="HT20" s="120"/>
      <c r="HU20" s="526"/>
      <c r="HV20" s="120"/>
      <c r="HW20" s="216"/>
      <c r="HX20" s="527"/>
      <c r="HY20" s="216"/>
      <c r="HZ20" s="527"/>
      <c r="IA20" s="7"/>
      <c r="IB20" s="120"/>
      <c r="IC20" s="204"/>
      <c r="ID20" s="120"/>
      <c r="IE20" s="7"/>
      <c r="IF20" s="120"/>
      <c r="IG20" s="204"/>
      <c r="IH20" s="120"/>
      <c r="II20" s="7"/>
      <c r="IJ20" s="120"/>
      <c r="IK20" s="7"/>
      <c r="IL20" s="190"/>
      <c r="IM20" s="7"/>
      <c r="IN20" s="190"/>
      <c r="IO20" s="153"/>
      <c r="IP20" s="116"/>
      <c r="IQ20" s="7"/>
      <c r="IR20" s="190"/>
      <c r="IS20" s="7"/>
      <c r="IT20" s="190"/>
      <c r="IU20" s="7"/>
      <c r="IV20" s="120"/>
      <c r="IW20" s="7"/>
      <c r="IX20" s="120"/>
      <c r="IY20" s="7"/>
      <c r="IZ20" s="120"/>
      <c r="JA20" s="7"/>
      <c r="JB20" s="120"/>
      <c r="JC20" s="7"/>
      <c r="JD20" s="120"/>
      <c r="JE20" s="7"/>
      <c r="JF20" s="190"/>
      <c r="JG20" s="7"/>
      <c r="JH20" s="190"/>
      <c r="JI20" s="7"/>
      <c r="JJ20" s="190"/>
      <c r="JK20" s="7"/>
      <c r="JL20" s="190"/>
      <c r="JM20" s="7"/>
      <c r="JN20" s="120"/>
      <c r="JO20" s="7"/>
      <c r="JP20" s="120"/>
      <c r="JQ20" s="7"/>
      <c r="JR20" s="120"/>
      <c r="JS20" s="7"/>
      <c r="JT20" s="190"/>
      <c r="JU20" s="7"/>
      <c r="JV20" s="120"/>
      <c r="JW20" s="7"/>
      <c r="JX20" s="120"/>
      <c r="JY20" s="7"/>
      <c r="JZ20" s="120"/>
      <c r="KA20" s="7"/>
      <c r="KB20" s="120"/>
      <c r="KC20" s="7"/>
      <c r="KD20" s="120"/>
      <c r="KE20" s="113"/>
      <c r="KF20" s="103"/>
      <c r="KG20" s="7"/>
      <c r="KH20" s="190"/>
      <c r="KI20" s="7"/>
      <c r="KJ20" s="120"/>
      <c r="KK20" s="7"/>
      <c r="KL20" s="120"/>
      <c r="KM20" s="7"/>
      <c r="KN20" s="120"/>
      <c r="KO20" s="7"/>
      <c r="KP20" s="120"/>
      <c r="KQ20" s="7"/>
      <c r="KR20" s="120"/>
      <c r="KS20" s="7"/>
      <c r="KT20" s="120"/>
      <c r="KU20" s="7"/>
      <c r="KV20" s="120"/>
      <c r="KW20" s="7"/>
      <c r="KX20" s="190"/>
      <c r="KY20" s="7"/>
      <c r="KZ20" s="120"/>
      <c r="LA20" s="7"/>
      <c r="LB20" s="190"/>
      <c r="LC20" s="7"/>
      <c r="LD20" s="120"/>
      <c r="LE20" s="153"/>
      <c r="LF20" s="103"/>
      <c r="LG20" s="7"/>
      <c r="LH20" s="120"/>
      <c r="LI20" s="7"/>
      <c r="LJ20" s="120"/>
      <c r="LK20" s="7"/>
      <c r="LL20" s="190"/>
      <c r="LM20" s="7"/>
      <c r="LN20" s="190"/>
      <c r="LO20" s="7"/>
      <c r="LP20" s="190"/>
      <c r="LQ20" s="148"/>
      <c r="LR20" s="190"/>
      <c r="LS20" s="7"/>
      <c r="LT20" s="190"/>
      <c r="LU20" s="7"/>
      <c r="LV20" s="190"/>
      <c r="LW20" s="7"/>
      <c r="LX20" s="190"/>
      <c r="LY20" s="7"/>
      <c r="LZ20" s="120"/>
      <c r="MA20" s="7"/>
      <c r="MB20" s="190"/>
      <c r="MC20" s="7"/>
      <c r="MD20" s="190"/>
      <c r="ME20" s="7"/>
      <c r="MF20" s="190"/>
      <c r="MG20" s="148"/>
      <c r="MH20" s="149"/>
      <c r="MI20" s="148"/>
      <c r="MJ20" s="149"/>
      <c r="MK20" s="148"/>
      <c r="ML20" s="149"/>
      <c r="MM20" s="148"/>
      <c r="MN20" s="149"/>
    </row>
    <row r="21" spans="1:352" s="33" customFormat="1" ht="16.5" customHeight="1" x14ac:dyDescent="0.2">
      <c r="A21" s="86">
        <f t="shared" si="0"/>
        <v>19</v>
      </c>
      <c r="B21" s="5" t="s">
        <v>64</v>
      </c>
      <c r="C21" s="270">
        <f t="shared" si="1"/>
        <v>26</v>
      </c>
      <c r="D21" s="543">
        <f t="shared" si="2"/>
        <v>17</v>
      </c>
      <c r="E21" s="272">
        <f t="shared" si="3"/>
        <v>29</v>
      </c>
      <c r="F21" s="517">
        <f t="shared" si="4"/>
        <v>5</v>
      </c>
      <c r="G21" s="151">
        <f t="shared" si="5"/>
        <v>0.18415509259259261</v>
      </c>
      <c r="H21" s="267">
        <f t="shared" si="6"/>
        <v>1.2997685185185183E-2</v>
      </c>
      <c r="I21" s="7">
        <v>1.2997685185185183E-2</v>
      </c>
      <c r="J21" s="120">
        <f>ROUNDUP(I21/$H21,0)</f>
        <v>1</v>
      </c>
      <c r="K21" s="7"/>
      <c r="L21" s="120"/>
      <c r="M21" s="11"/>
      <c r="N21" s="120"/>
      <c r="O21" s="204"/>
      <c r="P21" s="193"/>
      <c r="Q21" s="11"/>
      <c r="R21" s="120"/>
      <c r="S21" s="7"/>
      <c r="T21" s="120"/>
      <c r="U21" s="7"/>
      <c r="V21" s="120"/>
      <c r="W21" s="204"/>
      <c r="X21" s="120"/>
      <c r="Y21" s="204"/>
      <c r="Z21" s="120"/>
      <c r="AA21" s="7"/>
      <c r="AB21" s="120"/>
      <c r="AC21" s="11"/>
      <c r="AD21" s="120"/>
      <c r="AE21" s="204"/>
      <c r="AF21" s="120"/>
      <c r="AG21" s="7"/>
      <c r="AH21" s="120"/>
      <c r="AI21" s="7"/>
      <c r="AJ21" s="120"/>
      <c r="AK21" s="7"/>
      <c r="AL21" s="120"/>
      <c r="AM21" s="7"/>
      <c r="AN21" s="120"/>
      <c r="AO21" s="7"/>
      <c r="AP21" s="120"/>
      <c r="AQ21" s="7"/>
      <c r="AR21" s="120"/>
      <c r="AS21" s="7"/>
      <c r="AT21" s="120"/>
      <c r="AU21" s="7"/>
      <c r="AV21" s="120"/>
      <c r="AW21" s="148"/>
      <c r="AX21" s="183"/>
      <c r="AY21" s="206"/>
      <c r="AZ21" s="212"/>
      <c r="BA21" s="148"/>
      <c r="BB21" s="120"/>
      <c r="BC21" s="49"/>
      <c r="BD21" s="120"/>
      <c r="BE21" s="93"/>
      <c r="BF21" s="120"/>
      <c r="BG21" s="49"/>
      <c r="BH21" s="120"/>
      <c r="BI21" s="7"/>
      <c r="BJ21" s="120"/>
      <c r="BK21" s="148"/>
      <c r="BL21" s="120"/>
      <c r="BM21" s="7"/>
      <c r="BN21" s="190"/>
      <c r="BO21" s="49"/>
      <c r="BP21" s="120"/>
      <c r="BQ21" s="148"/>
      <c r="BR21" s="120"/>
      <c r="BS21" s="7"/>
      <c r="BT21" s="120"/>
      <c r="BU21" s="7"/>
      <c r="BV21" s="120"/>
      <c r="BW21" s="7"/>
      <c r="BX21" s="120"/>
      <c r="BY21" s="148"/>
      <c r="BZ21" s="120"/>
      <c r="CA21" s="148"/>
      <c r="CB21" s="120"/>
      <c r="CC21" s="7"/>
      <c r="CD21" s="120"/>
      <c r="CE21" s="7"/>
      <c r="CF21" s="188"/>
      <c r="CG21" s="7"/>
      <c r="CH21" s="120"/>
      <c r="CI21" s="7"/>
      <c r="CJ21" s="188"/>
      <c r="CK21" s="7"/>
      <c r="CL21" s="120"/>
      <c r="CM21" s="7"/>
      <c r="CN21" s="120"/>
      <c r="CO21" s="148"/>
      <c r="CP21" s="120"/>
      <c r="CQ21" s="7"/>
      <c r="CR21" s="120"/>
      <c r="CS21" s="7"/>
      <c r="CT21" s="120"/>
      <c r="CU21" s="148"/>
      <c r="CV21" s="188"/>
      <c r="CW21" s="132"/>
      <c r="CX21" s="194"/>
      <c r="CY21" s="7"/>
      <c r="CZ21" s="120"/>
      <c r="DA21" s="148"/>
      <c r="DB21" s="188"/>
      <c r="DC21" s="49"/>
      <c r="DD21" s="120"/>
      <c r="DE21" s="204"/>
      <c r="DF21" s="182"/>
      <c r="DG21" s="7"/>
      <c r="DH21" s="120"/>
      <c r="DI21" s="148"/>
      <c r="DJ21" s="188"/>
      <c r="DK21" s="49"/>
      <c r="DL21" s="190"/>
      <c r="DM21" s="132"/>
      <c r="DN21" s="190"/>
      <c r="DO21" s="7"/>
      <c r="DP21" s="120"/>
      <c r="DQ21" s="204"/>
      <c r="DR21" s="120"/>
      <c r="DS21" s="49"/>
      <c r="DT21" s="120"/>
      <c r="DU21" s="204"/>
      <c r="DV21" s="182"/>
      <c r="DW21" s="7"/>
      <c r="DX21" s="120"/>
      <c r="DY21" s="204"/>
      <c r="DZ21" s="120"/>
      <c r="EA21" s="182"/>
      <c r="EB21" s="193"/>
      <c r="EC21" s="7"/>
      <c r="ED21" s="120"/>
      <c r="EE21" s="7"/>
      <c r="EF21" s="120"/>
      <c r="EG21" s="7"/>
      <c r="EH21" s="120"/>
      <c r="EI21" s="148"/>
      <c r="EJ21" s="120"/>
      <c r="EK21" s="7"/>
      <c r="EL21" s="120"/>
      <c r="EM21" s="198"/>
      <c r="EN21" s="193"/>
      <c r="EO21" s="7"/>
      <c r="EP21" s="120"/>
      <c r="EQ21" s="7"/>
      <c r="ER21" s="190"/>
      <c r="ES21" s="7"/>
      <c r="ET21" s="120"/>
      <c r="EU21" s="7"/>
      <c r="EV21" s="120"/>
      <c r="EW21" s="7"/>
      <c r="EX21" s="120"/>
      <c r="EY21" s="198"/>
      <c r="EZ21" s="120"/>
      <c r="FA21" s="21"/>
      <c r="FB21" s="120"/>
      <c r="FC21" s="7"/>
      <c r="FD21" s="120"/>
      <c r="FE21" s="7"/>
      <c r="FF21" s="120"/>
      <c r="FG21" s="7"/>
      <c r="FH21" s="120"/>
      <c r="FI21" s="21"/>
      <c r="FJ21" s="120"/>
      <c r="FK21" s="182"/>
      <c r="FL21" s="120"/>
      <c r="FM21" s="148"/>
      <c r="FN21" s="182"/>
      <c r="FO21" s="204"/>
      <c r="FP21" s="120"/>
      <c r="FQ21" s="21"/>
      <c r="FR21" s="120"/>
      <c r="FS21" s="153"/>
      <c r="FT21" s="103"/>
      <c r="FU21" s="222"/>
      <c r="FV21" s="103"/>
      <c r="FW21" s="222"/>
      <c r="FX21" s="103"/>
      <c r="FY21" s="222"/>
      <c r="FZ21" s="103"/>
      <c r="GA21" s="204"/>
      <c r="GB21" s="193"/>
      <c r="GC21" s="7"/>
      <c r="GD21" s="120"/>
      <c r="GE21" s="204"/>
      <c r="GF21" s="120"/>
      <c r="GG21" s="554"/>
      <c r="GH21" s="525"/>
      <c r="GI21" s="222"/>
      <c r="GJ21" s="103"/>
      <c r="GK21" s="208"/>
      <c r="GL21" s="103"/>
      <c r="GM21" s="49"/>
      <c r="GN21" s="120"/>
      <c r="GO21" s="204"/>
      <c r="GP21" s="120"/>
      <c r="GQ21" s="204"/>
      <c r="GR21" s="120"/>
      <c r="GS21" s="204"/>
      <c r="GT21" s="120"/>
      <c r="GU21" s="21"/>
      <c r="GV21" s="120"/>
      <c r="GW21" s="204"/>
      <c r="GX21" s="120"/>
      <c r="GY21" s="21"/>
      <c r="GZ21" s="120"/>
      <c r="HA21" s="153"/>
      <c r="HB21" s="103"/>
      <c r="HC21" s="204"/>
      <c r="HD21" s="120"/>
      <c r="HE21" s="153"/>
      <c r="HF21" s="103"/>
      <c r="HG21" s="153"/>
      <c r="HH21" s="103"/>
      <c r="HI21" s="7"/>
      <c r="HJ21" s="190"/>
      <c r="HK21" s="21"/>
      <c r="HL21" s="120"/>
      <c r="HM21" s="204"/>
      <c r="HN21" s="120"/>
      <c r="HO21" s="7"/>
      <c r="HP21" s="120"/>
      <c r="HQ21" s="7"/>
      <c r="HR21" s="120"/>
      <c r="HS21" s="222"/>
      <c r="HT21" s="103"/>
      <c r="HU21" s="526"/>
      <c r="HV21" s="120"/>
      <c r="HW21" s="216"/>
      <c r="HX21" s="527"/>
      <c r="HY21" s="216">
        <v>6.2650462962962963E-2</v>
      </c>
      <c r="HZ21" s="120">
        <f>MIN(IF($H21=0,0,ROUNDUP(HY21/$H21,0)),30)</f>
        <v>5</v>
      </c>
      <c r="IA21" s="7"/>
      <c r="IB21" s="120"/>
      <c r="IC21" s="204"/>
      <c r="ID21" s="120"/>
      <c r="IE21" s="7"/>
      <c r="IF21" s="120"/>
      <c r="IG21" s="204"/>
      <c r="IH21" s="120"/>
      <c r="II21" s="7"/>
      <c r="IJ21" s="120"/>
      <c r="IK21" s="7"/>
      <c r="IL21" s="190"/>
      <c r="IM21" s="7"/>
      <c r="IN21" s="190"/>
      <c r="IO21" s="153"/>
      <c r="IP21" s="116"/>
      <c r="IQ21" s="7"/>
      <c r="IR21" s="190"/>
      <c r="IS21" s="7"/>
      <c r="IT21" s="190"/>
      <c r="IU21" s="216">
        <v>1.5821759259259261E-2</v>
      </c>
      <c r="IV21" s="120">
        <f>MIN(IF($H21=0,0,ROUNDUP(IU21/$H21,0)),30)</f>
        <v>2</v>
      </c>
      <c r="IW21" s="7"/>
      <c r="IX21" s="120"/>
      <c r="IY21" s="7"/>
      <c r="IZ21" s="120"/>
      <c r="JA21" s="7"/>
      <c r="JB21" s="120"/>
      <c r="JC21" s="7"/>
      <c r="JD21" s="120"/>
      <c r="JE21" s="7"/>
      <c r="JF21" s="190"/>
      <c r="JG21" s="7" t="s">
        <v>790</v>
      </c>
      <c r="JH21" s="190">
        <f>MIN(IF($H21=0,0,ROUNDUP(JG21/$H21,0)),30)</f>
        <v>6</v>
      </c>
      <c r="JI21" s="7">
        <v>2.6909722222222224E-2</v>
      </c>
      <c r="JJ21" s="120">
        <f>MIN(IF($H21=0,0,ROUNDUP(JI21/$H21,0)),30)</f>
        <v>3</v>
      </c>
      <c r="JK21" s="7"/>
      <c r="JL21" s="190"/>
      <c r="JM21" s="7"/>
      <c r="JN21" s="120"/>
      <c r="JO21" s="7"/>
      <c r="JP21" s="120"/>
      <c r="JQ21" s="7"/>
      <c r="JR21" s="120"/>
      <c r="JS21" s="7"/>
      <c r="JT21" s="190"/>
      <c r="JU21" s="7"/>
      <c r="JV21" s="120"/>
      <c r="JW21" s="7"/>
      <c r="JX21" s="120"/>
      <c r="JY21" s="7"/>
      <c r="JZ21" s="120"/>
      <c r="KA21" s="7"/>
      <c r="KB21" s="120"/>
      <c r="KC21" s="7"/>
      <c r="KD21" s="120"/>
      <c r="KE21" s="113"/>
      <c r="KF21" s="103"/>
      <c r="KG21" s="7"/>
      <c r="KH21" s="120"/>
      <c r="KI21" s="7"/>
      <c r="KJ21" s="120"/>
      <c r="KK21" s="7"/>
      <c r="KL21" s="120"/>
      <c r="KM21" s="7"/>
      <c r="KN21" s="120"/>
      <c r="KO21" s="7"/>
      <c r="KP21" s="120"/>
      <c r="KQ21" s="7"/>
      <c r="KR21" s="120"/>
      <c r="KS21" s="7"/>
      <c r="KT21" s="120"/>
      <c r="KU21" s="7"/>
      <c r="KV21" s="120"/>
      <c r="KW21" s="7"/>
      <c r="KX21" s="190"/>
      <c r="KY21" s="7"/>
      <c r="KZ21" s="120"/>
      <c r="LA21" s="7"/>
      <c r="LB21" s="190"/>
      <c r="LC21" s="7"/>
      <c r="LD21" s="120"/>
      <c r="LE21" s="153"/>
      <c r="LF21" s="103"/>
      <c r="LG21" s="7"/>
      <c r="LH21" s="120"/>
      <c r="LI21" s="7"/>
      <c r="LJ21" s="120"/>
      <c r="LK21" s="7"/>
      <c r="LL21" s="190"/>
      <c r="LM21" s="7"/>
      <c r="LN21" s="190"/>
      <c r="LO21" s="7"/>
      <c r="LP21" s="190"/>
      <c r="LQ21" s="148"/>
      <c r="LR21" s="190"/>
      <c r="LS21" s="7"/>
      <c r="LT21" s="190"/>
      <c r="LU21" s="7"/>
      <c r="LV21" s="190"/>
      <c r="LW21" s="7"/>
      <c r="LX21" s="190"/>
      <c r="LY21" s="7"/>
      <c r="LZ21" s="120"/>
      <c r="MA21" s="7"/>
      <c r="MB21" s="190"/>
      <c r="MC21" s="7"/>
      <c r="MD21" s="190"/>
      <c r="ME21" s="7"/>
      <c r="MF21" s="190"/>
      <c r="MG21" s="148"/>
      <c r="MH21" s="149"/>
      <c r="MI21" s="148"/>
      <c r="MJ21" s="149"/>
      <c r="MK21" s="148"/>
      <c r="ML21" s="149"/>
      <c r="MM21" s="148"/>
      <c r="MN21" s="149"/>
    </row>
    <row r="22" spans="1:352" s="33" customFormat="1" ht="16.5" customHeight="1" x14ac:dyDescent="0.2">
      <c r="A22" s="86">
        <f t="shared" si="0"/>
        <v>20</v>
      </c>
      <c r="B22" s="5" t="s">
        <v>99</v>
      </c>
      <c r="C22" s="270">
        <f t="shared" si="1"/>
        <v>2</v>
      </c>
      <c r="D22" s="543">
        <f t="shared" si="2"/>
        <v>262</v>
      </c>
      <c r="E22" s="272">
        <f t="shared" si="3"/>
        <v>11</v>
      </c>
      <c r="F22" s="517">
        <f t="shared" si="4"/>
        <v>30</v>
      </c>
      <c r="G22" s="151">
        <f t="shared" si="5"/>
        <v>4.6805902777777773</v>
      </c>
      <c r="H22" s="267">
        <f t="shared" si="6"/>
        <v>1.4618055555555556E-2</v>
      </c>
      <c r="I22" s="7">
        <v>1.5590277777777778E-2</v>
      </c>
      <c r="J22" s="120">
        <f>ROUNDUP(I22/$H22,0)</f>
        <v>2</v>
      </c>
      <c r="K22" s="7"/>
      <c r="L22" s="120"/>
      <c r="M22" s="7"/>
      <c r="N22" s="120"/>
      <c r="O22" s="7">
        <v>1.8969907407407408E-2</v>
      </c>
      <c r="P22" s="120">
        <f t="shared" ref="P22" si="92">ROUNDUP(O22/$H22,0)</f>
        <v>2</v>
      </c>
      <c r="Q22" s="7">
        <v>1.7754629629629631E-2</v>
      </c>
      <c r="R22" s="120">
        <f t="shared" ref="R22" si="93">ROUNDUP(Q22/$H22,0)</f>
        <v>2</v>
      </c>
      <c r="S22" s="7"/>
      <c r="T22" s="120"/>
      <c r="U22" s="7"/>
      <c r="V22" s="120"/>
      <c r="W22" s="204"/>
      <c r="X22" s="120"/>
      <c r="Y22" s="204"/>
      <c r="Z22" s="120"/>
      <c r="AA22" s="7">
        <v>1.462962962962963E-2</v>
      </c>
      <c r="AB22" s="120">
        <f t="shared" ref="AB22" si="94">ROUNDUP(AA22/$H22,0)</f>
        <v>2</v>
      </c>
      <c r="AC22" s="7"/>
      <c r="AD22" s="120"/>
      <c r="AE22" s="7">
        <v>1.4618055555555556E-2</v>
      </c>
      <c r="AF22" s="120">
        <f t="shared" ref="AF22" si="95">ROUNDUP(AE22/$H22,0)</f>
        <v>1</v>
      </c>
      <c r="AG22" s="7"/>
      <c r="AH22" s="120"/>
      <c r="AI22" s="7"/>
      <c r="AJ22" s="120"/>
      <c r="AK22" s="7"/>
      <c r="AL22" s="120"/>
      <c r="AM22" s="7"/>
      <c r="AN22" s="120"/>
      <c r="AO22" s="7"/>
      <c r="AP22" s="120"/>
      <c r="AQ22" s="7">
        <v>0.10357638888888888</v>
      </c>
      <c r="AR22" s="402">
        <f>ROUNDUP(AQ22/$H22,0)</f>
        <v>8</v>
      </c>
      <c r="AS22" s="7">
        <v>3.7418981481481477E-2</v>
      </c>
      <c r="AT22" s="402">
        <f>ROUNDUP(AS22/$H22,0)</f>
        <v>3</v>
      </c>
      <c r="AU22" s="7"/>
      <c r="AV22" s="120"/>
      <c r="AW22" s="148"/>
      <c r="AX22" s="183"/>
      <c r="AY22" s="206"/>
      <c r="AZ22" s="212"/>
      <c r="BA22" s="148"/>
      <c r="BB22" s="120"/>
      <c r="BC22" s="49"/>
      <c r="BD22" s="120"/>
      <c r="BE22" s="93"/>
      <c r="BF22" s="120"/>
      <c r="BG22" s="49">
        <v>3.408564814814815E-2</v>
      </c>
      <c r="BH22" s="120">
        <f t="shared" ref="BH22" si="96">ROUNDUP(BG22/$H22,0)</f>
        <v>3</v>
      </c>
      <c r="BI22" s="7"/>
      <c r="BJ22" s="120"/>
      <c r="BK22" s="49">
        <v>8.3217592592592593E-2</v>
      </c>
      <c r="BL22" s="120">
        <f t="shared" ref="BL22" si="97">ROUNDUP(BK22/$H22,0)</f>
        <v>6</v>
      </c>
      <c r="BM22" s="7"/>
      <c r="BN22" s="190"/>
      <c r="BO22" s="49"/>
      <c r="BP22" s="120"/>
      <c r="BQ22" s="148">
        <v>0.99998842592592585</v>
      </c>
      <c r="BR22" s="120">
        <f>MIN(ROUNDUP(BQ22/$H22,0),30)</f>
        <v>30</v>
      </c>
      <c r="BS22" s="7"/>
      <c r="BT22" s="120"/>
      <c r="BU22" s="7"/>
      <c r="BV22" s="120"/>
      <c r="BW22" s="7">
        <v>4.7476851851851853E-2</v>
      </c>
      <c r="BX22" s="120">
        <f t="shared" ref="BX22" si="98">ROUNDUP(BW22/$H22,0)</f>
        <v>4</v>
      </c>
      <c r="BY22" s="148"/>
      <c r="BZ22" s="120"/>
      <c r="CA22" s="148"/>
      <c r="CB22" s="120"/>
      <c r="CC22" s="7"/>
      <c r="CD22" s="120"/>
      <c r="CE22" s="7"/>
      <c r="CF22" s="188"/>
      <c r="CG22" s="7"/>
      <c r="CH22" s="120"/>
      <c r="CI22" s="7"/>
      <c r="CJ22" s="188"/>
      <c r="CK22" s="7"/>
      <c r="CL22" s="120"/>
      <c r="CM22" s="7"/>
      <c r="CN22" s="120"/>
      <c r="CO22" s="148"/>
      <c r="CP22" s="120"/>
      <c r="CQ22" s="7"/>
      <c r="CR22" s="120"/>
      <c r="CS22" s="7"/>
      <c r="CT22" s="120"/>
      <c r="CU22" s="148"/>
      <c r="CV22" s="188"/>
      <c r="CW22" s="132"/>
      <c r="CX22" s="194"/>
      <c r="CY22" s="186"/>
      <c r="CZ22" s="120"/>
      <c r="DA22" s="7">
        <v>0.15309027777777778</v>
      </c>
      <c r="DB22" s="120">
        <f t="shared" ref="DB22" si="99">ROUNDUP(DA22/$H22,0)</f>
        <v>11</v>
      </c>
      <c r="DC22" s="49"/>
      <c r="DD22" s="120"/>
      <c r="DE22" s="148"/>
      <c r="DF22" s="182"/>
      <c r="DG22" s="148">
        <v>2.5381944444444443E-2</v>
      </c>
      <c r="DH22" s="120">
        <f t="shared" ref="DH22" si="100">ROUNDUP(DG22/$H22,0)</f>
        <v>2</v>
      </c>
      <c r="DI22" s="148"/>
      <c r="DJ22" s="188"/>
      <c r="DK22" s="49"/>
      <c r="DL22" s="190"/>
      <c r="DM22" s="132"/>
      <c r="DN22" s="190"/>
      <c r="DO22" s="7"/>
      <c r="DP22" s="120"/>
      <c r="DQ22" s="204"/>
      <c r="DR22" s="120"/>
      <c r="DS22" s="99"/>
      <c r="DT22" s="120"/>
      <c r="DU22" s="7"/>
      <c r="DV22" s="103"/>
      <c r="DW22" s="7"/>
      <c r="DX22" s="120"/>
      <c r="DY22" s="204"/>
      <c r="DZ22" s="120"/>
      <c r="EA22" s="198">
        <v>2.0196759259259258E-2</v>
      </c>
      <c r="EB22" s="193">
        <f>IF($H22=0,0,ROUNDUP(EA22/$H22,0))</f>
        <v>2</v>
      </c>
      <c r="EC22" s="7"/>
      <c r="ED22" s="120"/>
      <c r="EE22" s="198">
        <v>0.26420138888888889</v>
      </c>
      <c r="EF22" s="193">
        <f>IF($H22=0,0,ROUNDUP(EE22/$H22,0))</f>
        <v>19</v>
      </c>
      <c r="EG22" s="7"/>
      <c r="EH22" s="120"/>
      <c r="EI22" s="148"/>
      <c r="EJ22" s="120"/>
      <c r="EK22" s="7">
        <v>3.3229166666666664E-2</v>
      </c>
      <c r="EL22" s="120">
        <f>IF($H22=0,0,ROUNDUP(EK22/$H22,0))</f>
        <v>3</v>
      </c>
      <c r="EM22" s="198"/>
      <c r="EN22" s="193"/>
      <c r="EO22" s="7">
        <v>0.38049768518518517</v>
      </c>
      <c r="EP22" s="120">
        <f>IF($H22=0,0,ROUNDUP(EO22/$H22,0))</f>
        <v>27</v>
      </c>
      <c r="EQ22" s="7"/>
      <c r="ER22" s="190"/>
      <c r="ES22" s="7"/>
      <c r="ET22" s="120"/>
      <c r="EU22" s="7">
        <v>0.37180555555555556</v>
      </c>
      <c r="EV22" s="120">
        <f>IF($H22=0,0,ROUNDUP(EU22/$H22,0))</f>
        <v>26</v>
      </c>
      <c r="EW22" s="7"/>
      <c r="EX22" s="120"/>
      <c r="EY22" s="198"/>
      <c r="EZ22" s="120"/>
      <c r="FA22" s="21"/>
      <c r="FB22" s="120"/>
      <c r="FC22" s="7"/>
      <c r="FD22" s="120"/>
      <c r="FE22" s="7">
        <v>3.72337962962963E-2</v>
      </c>
      <c r="FF22" s="120">
        <f>IF($H22=0,0,ROUNDUP(FE22/$H22,0))</f>
        <v>3</v>
      </c>
      <c r="FG22" s="7"/>
      <c r="FH22" s="120"/>
      <c r="FI22" s="21"/>
      <c r="FJ22" s="120"/>
      <c r="FK22" s="198"/>
      <c r="FL22" s="120"/>
      <c r="FM22" s="7">
        <v>2.6712962962962966E-2</v>
      </c>
      <c r="FN22" s="120">
        <f>IF($H22=0,0,ROUNDUP(FM22/$H22,0))</f>
        <v>2</v>
      </c>
      <c r="FO22" s="204"/>
      <c r="FP22" s="120"/>
      <c r="FQ22" s="21"/>
      <c r="FR22" s="120"/>
      <c r="FS22" s="153"/>
      <c r="FT22" s="103"/>
      <c r="FU22" s="230"/>
      <c r="FV22" s="103"/>
      <c r="FW22" s="222"/>
      <c r="FX22" s="103"/>
      <c r="FY22" s="222"/>
      <c r="FZ22" s="103"/>
      <c r="GA22" s="153"/>
      <c r="GB22" s="210"/>
      <c r="GC22" s="7"/>
      <c r="GD22" s="120"/>
      <c r="GE22" s="222"/>
      <c r="GF22" s="103"/>
      <c r="GG22" s="230"/>
      <c r="GH22" s="103"/>
      <c r="GI22" s="222"/>
      <c r="GJ22" s="103"/>
      <c r="GK22" s="49"/>
      <c r="GL22" s="120"/>
      <c r="GM22" s="49">
        <v>5.8842592592592592E-2</v>
      </c>
      <c r="GN22" s="120">
        <f>IF($H22=0,0,ROUNDUP(GM22/$H22,0))</f>
        <v>5</v>
      </c>
      <c r="GO22" s="204"/>
      <c r="GP22" s="120"/>
      <c r="GQ22" s="204"/>
      <c r="GR22" s="120"/>
      <c r="GS22" s="49">
        <v>0.24261574074074074</v>
      </c>
      <c r="GT22" s="120">
        <f>IF($H22=0,0,ROUNDUP(GS22/$H22,0))</f>
        <v>17</v>
      </c>
      <c r="GU22" s="49">
        <v>0.39500000000000002</v>
      </c>
      <c r="GV22" s="120">
        <f>IF($H22=0,0,ROUNDUP(GU22/$H22,0))</f>
        <v>28</v>
      </c>
      <c r="GW22" s="204"/>
      <c r="GX22" s="120"/>
      <c r="GY22" s="21"/>
      <c r="GZ22" s="120"/>
      <c r="HA22" s="153"/>
      <c r="HB22" s="103"/>
      <c r="HC22" s="204"/>
      <c r="HD22" s="120"/>
      <c r="HE22" s="153"/>
      <c r="HF22" s="103"/>
      <c r="HG22" s="49">
        <v>7.1527777777777787E-3</v>
      </c>
      <c r="HH22" s="120">
        <f>IF($H22=0,0,ROUNDUP(HG22/$H22,0))</f>
        <v>1</v>
      </c>
      <c r="HI22" s="7"/>
      <c r="HJ22" s="120"/>
      <c r="HK22" s="21"/>
      <c r="HL22" s="120"/>
      <c r="HM22" s="153"/>
      <c r="HN22" s="103"/>
      <c r="HO22" s="7"/>
      <c r="HP22" s="120"/>
      <c r="HQ22" s="153">
        <v>3.5555555555555556E-2</v>
      </c>
      <c r="HR22" s="120">
        <f>MIN(IF($H22=0,0,ROUNDUP(HQ22/$H22,0)),30)</f>
        <v>3</v>
      </c>
      <c r="HS22" s="222"/>
      <c r="HT22" s="103"/>
      <c r="HU22" s="153">
        <v>5.5682870370370369E-2</v>
      </c>
      <c r="HV22" s="120">
        <f>MIN(IF($H22=0,0,ROUNDUP(HU22/$H22,0)),30)</f>
        <v>4</v>
      </c>
      <c r="HW22" s="216"/>
      <c r="HX22" s="527"/>
      <c r="HY22" s="216"/>
      <c r="HZ22" s="527"/>
      <c r="IA22" s="7"/>
      <c r="IB22" s="120"/>
      <c r="IC22" s="204"/>
      <c r="ID22" s="120"/>
      <c r="IE22" s="7"/>
      <c r="IF22" s="120"/>
      <c r="IG22" s="204"/>
      <c r="IH22" s="120"/>
      <c r="II22" s="7"/>
      <c r="IJ22" s="120"/>
      <c r="IK22" s="7"/>
      <c r="IL22" s="190"/>
      <c r="IM22" s="559">
        <v>6.0729166666666667E-2</v>
      </c>
      <c r="IN22" s="539">
        <f>MIN(IF($H22=0,0,ROUNDUP(IM22/$H22,0)),30)</f>
        <v>5</v>
      </c>
      <c r="IO22" s="7"/>
      <c r="IP22" s="103"/>
      <c r="IQ22" s="234"/>
      <c r="IR22" s="103"/>
      <c r="IS22" s="7"/>
      <c r="IT22" s="190"/>
      <c r="IU22" s="7"/>
      <c r="IV22" s="120"/>
      <c r="IW22" s="7"/>
      <c r="IX22" s="120"/>
      <c r="IY22" s="216">
        <v>7.3495370370370364E-2</v>
      </c>
      <c r="IZ22" s="120">
        <f>MIN(IF($H22=0,0,ROUNDUP(IY22/$H22,0)),30)</f>
        <v>6</v>
      </c>
      <c r="JA22" s="7"/>
      <c r="JB22" s="120"/>
      <c r="JC22" s="7"/>
      <c r="JD22" s="120"/>
      <c r="JE22" s="7"/>
      <c r="JF22" s="120"/>
      <c r="JG22" s="7" t="s">
        <v>791</v>
      </c>
      <c r="JH22" s="120">
        <f>MIN(IF($H22=0,0,ROUNDUP(JG22/$H22,0)),30)</f>
        <v>5</v>
      </c>
      <c r="JI22" s="7"/>
      <c r="JJ22" s="120"/>
      <c r="JK22" s="7"/>
      <c r="JL22" s="120"/>
      <c r="JM22" s="7"/>
      <c r="JN22" s="120"/>
      <c r="JO22" s="7"/>
      <c r="JP22" s="120"/>
      <c r="JQ22" s="7"/>
      <c r="JR22" s="120"/>
      <c r="JS22" s="7"/>
      <c r="JT22" s="190"/>
      <c r="JU22" s="7"/>
      <c r="JV22" s="120"/>
      <c r="JW22" s="7"/>
      <c r="JX22" s="120"/>
      <c r="JY22" s="7"/>
      <c r="JZ22" s="120"/>
      <c r="KA22" s="7">
        <v>0.98427083333333332</v>
      </c>
      <c r="KB22" s="120">
        <f>MIN(IF($H22=0,0,ROUNDUP(KA22/$H22,0)),30)</f>
        <v>30</v>
      </c>
      <c r="KC22" s="7"/>
      <c r="KD22" s="120"/>
      <c r="KE22" s="113"/>
      <c r="KF22" s="103"/>
      <c r="KG22" s="7"/>
      <c r="KH22" s="120"/>
      <c r="KI22" s="7"/>
      <c r="KJ22" s="120"/>
      <c r="KK22" s="7"/>
      <c r="KL22" s="120"/>
      <c r="KM22" s="7"/>
      <c r="KN22" s="120"/>
      <c r="KO22" s="7"/>
      <c r="KP22" s="120"/>
      <c r="KQ22" s="7"/>
      <c r="KR22" s="120"/>
      <c r="KS22" s="7"/>
      <c r="KT22" s="120"/>
      <c r="KU22" s="7"/>
      <c r="KV22" s="120"/>
      <c r="KW22" s="7"/>
      <c r="KX22" s="190"/>
      <c r="KY22" s="7"/>
      <c r="KZ22" s="120"/>
      <c r="LA22" s="7"/>
      <c r="LB22" s="120"/>
      <c r="LC22" s="7"/>
      <c r="LD22" s="120"/>
      <c r="LE22" s="153"/>
      <c r="LF22" s="103"/>
      <c r="LG22" s="7"/>
      <c r="LH22" s="120"/>
      <c r="LI22" s="7"/>
      <c r="LJ22" s="120"/>
      <c r="LK22" s="7"/>
      <c r="LL22" s="120"/>
      <c r="LM22" s="7"/>
      <c r="LN22" s="120"/>
      <c r="LO22" s="7"/>
      <c r="LP22" s="190"/>
      <c r="LQ22" s="148"/>
      <c r="LR22" s="120"/>
      <c r="LS22" s="7"/>
      <c r="LT22" s="120"/>
      <c r="LU22" s="7"/>
      <c r="LV22" s="120"/>
      <c r="LW22" s="7"/>
      <c r="LX22" s="120"/>
      <c r="LY22" s="7"/>
      <c r="LZ22" s="120"/>
      <c r="MA22" s="7"/>
      <c r="MB22" s="190"/>
      <c r="MC22" s="7"/>
      <c r="MD22" s="190"/>
      <c r="ME22" s="7"/>
      <c r="MF22" s="190"/>
      <c r="MG22" s="148"/>
      <c r="MH22" s="149"/>
      <c r="MI22" s="148"/>
      <c r="MJ22" s="149"/>
      <c r="MK22" s="148"/>
      <c r="ML22" s="149"/>
      <c r="MM22" s="148"/>
      <c r="MN22" s="149"/>
    </row>
    <row r="23" spans="1:352" s="33" customFormat="1" ht="16.5" customHeight="1" x14ac:dyDescent="0.2">
      <c r="A23" s="86">
        <f t="shared" si="0"/>
        <v>21</v>
      </c>
      <c r="B23" s="5" t="s">
        <v>150</v>
      </c>
      <c r="C23" s="270">
        <f t="shared" si="1"/>
        <v>24</v>
      </c>
      <c r="D23" s="543">
        <f t="shared" si="2"/>
        <v>26.110231481481481</v>
      </c>
      <c r="E23" s="272">
        <f t="shared" si="3"/>
        <v>23</v>
      </c>
      <c r="F23" s="517">
        <f t="shared" si="4"/>
        <v>12</v>
      </c>
      <c r="G23" s="151">
        <f t="shared" si="5"/>
        <v>0.34293981481481484</v>
      </c>
      <c r="H23" s="267">
        <f t="shared" si="6"/>
        <v>1.2881944444444446E-2</v>
      </c>
      <c r="I23" s="7">
        <v>1.3460648148148147E-2</v>
      </c>
      <c r="J23" s="120">
        <f>ROUNDUP(I23/$H23,0)</f>
        <v>2</v>
      </c>
      <c r="K23" s="7">
        <v>1.2893518518518519E-2</v>
      </c>
      <c r="L23" s="120">
        <f>ROUNDUP(K23/$H23,0)</f>
        <v>2</v>
      </c>
      <c r="M23" s="7">
        <v>1.2881944444444446E-2</v>
      </c>
      <c r="N23" s="120">
        <f t="shared" ref="N23:N25" si="101">ROUNDUP(M23/$H23,0)</f>
        <v>1</v>
      </c>
      <c r="O23" s="204"/>
      <c r="P23" s="193"/>
      <c r="Q23" s="7">
        <v>1.3819444444444445E-2</v>
      </c>
      <c r="R23" s="120">
        <f t="shared" ref="R23:R24" si="102">ROUNDUP(Q23/$H23,0)</f>
        <v>2</v>
      </c>
      <c r="S23" s="7"/>
      <c r="T23" s="120"/>
      <c r="U23" s="7"/>
      <c r="V23" s="120"/>
      <c r="W23" s="204"/>
      <c r="X23" s="120"/>
      <c r="Y23" s="7">
        <v>1.3055555555555556E-2</v>
      </c>
      <c r="Z23" s="120">
        <f t="shared" ref="Z23:Z25" si="103">ROUNDUP(Y23/$H23,0)</f>
        <v>2</v>
      </c>
      <c r="AA23" s="7">
        <v>1.2905092592592591E-2</v>
      </c>
      <c r="AB23" s="120">
        <f t="shared" ref="AB23" si="104">ROUNDUP(AA23/$H23,0)</f>
        <v>2</v>
      </c>
      <c r="AC23" s="7"/>
      <c r="AD23" s="120"/>
      <c r="AE23" s="7">
        <v>1.3611111111111114E-2</v>
      </c>
      <c r="AF23" s="120">
        <f t="shared" ref="AF23:AF25" si="105">ROUNDUP(AE23/$H23,0)</f>
        <v>2</v>
      </c>
      <c r="AG23" s="7"/>
      <c r="AH23" s="120"/>
      <c r="AI23" s="7"/>
      <c r="AJ23" s="120"/>
      <c r="AK23" s="7"/>
      <c r="AL23" s="120"/>
      <c r="AM23" s="7"/>
      <c r="AN23" s="120"/>
      <c r="AO23" s="7"/>
      <c r="AP23" s="120"/>
      <c r="AQ23" s="7"/>
      <c r="AR23" s="120"/>
      <c r="AS23" s="7"/>
      <c r="AT23" s="120"/>
      <c r="AU23" s="7"/>
      <c r="AV23" s="120"/>
      <c r="AW23" s="148"/>
      <c r="AX23" s="183"/>
      <c r="AY23" s="206"/>
      <c r="AZ23" s="212"/>
      <c r="BA23" s="148"/>
      <c r="BB23" s="120"/>
      <c r="BC23" s="49"/>
      <c r="BD23" s="120"/>
      <c r="BE23" s="93"/>
      <c r="BF23" s="120"/>
      <c r="BG23" s="49"/>
      <c r="BH23" s="120"/>
      <c r="BI23" s="7"/>
      <c r="BJ23" s="120"/>
      <c r="BK23" s="148"/>
      <c r="BL23" s="120"/>
      <c r="BM23" s="7"/>
      <c r="BN23" s="190"/>
      <c r="BO23" s="49"/>
      <c r="BP23" s="120"/>
      <c r="BQ23" s="148"/>
      <c r="BR23" s="120"/>
      <c r="BS23" s="7"/>
      <c r="BT23" s="120"/>
      <c r="BU23" s="7"/>
      <c r="BV23" s="120"/>
      <c r="BW23" s="7"/>
      <c r="BX23" s="120"/>
      <c r="BY23" s="148"/>
      <c r="BZ23" s="120"/>
      <c r="CA23" s="148"/>
      <c r="CB23" s="120"/>
      <c r="CC23" s="7"/>
      <c r="CD23" s="120"/>
      <c r="CE23" s="7"/>
      <c r="CF23" s="188"/>
      <c r="CG23" s="7"/>
      <c r="CH23" s="120"/>
      <c r="CI23" s="7"/>
      <c r="CJ23" s="188"/>
      <c r="CK23" s="7"/>
      <c r="CL23" s="120"/>
      <c r="CM23" s="7"/>
      <c r="CN23" s="120"/>
      <c r="CO23" s="148"/>
      <c r="CP23" s="120"/>
      <c r="CQ23" s="7"/>
      <c r="CR23" s="120"/>
      <c r="CS23" s="7"/>
      <c r="CT23" s="120"/>
      <c r="CU23" s="148"/>
      <c r="CV23" s="188"/>
      <c r="CW23" s="132"/>
      <c r="CX23" s="194"/>
      <c r="CY23" s="7"/>
      <c r="CZ23" s="120"/>
      <c r="DA23" s="148"/>
      <c r="DB23" s="188"/>
      <c r="DC23" s="49"/>
      <c r="DD23" s="120"/>
      <c r="DE23" s="204"/>
      <c r="DF23" s="182"/>
      <c r="DG23" s="7"/>
      <c r="DH23" s="120"/>
      <c r="DI23" s="148"/>
      <c r="DJ23" s="188"/>
      <c r="DK23" s="49"/>
      <c r="DL23" s="190"/>
      <c r="DM23" s="132"/>
      <c r="DN23" s="190"/>
      <c r="DO23" s="7"/>
      <c r="DP23" s="120"/>
      <c r="DQ23" s="204"/>
      <c r="DR23" s="120"/>
      <c r="DS23" s="49"/>
      <c r="DT23" s="120"/>
      <c r="DU23" s="7"/>
      <c r="DV23" s="103"/>
      <c r="DW23" s="7"/>
      <c r="DX23" s="120"/>
      <c r="DY23" s="204"/>
      <c r="DZ23" s="120"/>
      <c r="EA23" s="7">
        <v>1.5381944444444443E-2</v>
      </c>
      <c r="EB23" s="120">
        <f>IF($H23=0,0,ROUNDUP(EA23/$H23,0))</f>
        <v>2</v>
      </c>
      <c r="EC23" s="7"/>
      <c r="ED23" s="120"/>
      <c r="EE23" s="7"/>
      <c r="EF23" s="120"/>
      <c r="EG23" s="7"/>
      <c r="EH23" s="120"/>
      <c r="EI23" s="148"/>
      <c r="EJ23" s="120"/>
      <c r="EK23" s="7"/>
      <c r="EL23" s="120"/>
      <c r="EM23" s="198"/>
      <c r="EN23" s="193"/>
      <c r="EO23" s="7"/>
      <c r="EP23" s="120"/>
      <c r="EQ23" s="7"/>
      <c r="ER23" s="190"/>
      <c r="ES23" s="7">
        <v>2.3391203703703702E-2</v>
      </c>
      <c r="ET23" s="120">
        <f>IF($H23=0,0,ROUNDUP(ES23/$H23,0))</f>
        <v>2</v>
      </c>
      <c r="EU23" s="7"/>
      <c r="EV23" s="120"/>
      <c r="EW23" s="7"/>
      <c r="EX23" s="120"/>
      <c r="EY23" s="198"/>
      <c r="EZ23" s="120"/>
      <c r="FA23" s="21"/>
      <c r="FB23" s="120"/>
      <c r="FC23" s="7">
        <v>7.7349537037037036E-2</v>
      </c>
      <c r="FD23" s="120">
        <f>IF($H23=0,0,ROUNDUP(FC23/$H23,0))</f>
        <v>7</v>
      </c>
      <c r="FE23" s="7"/>
      <c r="FF23" s="120"/>
      <c r="FG23" s="7"/>
      <c r="FH23" s="120"/>
      <c r="FI23" s="21"/>
      <c r="FJ23" s="120"/>
      <c r="FK23" s="182"/>
      <c r="FL23" s="120"/>
      <c r="FM23" s="7">
        <v>2.3958333333333331E-2</v>
      </c>
      <c r="FN23" s="120">
        <f>IF($H23=0,0,ROUNDUP(FM23/$H23,0))</f>
        <v>2</v>
      </c>
      <c r="FO23" s="204"/>
      <c r="FP23" s="120"/>
      <c r="FQ23" s="21"/>
      <c r="FR23" s="120"/>
      <c r="FS23" s="153"/>
      <c r="FT23" s="103"/>
      <c r="FU23" s="222"/>
      <c r="FV23" s="103"/>
      <c r="FW23" s="222"/>
      <c r="FX23" s="103"/>
      <c r="FY23" s="222"/>
      <c r="FZ23" s="103"/>
      <c r="GA23" s="204"/>
      <c r="GB23" s="193"/>
      <c r="GC23" s="7"/>
      <c r="GD23" s="120"/>
      <c r="GE23" s="230">
        <v>0.11023148148148149</v>
      </c>
      <c r="GF23" s="120">
        <f>IF($H23=0,0,ROUNDUP(GE23/$H23,0))</f>
        <v>9</v>
      </c>
      <c r="GG23" s="228"/>
      <c r="GH23" s="525"/>
      <c r="GI23" s="222"/>
      <c r="GJ23" s="103"/>
      <c r="GK23" s="49"/>
      <c r="GL23" s="120"/>
      <c r="GM23" s="49"/>
      <c r="GN23" s="120"/>
      <c r="GO23" s="204"/>
      <c r="GP23" s="120"/>
      <c r="GQ23" s="204"/>
      <c r="GR23" s="120"/>
      <c r="GS23" s="204"/>
      <c r="GT23" s="120"/>
      <c r="GU23" s="21"/>
      <c r="GV23" s="120"/>
      <c r="GW23" s="204"/>
      <c r="GX23" s="120"/>
      <c r="GY23" s="21"/>
      <c r="GZ23" s="120"/>
      <c r="HA23" s="153"/>
      <c r="HB23" s="103"/>
      <c r="HC23" s="204"/>
      <c r="HD23" s="120"/>
      <c r="HE23" s="7"/>
      <c r="HF23" s="120"/>
      <c r="HG23" s="7"/>
      <c r="HH23" s="120"/>
      <c r="HI23" s="7"/>
      <c r="HJ23" s="190"/>
      <c r="HK23" s="21"/>
      <c r="HL23" s="120"/>
      <c r="HM23" s="204"/>
      <c r="HN23" s="120"/>
      <c r="HO23" s="7"/>
      <c r="HP23" s="120"/>
      <c r="HQ23" s="7"/>
      <c r="HR23" s="120"/>
      <c r="HS23" s="204"/>
      <c r="HT23" s="120"/>
      <c r="HU23" s="526"/>
      <c r="HV23" s="120"/>
      <c r="HW23" s="216"/>
      <c r="HX23" s="527"/>
      <c r="HY23" s="216"/>
      <c r="HZ23" s="527"/>
      <c r="IA23" s="7"/>
      <c r="IB23" s="120"/>
      <c r="IC23" s="204"/>
      <c r="ID23" s="120"/>
      <c r="IE23" s="7"/>
      <c r="IF23" s="120"/>
      <c r="IG23" s="204"/>
      <c r="IH23" s="120"/>
      <c r="II23" s="7"/>
      <c r="IJ23" s="120"/>
      <c r="IK23" s="7"/>
      <c r="IL23" s="190"/>
      <c r="IM23" s="7"/>
      <c r="IN23" s="190"/>
      <c r="IO23" s="153"/>
      <c r="IP23" s="116"/>
      <c r="IQ23" s="7"/>
      <c r="IR23" s="190"/>
      <c r="IS23" s="7"/>
      <c r="IT23" s="190"/>
      <c r="IU23" s="7"/>
      <c r="IV23" s="120"/>
      <c r="IW23" s="7"/>
      <c r="IX23" s="120"/>
      <c r="IY23" s="7"/>
      <c r="IZ23" s="120"/>
      <c r="JA23" s="7"/>
      <c r="JB23" s="120"/>
      <c r="JC23" s="7"/>
      <c r="JD23" s="120"/>
      <c r="JE23" s="7"/>
      <c r="JF23" s="190"/>
      <c r="JG23" s="7"/>
      <c r="JH23" s="190"/>
      <c r="JI23" s="7"/>
      <c r="JJ23" s="190"/>
      <c r="JK23" s="7"/>
      <c r="JL23" s="190"/>
      <c r="JM23" s="7"/>
      <c r="JN23" s="120"/>
      <c r="JO23" s="7"/>
      <c r="JP23" s="120"/>
      <c r="JQ23" s="7"/>
      <c r="JR23" s="120"/>
      <c r="JS23" s="7"/>
      <c r="JT23" s="120"/>
      <c r="JU23" s="7"/>
      <c r="JV23" s="120"/>
      <c r="JW23" s="7"/>
      <c r="JX23" s="120"/>
      <c r="JY23" s="7"/>
      <c r="JZ23" s="120"/>
      <c r="KA23" s="7"/>
      <c r="KB23" s="120"/>
      <c r="KC23" s="7"/>
      <c r="KD23" s="120"/>
      <c r="KE23" s="113"/>
      <c r="KF23" s="103"/>
      <c r="KG23" s="7"/>
      <c r="KH23" s="120"/>
      <c r="KI23" s="7"/>
      <c r="KJ23" s="120"/>
      <c r="KK23" s="7"/>
      <c r="KL23" s="120"/>
      <c r="KM23" s="7"/>
      <c r="KN23" s="120"/>
      <c r="KO23" s="7"/>
      <c r="KP23" s="120"/>
      <c r="KQ23" s="7"/>
      <c r="KR23" s="120"/>
      <c r="KS23" s="7"/>
      <c r="KT23" s="120"/>
      <c r="KU23" s="7"/>
      <c r="KV23" s="120"/>
      <c r="KW23" s="7"/>
      <c r="KX23" s="190"/>
      <c r="KY23" s="7"/>
      <c r="KZ23" s="120"/>
      <c r="LA23" s="7"/>
      <c r="LB23" s="120"/>
      <c r="LC23" s="7"/>
      <c r="LD23" s="120"/>
      <c r="LE23" s="153"/>
      <c r="LF23" s="103"/>
      <c r="LG23" s="7"/>
      <c r="LH23" s="120"/>
      <c r="LI23" s="7"/>
      <c r="LJ23" s="120"/>
      <c r="LK23" s="7"/>
      <c r="LL23" s="190"/>
      <c r="LM23" s="7"/>
      <c r="LN23" s="190"/>
      <c r="LO23" s="7"/>
      <c r="LP23" s="190"/>
      <c r="LQ23" s="148"/>
      <c r="LR23" s="120"/>
      <c r="LS23" s="7"/>
      <c r="LT23" s="120"/>
      <c r="LU23" s="7"/>
      <c r="LV23" s="120"/>
      <c r="LW23" s="7"/>
      <c r="LX23" s="120"/>
      <c r="LY23" s="7"/>
      <c r="LZ23" s="120"/>
      <c r="MA23" s="7"/>
      <c r="MB23" s="190"/>
      <c r="MC23" s="7"/>
      <c r="MD23" s="190"/>
      <c r="ME23" s="7"/>
      <c r="MF23" s="190"/>
      <c r="MG23" s="148"/>
      <c r="MH23" s="149"/>
      <c r="MI23" s="148"/>
      <c r="MJ23" s="149"/>
      <c r="MK23" s="148"/>
      <c r="ML23" s="149"/>
      <c r="MM23" s="148"/>
      <c r="MN23" s="149"/>
    </row>
    <row r="24" spans="1:352" s="33" customFormat="1" ht="16.5" customHeight="1" x14ac:dyDescent="0.2">
      <c r="A24" s="86">
        <f t="shared" si="0"/>
        <v>22</v>
      </c>
      <c r="B24" s="5" t="s">
        <v>356</v>
      </c>
      <c r="C24" s="270">
        <f t="shared" si="1"/>
        <v>22</v>
      </c>
      <c r="D24" s="543">
        <f t="shared" si="2"/>
        <v>42</v>
      </c>
      <c r="E24" s="272">
        <f t="shared" si="3"/>
        <v>21</v>
      </c>
      <c r="F24" s="517">
        <f t="shared" si="4"/>
        <v>16</v>
      </c>
      <c r="G24" s="151">
        <f t="shared" si="5"/>
        <v>0.43246527777777777</v>
      </c>
      <c r="H24" s="267">
        <f t="shared" si="6"/>
        <v>1.4641203703703703E-2</v>
      </c>
      <c r="I24" s="7"/>
      <c r="J24" s="120"/>
      <c r="K24" s="7">
        <v>1.5625E-2</v>
      </c>
      <c r="L24" s="120">
        <f>ROUNDUP(K24/$H24,0)</f>
        <v>2</v>
      </c>
      <c r="M24" s="7">
        <v>1.4895833333333332E-2</v>
      </c>
      <c r="N24" s="120">
        <f t="shared" si="101"/>
        <v>2</v>
      </c>
      <c r="O24" s="7">
        <v>1.4814814814814814E-2</v>
      </c>
      <c r="P24" s="120">
        <f t="shared" ref="P24" si="106">ROUNDUP(O24/$H24,0)</f>
        <v>2</v>
      </c>
      <c r="Q24" s="7">
        <v>1.5659722222222224E-2</v>
      </c>
      <c r="R24" s="120">
        <f t="shared" si="102"/>
        <v>2</v>
      </c>
      <c r="S24" s="7">
        <v>1.5011574074074075E-2</v>
      </c>
      <c r="T24" s="120">
        <f t="shared" ref="T24" si="107">ROUNDUP(S24/$H24,0)</f>
        <v>2</v>
      </c>
      <c r="U24" s="7">
        <v>1.5219907407407409E-2</v>
      </c>
      <c r="V24" s="120">
        <f t="shared" ref="V24:V26" si="108">ROUNDUP(U24/$H24,0)</f>
        <v>2</v>
      </c>
      <c r="W24" s="204"/>
      <c r="X24" s="120"/>
      <c r="Y24" s="7">
        <v>1.5046296296296295E-2</v>
      </c>
      <c r="Z24" s="120">
        <f t="shared" si="103"/>
        <v>2</v>
      </c>
      <c r="AA24" s="7"/>
      <c r="AB24" s="120"/>
      <c r="AC24" s="7">
        <v>1.4849537037037036E-2</v>
      </c>
      <c r="AD24" s="120">
        <f t="shared" ref="AD24:AD25" si="109">ROUNDUP(AC24/$H24,0)</f>
        <v>2</v>
      </c>
      <c r="AE24" s="7">
        <v>1.4641203703703703E-2</v>
      </c>
      <c r="AF24" s="120">
        <f t="shared" si="105"/>
        <v>1</v>
      </c>
      <c r="AG24" s="7">
        <v>1.4849537037037036E-2</v>
      </c>
      <c r="AH24" s="120">
        <f t="shared" ref="AH24:AH25" si="110">ROUNDUP(AG24/$H24,0)</f>
        <v>2</v>
      </c>
      <c r="AI24" s="7"/>
      <c r="AJ24" s="120"/>
      <c r="AK24" s="7">
        <v>1.5000000000000001E-2</v>
      </c>
      <c r="AL24" s="120">
        <f t="shared" ref="AL24" si="111">ROUNDUP(AK24/$H24,0)</f>
        <v>2</v>
      </c>
      <c r="AM24" s="7"/>
      <c r="AN24" s="120"/>
      <c r="AO24" s="7"/>
      <c r="AP24" s="120"/>
      <c r="AQ24" s="7"/>
      <c r="AR24" s="120"/>
      <c r="AS24" s="7"/>
      <c r="AT24" s="120"/>
      <c r="AU24" s="7"/>
      <c r="AV24" s="120"/>
      <c r="AW24" s="148"/>
      <c r="AX24" s="183"/>
      <c r="AY24" s="206"/>
      <c r="AZ24" s="212"/>
      <c r="BA24" s="148"/>
      <c r="BB24" s="120"/>
      <c r="BC24" s="49"/>
      <c r="BD24" s="120"/>
      <c r="BE24" s="93"/>
      <c r="BF24" s="120"/>
      <c r="BG24" s="49"/>
      <c r="BH24" s="120"/>
      <c r="BI24" s="7"/>
      <c r="BJ24" s="120"/>
      <c r="BK24" s="148"/>
      <c r="BL24" s="120"/>
      <c r="BM24" s="7"/>
      <c r="BN24" s="190"/>
      <c r="BO24" s="49"/>
      <c r="BP24" s="120"/>
      <c r="BQ24" s="148"/>
      <c r="BR24" s="120"/>
      <c r="BS24" s="7"/>
      <c r="BT24" s="120"/>
      <c r="BU24" s="7"/>
      <c r="BV24" s="120"/>
      <c r="BW24" s="7"/>
      <c r="BX24" s="120"/>
      <c r="BY24" s="148"/>
      <c r="BZ24" s="120"/>
      <c r="CA24" s="148"/>
      <c r="CB24" s="120"/>
      <c r="CC24" s="7"/>
      <c r="CD24" s="120"/>
      <c r="CE24" s="7"/>
      <c r="CF24" s="188"/>
      <c r="CG24" s="7"/>
      <c r="CH24" s="120"/>
      <c r="CI24" s="7"/>
      <c r="CJ24" s="188"/>
      <c r="CK24" s="7"/>
      <c r="CL24" s="120"/>
      <c r="CM24" s="7"/>
      <c r="CN24" s="120"/>
      <c r="CO24" s="148"/>
      <c r="CP24" s="120"/>
      <c r="CQ24" s="7"/>
      <c r="CR24" s="120"/>
      <c r="CS24" s="7"/>
      <c r="CT24" s="120"/>
      <c r="CU24" s="148"/>
      <c r="CV24" s="188"/>
      <c r="CW24" s="132"/>
      <c r="CX24" s="194"/>
      <c r="CY24" s="7"/>
      <c r="CZ24" s="120"/>
      <c r="DA24" s="148"/>
      <c r="DB24" s="188"/>
      <c r="DC24" s="49"/>
      <c r="DD24" s="120"/>
      <c r="DE24" s="204"/>
      <c r="DF24" s="182"/>
      <c r="DG24" s="7"/>
      <c r="DH24" s="120"/>
      <c r="DI24" s="148"/>
      <c r="DJ24" s="188"/>
      <c r="DK24" s="49"/>
      <c r="DL24" s="190"/>
      <c r="DM24" s="132"/>
      <c r="DN24" s="190"/>
      <c r="DO24" s="7"/>
      <c r="DP24" s="120"/>
      <c r="DQ24" s="204"/>
      <c r="DR24" s="120"/>
      <c r="DS24" s="49"/>
      <c r="DT24" s="120"/>
      <c r="DU24" s="7"/>
      <c r="DV24" s="103"/>
      <c r="DW24" s="7"/>
      <c r="DX24" s="120"/>
      <c r="DY24" s="204"/>
      <c r="DZ24" s="120"/>
      <c r="EA24" s="182"/>
      <c r="EB24" s="193"/>
      <c r="EC24" s="7">
        <v>4.9976851851851856E-2</v>
      </c>
      <c r="ED24" s="120">
        <f>IF($H24=0,0,ROUNDUP(EC24/$H24,0))</f>
        <v>4</v>
      </c>
      <c r="EE24" s="7"/>
      <c r="EF24" s="120"/>
      <c r="EG24" s="7"/>
      <c r="EH24" s="120"/>
      <c r="EI24" s="148"/>
      <c r="EJ24" s="120"/>
      <c r="EK24" s="7"/>
      <c r="EL24" s="120"/>
      <c r="EM24" s="198"/>
      <c r="EN24" s="193"/>
      <c r="EO24" s="7"/>
      <c r="EP24" s="120"/>
      <c r="EQ24" s="7"/>
      <c r="ER24" s="190"/>
      <c r="ES24" s="7"/>
      <c r="ET24" s="120"/>
      <c r="EU24" s="7"/>
      <c r="EV24" s="120"/>
      <c r="EW24" s="7">
        <v>7.4456018518518519E-2</v>
      </c>
      <c r="EX24" s="120">
        <f>IF($H24=0,0,ROUNDUP(EW24/$H24,0))</f>
        <v>6</v>
      </c>
      <c r="EY24" s="198"/>
      <c r="EZ24" s="120"/>
      <c r="FA24" s="21"/>
      <c r="FB24" s="120"/>
      <c r="FC24" s="7"/>
      <c r="FD24" s="120"/>
      <c r="FE24" s="7"/>
      <c r="FF24" s="120"/>
      <c r="FG24" s="7"/>
      <c r="FH24" s="120"/>
      <c r="FI24" s="21"/>
      <c r="FJ24" s="120"/>
      <c r="FK24" s="182"/>
      <c r="FL24" s="120"/>
      <c r="FM24" s="148"/>
      <c r="FN24" s="182"/>
      <c r="FO24" s="204"/>
      <c r="FP24" s="120"/>
      <c r="FQ24" s="21"/>
      <c r="FR24" s="120"/>
      <c r="FS24" s="153"/>
      <c r="FT24" s="103"/>
      <c r="FU24" s="222"/>
      <c r="FV24" s="103"/>
      <c r="FW24" s="222"/>
      <c r="FX24" s="103"/>
      <c r="FY24" s="222"/>
      <c r="FZ24" s="103"/>
      <c r="GA24" s="153"/>
      <c r="GB24" s="210"/>
      <c r="GC24" s="7"/>
      <c r="GD24" s="120"/>
      <c r="GE24" s="222"/>
      <c r="GF24" s="103"/>
      <c r="GG24" s="228"/>
      <c r="GH24" s="525"/>
      <c r="GI24" s="222"/>
      <c r="GJ24" s="103"/>
      <c r="GK24" s="49"/>
      <c r="GL24" s="120"/>
      <c r="GM24" s="49"/>
      <c r="GN24" s="120"/>
      <c r="GO24" s="153"/>
      <c r="GP24" s="103"/>
      <c r="GQ24" s="204"/>
      <c r="GR24" s="120"/>
      <c r="GS24" s="204"/>
      <c r="GT24" s="120"/>
      <c r="GU24" s="21"/>
      <c r="GV24" s="120"/>
      <c r="GW24" s="204"/>
      <c r="GX24" s="120"/>
      <c r="GY24" s="21"/>
      <c r="GZ24" s="120"/>
      <c r="HA24" s="153"/>
      <c r="HB24" s="103"/>
      <c r="HC24" s="204"/>
      <c r="HD24" s="120"/>
      <c r="HE24" s="153"/>
      <c r="HF24" s="103"/>
      <c r="HG24" s="7"/>
      <c r="HH24" s="120"/>
      <c r="HI24" s="7"/>
      <c r="HJ24" s="190"/>
      <c r="HK24" s="21"/>
      <c r="HL24" s="120"/>
      <c r="HM24" s="153"/>
      <c r="HN24" s="103"/>
      <c r="HO24" s="7"/>
      <c r="HP24" s="120"/>
      <c r="HQ24" s="557">
        <v>3.3622685185185179E-2</v>
      </c>
      <c r="HR24" s="539">
        <f>MIN(IF($H24=0,0,ROUNDUP(HQ24/$H24,0)),30)</f>
        <v>3</v>
      </c>
      <c r="HS24" s="222"/>
      <c r="HT24" s="103"/>
      <c r="HU24" s="216"/>
      <c r="HV24" s="527"/>
      <c r="HW24" s="216"/>
      <c r="HX24" s="527"/>
      <c r="HY24" s="216"/>
      <c r="HZ24" s="527"/>
      <c r="IA24" s="7"/>
      <c r="IB24" s="120"/>
      <c r="IC24" s="559">
        <v>3.7245370370370366E-2</v>
      </c>
      <c r="ID24" s="539">
        <f>MIN(IF($H24=0,0,ROUNDUP(IC24/$H24,0)),30)</f>
        <v>3</v>
      </c>
      <c r="IE24" s="7"/>
      <c r="IF24" s="120"/>
      <c r="IG24" s="7"/>
      <c r="IH24" s="120"/>
      <c r="II24" s="7"/>
      <c r="IJ24" s="120"/>
      <c r="IK24" s="7"/>
      <c r="IL24" s="190"/>
      <c r="IM24" s="7"/>
      <c r="IN24" s="190"/>
      <c r="IO24" s="153"/>
      <c r="IP24" s="116"/>
      <c r="IQ24" s="7"/>
      <c r="IR24" s="190"/>
      <c r="IS24" s="7"/>
      <c r="IT24" s="190"/>
      <c r="IU24" s="7"/>
      <c r="IV24" s="120"/>
      <c r="IW24" s="7"/>
      <c r="IX24" s="120"/>
      <c r="IY24" s="216">
        <v>7.1550925925925921E-2</v>
      </c>
      <c r="IZ24" s="120">
        <f>MIN(IF($H24=0,0,ROUNDUP(IY24/$H24,0)),30)</f>
        <v>5</v>
      </c>
      <c r="JA24" s="7"/>
      <c r="JB24" s="120"/>
      <c r="JC24" s="7"/>
      <c r="JD24" s="120"/>
      <c r="JE24" s="7"/>
      <c r="JF24" s="190"/>
      <c r="JG24" s="7"/>
      <c r="JH24" s="190"/>
      <c r="JI24" s="7"/>
      <c r="JJ24" s="190"/>
      <c r="JK24" s="7"/>
      <c r="JL24" s="190"/>
      <c r="JM24" s="7"/>
      <c r="JN24" s="120"/>
      <c r="JO24" s="7"/>
      <c r="JP24" s="120"/>
      <c r="JQ24" s="7"/>
      <c r="JR24" s="120"/>
      <c r="JS24" s="7"/>
      <c r="JT24" s="120"/>
      <c r="JU24" s="7"/>
      <c r="JV24" s="120"/>
      <c r="JW24" s="7"/>
      <c r="JX24" s="120"/>
      <c r="JY24" s="7"/>
      <c r="JZ24" s="120"/>
      <c r="KA24" s="7"/>
      <c r="KB24" s="120"/>
      <c r="KC24" s="7"/>
      <c r="KD24" s="120"/>
      <c r="KE24" s="113"/>
      <c r="KF24" s="103"/>
      <c r="KG24" s="7"/>
      <c r="KH24" s="190"/>
      <c r="KI24" s="7"/>
      <c r="KJ24" s="120"/>
      <c r="KK24" s="7"/>
      <c r="KL24" s="120"/>
      <c r="KM24" s="7"/>
      <c r="KN24" s="120"/>
      <c r="KO24" s="7"/>
      <c r="KP24" s="120"/>
      <c r="KQ24" s="7"/>
      <c r="KR24" s="120"/>
      <c r="KS24" s="7"/>
      <c r="KT24" s="120"/>
      <c r="KU24" s="7"/>
      <c r="KV24" s="120"/>
      <c r="KW24" s="7"/>
      <c r="KX24" s="190"/>
      <c r="KY24" s="7"/>
      <c r="KZ24" s="120"/>
      <c r="LA24" s="7"/>
      <c r="LB24" s="190"/>
      <c r="LC24" s="7"/>
      <c r="LD24" s="120"/>
      <c r="LE24" s="153"/>
      <c r="LF24" s="103"/>
      <c r="LG24" s="7"/>
      <c r="LH24" s="120"/>
      <c r="LI24" s="7"/>
      <c r="LJ24" s="120"/>
      <c r="LK24" s="7"/>
      <c r="LL24" s="190"/>
      <c r="LM24" s="7"/>
      <c r="LN24" s="190"/>
      <c r="LO24" s="7"/>
      <c r="LP24" s="190"/>
      <c r="LQ24" s="148"/>
      <c r="LR24" s="190"/>
      <c r="LS24" s="7"/>
      <c r="LT24" s="190"/>
      <c r="LU24" s="7"/>
      <c r="LV24" s="190"/>
      <c r="LW24" s="7"/>
      <c r="LX24" s="190"/>
      <c r="LY24" s="7"/>
      <c r="LZ24" s="120"/>
      <c r="MA24" s="7"/>
      <c r="MB24" s="190"/>
      <c r="MC24" s="7"/>
      <c r="MD24" s="190"/>
      <c r="ME24" s="7"/>
      <c r="MF24" s="190"/>
      <c r="MG24" s="148"/>
      <c r="MH24" s="149"/>
      <c r="MI24" s="148"/>
      <c r="MJ24" s="149"/>
      <c r="MK24" s="148"/>
      <c r="ML24" s="149"/>
      <c r="MM24" s="148"/>
      <c r="MN24" s="149"/>
    </row>
    <row r="25" spans="1:352" s="33" customFormat="1" ht="16.5" customHeight="1" x14ac:dyDescent="0.2">
      <c r="A25" s="86">
        <f t="shared" si="0"/>
        <v>23</v>
      </c>
      <c r="B25" s="5" t="s">
        <v>252</v>
      </c>
      <c r="C25" s="270">
        <f t="shared" si="1"/>
        <v>19</v>
      </c>
      <c r="D25" s="543">
        <f t="shared" si="2"/>
        <v>58</v>
      </c>
      <c r="E25" s="272">
        <f t="shared" si="3"/>
        <v>13</v>
      </c>
      <c r="F25" s="517">
        <f t="shared" si="4"/>
        <v>26</v>
      </c>
      <c r="G25" s="151">
        <f t="shared" si="5"/>
        <v>0.57329861111111102</v>
      </c>
      <c r="H25" s="267">
        <f t="shared" si="6"/>
        <v>1.462962962962963E-2</v>
      </c>
      <c r="I25" s="7">
        <v>1.5578703703703704E-2</v>
      </c>
      <c r="J25" s="120">
        <f>ROUNDUP(I25/$H25,0)</f>
        <v>2</v>
      </c>
      <c r="K25" s="7">
        <v>1.5277777777777777E-2</v>
      </c>
      <c r="L25" s="120">
        <f>ROUNDUP(K25/$H25,0)</f>
        <v>2</v>
      </c>
      <c r="M25" s="7">
        <v>1.5173611111111112E-2</v>
      </c>
      <c r="N25" s="120">
        <f t="shared" si="101"/>
        <v>2</v>
      </c>
      <c r="O25" s="7">
        <v>1.5011574074074075E-2</v>
      </c>
      <c r="P25" s="120">
        <f t="shared" ref="P25:P26" si="112">ROUNDUP(O25/$H25,0)</f>
        <v>2</v>
      </c>
      <c r="Q25" s="7">
        <v>1.5462962962962963E-2</v>
      </c>
      <c r="R25" s="120">
        <f t="shared" ref="R25:R26" si="113">ROUNDUP(Q25/$H25,0)</f>
        <v>2</v>
      </c>
      <c r="S25" s="7">
        <v>1.5173611111111112E-2</v>
      </c>
      <c r="T25" s="120">
        <f t="shared" ref="T25:T26" si="114">ROUNDUP(S25/$H25,0)</f>
        <v>2</v>
      </c>
      <c r="U25" s="7">
        <v>1.5659722222222224E-2</v>
      </c>
      <c r="V25" s="120">
        <f t="shared" si="108"/>
        <v>2</v>
      </c>
      <c r="W25" s="7">
        <v>1.5682870370370371E-2</v>
      </c>
      <c r="X25" s="120">
        <f t="shared" ref="X25" si="115">ROUNDUP(W25/$H25,0)</f>
        <v>2</v>
      </c>
      <c r="Y25" s="7">
        <v>1.5370370370370369E-2</v>
      </c>
      <c r="Z25" s="120">
        <f t="shared" si="103"/>
        <v>2</v>
      </c>
      <c r="AA25" s="7">
        <v>1.5462962962962963E-2</v>
      </c>
      <c r="AB25" s="120">
        <f t="shared" ref="AB25:AB26" si="116">ROUNDUP(AA25/$H25,0)</f>
        <v>2</v>
      </c>
      <c r="AC25" s="7">
        <v>1.5335648148148147E-2</v>
      </c>
      <c r="AD25" s="120">
        <f t="shared" si="109"/>
        <v>2</v>
      </c>
      <c r="AE25" s="7">
        <v>2.4305555555555556E-2</v>
      </c>
      <c r="AF25" s="120">
        <f t="shared" si="105"/>
        <v>2</v>
      </c>
      <c r="AG25" s="7">
        <v>1.5324074074074073E-2</v>
      </c>
      <c r="AH25" s="120">
        <f t="shared" si="110"/>
        <v>2</v>
      </c>
      <c r="AI25" s="7">
        <v>1.4884259259259259E-2</v>
      </c>
      <c r="AJ25" s="120">
        <f t="shared" ref="AJ25" si="117">ROUNDUP(AI25/$H25,0)</f>
        <v>2</v>
      </c>
      <c r="AK25" s="7">
        <v>1.462962962962963E-2</v>
      </c>
      <c r="AL25" s="120">
        <f t="shared" ref="AL25" si="118">ROUNDUP(AK25/$H25,0)</f>
        <v>1</v>
      </c>
      <c r="AM25" s="7"/>
      <c r="AN25" s="120"/>
      <c r="AO25" s="7"/>
      <c r="AP25" s="120"/>
      <c r="AQ25" s="7"/>
      <c r="AR25" s="120"/>
      <c r="AS25" s="7"/>
      <c r="AT25" s="120"/>
      <c r="AU25" s="7"/>
      <c r="AV25" s="120"/>
      <c r="AW25" s="148"/>
      <c r="AX25" s="183"/>
      <c r="AY25" s="93">
        <v>2.2164351851851852E-2</v>
      </c>
      <c r="AZ25" s="212">
        <f>ROUNDUP(AY25/$H25,0)</f>
        <v>2</v>
      </c>
      <c r="BA25" s="148"/>
      <c r="BB25" s="120"/>
      <c r="BC25" s="49"/>
      <c r="BD25" s="120"/>
      <c r="BE25" s="93"/>
      <c r="BF25" s="120"/>
      <c r="BG25" s="49"/>
      <c r="BH25" s="120"/>
      <c r="BI25" s="7"/>
      <c r="BJ25" s="120"/>
      <c r="BK25" s="148"/>
      <c r="BL25" s="120"/>
      <c r="BM25" s="7"/>
      <c r="BN25" s="190"/>
      <c r="BO25" s="49"/>
      <c r="BP25" s="120"/>
      <c r="BQ25" s="148"/>
      <c r="BR25" s="120"/>
      <c r="BS25" s="7"/>
      <c r="BT25" s="120"/>
      <c r="BU25" s="7"/>
      <c r="BV25" s="120"/>
      <c r="BW25" s="7"/>
      <c r="BX25" s="120"/>
      <c r="BY25" s="148"/>
      <c r="BZ25" s="120"/>
      <c r="CA25" s="148"/>
      <c r="CB25" s="120"/>
      <c r="CC25" s="7"/>
      <c r="CD25" s="120"/>
      <c r="CE25" s="7"/>
      <c r="CF25" s="188"/>
      <c r="CG25" s="7"/>
      <c r="CH25" s="120"/>
      <c r="CI25" s="7"/>
      <c r="CJ25" s="188"/>
      <c r="CK25" s="7"/>
      <c r="CL25" s="120"/>
      <c r="CM25" s="7"/>
      <c r="CN25" s="120"/>
      <c r="CO25" s="148"/>
      <c r="CP25" s="120"/>
      <c r="CQ25" s="7"/>
      <c r="CR25" s="120"/>
      <c r="CS25" s="7"/>
      <c r="CT25" s="120"/>
      <c r="CU25" s="148"/>
      <c r="CV25" s="188"/>
      <c r="CW25" s="132"/>
      <c r="CX25" s="194"/>
      <c r="CY25" s="7"/>
      <c r="CZ25" s="120"/>
      <c r="DA25" s="148"/>
      <c r="DB25" s="188"/>
      <c r="DC25" s="49"/>
      <c r="DD25" s="120"/>
      <c r="DE25" s="204"/>
      <c r="DF25" s="182"/>
      <c r="DG25" s="7"/>
      <c r="DH25" s="120"/>
      <c r="DI25" s="148"/>
      <c r="DJ25" s="188"/>
      <c r="DK25" s="49"/>
      <c r="DL25" s="190"/>
      <c r="DM25" s="132"/>
      <c r="DN25" s="190"/>
      <c r="DO25" s="7"/>
      <c r="DP25" s="120"/>
      <c r="DQ25" s="204"/>
      <c r="DR25" s="120"/>
      <c r="DS25" s="49"/>
      <c r="DT25" s="120"/>
      <c r="DU25" s="204"/>
      <c r="DV25" s="182"/>
      <c r="DW25" s="7"/>
      <c r="DX25" s="120"/>
      <c r="DY25" s="204"/>
      <c r="DZ25" s="120"/>
      <c r="EA25" s="198">
        <v>1.7997685185185186E-2</v>
      </c>
      <c r="EB25" s="193">
        <f>IF($H25=0,0,ROUNDUP(EA25/$H25,0))</f>
        <v>2</v>
      </c>
      <c r="EC25" s="7"/>
      <c r="ED25" s="120"/>
      <c r="EE25" s="7"/>
      <c r="EF25" s="120"/>
      <c r="EG25" s="7"/>
      <c r="EH25" s="120"/>
      <c r="EI25" s="148"/>
      <c r="EJ25" s="120"/>
      <c r="EK25" s="7"/>
      <c r="EL25" s="120"/>
      <c r="EM25" s="198"/>
      <c r="EN25" s="193"/>
      <c r="EO25" s="7"/>
      <c r="EP25" s="120"/>
      <c r="EQ25" s="7"/>
      <c r="ER25" s="190"/>
      <c r="ES25" s="7">
        <v>2.7951388888888887E-2</v>
      </c>
      <c r="ET25" s="120">
        <f>IF($H25=0,0,ROUNDUP(ES25/$H25,0))</f>
        <v>2</v>
      </c>
      <c r="EU25" s="7"/>
      <c r="EV25" s="120"/>
      <c r="EW25" s="7"/>
      <c r="EX25" s="120"/>
      <c r="EY25" s="198"/>
      <c r="EZ25" s="120"/>
      <c r="FA25" s="21"/>
      <c r="FB25" s="120"/>
      <c r="FC25" s="7"/>
      <c r="FD25" s="120"/>
      <c r="FE25" s="7"/>
      <c r="FF25" s="120"/>
      <c r="FG25" s="7"/>
      <c r="FH25" s="120"/>
      <c r="FI25" s="21"/>
      <c r="FJ25" s="120"/>
      <c r="FK25" s="182"/>
      <c r="FL25" s="120"/>
      <c r="FM25" s="148"/>
      <c r="FN25" s="182"/>
      <c r="FO25" s="204"/>
      <c r="FP25" s="120"/>
      <c r="FQ25" s="21">
        <v>8.9166666666666672E-2</v>
      </c>
      <c r="FR25" s="120">
        <f>IF($H25=0,0,ROUNDUP(FQ25/$H25,0))</f>
        <v>7</v>
      </c>
      <c r="FS25" s="153"/>
      <c r="FT25" s="103"/>
      <c r="FU25" s="222"/>
      <c r="FV25" s="103"/>
      <c r="FW25" s="222"/>
      <c r="FX25" s="103"/>
      <c r="FY25" s="153"/>
      <c r="FZ25" s="103"/>
      <c r="GA25" s="153"/>
      <c r="GB25" s="210"/>
      <c r="GC25" s="7"/>
      <c r="GD25" s="120"/>
      <c r="GE25" s="222"/>
      <c r="GF25" s="103"/>
      <c r="GG25" s="228"/>
      <c r="GH25" s="525"/>
      <c r="GI25" s="153"/>
      <c r="GJ25" s="103"/>
      <c r="GK25" s="49"/>
      <c r="GL25" s="120"/>
      <c r="GM25" s="49"/>
      <c r="GN25" s="120"/>
      <c r="GO25" s="153"/>
      <c r="GP25" s="103"/>
      <c r="GQ25" s="204"/>
      <c r="GR25" s="120"/>
      <c r="GS25" s="204"/>
      <c r="GT25" s="120"/>
      <c r="GU25" s="21"/>
      <c r="GV25" s="120"/>
      <c r="GW25" s="204"/>
      <c r="GX25" s="120"/>
      <c r="GY25" s="21"/>
      <c r="GZ25" s="120"/>
      <c r="HA25" s="153"/>
      <c r="HB25" s="103"/>
      <c r="HC25" s="153"/>
      <c r="HD25" s="103"/>
      <c r="HE25" s="153"/>
      <c r="HF25" s="103"/>
      <c r="HG25" s="7"/>
      <c r="HH25" s="120"/>
      <c r="HI25" s="7"/>
      <c r="HJ25" s="190"/>
      <c r="HK25" s="21"/>
      <c r="HL25" s="120"/>
      <c r="HM25" s="153"/>
      <c r="HN25" s="103"/>
      <c r="HO25" s="7"/>
      <c r="HP25" s="120"/>
      <c r="HQ25" s="7"/>
      <c r="HR25" s="120"/>
      <c r="HS25" s="222"/>
      <c r="HT25" s="103"/>
      <c r="HU25" s="216"/>
      <c r="HV25" s="527"/>
      <c r="HW25" s="216"/>
      <c r="HX25" s="527"/>
      <c r="HY25" s="216"/>
      <c r="HZ25" s="527"/>
      <c r="IA25" s="7"/>
      <c r="IB25" s="120"/>
      <c r="IC25" s="204"/>
      <c r="ID25" s="120"/>
      <c r="IE25" s="7"/>
      <c r="IF25" s="120"/>
      <c r="IG25" s="204"/>
      <c r="IH25" s="120"/>
      <c r="II25" s="7"/>
      <c r="IJ25" s="120"/>
      <c r="IK25" s="7"/>
      <c r="IL25" s="120"/>
      <c r="IM25" s="7"/>
      <c r="IN25" s="120"/>
      <c r="IO25" s="153"/>
      <c r="IP25" s="116"/>
      <c r="IQ25" s="7"/>
      <c r="IR25" s="190"/>
      <c r="IS25" s="7"/>
      <c r="IT25" s="190"/>
      <c r="IU25" s="216">
        <v>9.8495370370370369E-3</v>
      </c>
      <c r="IV25" s="120">
        <f>MIN(IF($H25=0,0,ROUNDUP(IU25/$H25,0)),30)</f>
        <v>1</v>
      </c>
      <c r="IW25" s="7"/>
      <c r="IX25" s="120"/>
      <c r="IY25" s="7"/>
      <c r="IZ25" s="120"/>
      <c r="JA25" s="559"/>
      <c r="JB25" s="539"/>
      <c r="JC25" s="7"/>
      <c r="JD25" s="120"/>
      <c r="JE25" s="559">
        <v>2.462962962962963E-2</v>
      </c>
      <c r="JF25" s="539">
        <f>MIN(IF($H25=0,0,ROUNDUP(JE25/$H25,0)),30)</f>
        <v>2</v>
      </c>
      <c r="JG25" s="7" t="s">
        <v>797</v>
      </c>
      <c r="JH25" s="190">
        <f>MIN(IF($H25=0,0,ROUNDUP(JG25/$H25,0)),30)</f>
        <v>6</v>
      </c>
      <c r="JI25" s="540">
        <v>2.056712962962963E-2</v>
      </c>
      <c r="JJ25" s="541">
        <f>MIN(IF($H25=0,0,ROUNDUP(JI25/$H25,0)),30)</f>
        <v>2</v>
      </c>
      <c r="JK25" s="7"/>
      <c r="JL25" s="120"/>
      <c r="JM25" s="7"/>
      <c r="JN25" s="120"/>
      <c r="JO25" s="7"/>
      <c r="JP25" s="120"/>
      <c r="JQ25" s="7"/>
      <c r="JR25" s="120"/>
      <c r="JS25" s="7"/>
      <c r="JT25" s="120"/>
      <c r="JU25" s="7"/>
      <c r="JV25" s="120"/>
      <c r="JW25" s="7">
        <v>3.9814814814814817E-3</v>
      </c>
      <c r="JX25" s="189">
        <f t="shared" ref="JX25" si="119">MIN(IF($H25=0,0,ROUNDUP(JW25/$H25,0)),30)</f>
        <v>1</v>
      </c>
      <c r="JY25" s="7"/>
      <c r="JZ25" s="120"/>
      <c r="KA25" s="7"/>
      <c r="KB25" s="120"/>
      <c r="KC25" s="7"/>
      <c r="KD25" s="120"/>
      <c r="KE25" s="564">
        <v>4.8379629629629632E-3</v>
      </c>
      <c r="KF25" s="103">
        <f>MIN(IF($H25=0,0,ROUNDUP(KE25/$H25,0)),30)</f>
        <v>1</v>
      </c>
      <c r="KG25" s="7">
        <v>3.5173611111111107E-2</v>
      </c>
      <c r="KH25" s="120">
        <f>MIN(IF($H25=0,0,ROUNDUP(KG25/$H25,0)),30)</f>
        <v>3</v>
      </c>
      <c r="KI25" s="7"/>
      <c r="KJ25" s="120"/>
      <c r="KK25" s="7"/>
      <c r="KL25" s="120"/>
      <c r="KM25" s="7"/>
      <c r="KN25" s="120"/>
      <c r="KO25" s="7"/>
      <c r="KP25" s="120"/>
      <c r="KQ25" s="7"/>
      <c r="KR25" s="120"/>
      <c r="KS25" s="7"/>
      <c r="KT25" s="120"/>
      <c r="KU25" s="7"/>
      <c r="KV25" s="120"/>
      <c r="KW25" s="7"/>
      <c r="KX25" s="190"/>
      <c r="KY25" s="7"/>
      <c r="KZ25" s="120"/>
      <c r="LA25" s="7"/>
      <c r="LB25" s="190"/>
      <c r="LC25" s="7"/>
      <c r="LD25" s="120"/>
      <c r="LE25" s="153"/>
      <c r="LF25" s="103"/>
      <c r="LG25" s="7"/>
      <c r="LH25" s="120"/>
      <c r="LI25" s="7"/>
      <c r="LJ25" s="120"/>
      <c r="LK25" s="7"/>
      <c r="LL25" s="190"/>
      <c r="LM25" s="7"/>
      <c r="LN25" s="190"/>
      <c r="LO25" s="7"/>
      <c r="LP25" s="190"/>
      <c r="LQ25" s="148"/>
      <c r="LR25" s="120"/>
      <c r="LS25" s="7"/>
      <c r="LT25" s="120"/>
      <c r="LU25" s="7"/>
      <c r="LV25" s="120"/>
      <c r="LW25" s="7"/>
      <c r="LX25" s="120"/>
      <c r="LY25" s="7"/>
      <c r="LZ25" s="120"/>
      <c r="MA25" s="7"/>
      <c r="MB25" s="190"/>
      <c r="MC25" s="7"/>
      <c r="MD25" s="190"/>
      <c r="ME25" s="7"/>
      <c r="MF25" s="190"/>
      <c r="MG25" s="148"/>
      <c r="MH25" s="149"/>
      <c r="MI25" s="148"/>
      <c r="MJ25" s="149"/>
      <c r="MK25" s="148"/>
      <c r="ML25" s="149"/>
      <c r="MM25" s="148"/>
      <c r="MN25" s="149"/>
    </row>
    <row r="26" spans="1:352" s="33" customFormat="1" ht="16.5" customHeight="1" x14ac:dyDescent="0.2">
      <c r="A26" s="86">
        <f t="shared" si="0"/>
        <v>24</v>
      </c>
      <c r="B26" s="5" t="s">
        <v>9</v>
      </c>
      <c r="C26" s="270">
        <f t="shared" si="1"/>
        <v>9</v>
      </c>
      <c r="D26" s="543">
        <f t="shared" si="2"/>
        <v>112</v>
      </c>
      <c r="E26" s="272">
        <f t="shared" si="3"/>
        <v>6</v>
      </c>
      <c r="F26" s="517">
        <f t="shared" si="4"/>
        <v>38</v>
      </c>
      <c r="G26" s="151">
        <f t="shared" si="5"/>
        <v>1.5954282407407407</v>
      </c>
      <c r="H26" s="267">
        <f t="shared" si="6"/>
        <v>1.8020833333333333E-2</v>
      </c>
      <c r="I26" s="7">
        <v>1.8541666666666668E-2</v>
      </c>
      <c r="J26" s="120">
        <f>ROUNDUP(I26/$H26,0)</f>
        <v>2</v>
      </c>
      <c r="K26" s="7">
        <v>1.8657407407407407E-2</v>
      </c>
      <c r="L26" s="120">
        <f>ROUNDUP(K26/$H26,0)</f>
        <v>2</v>
      </c>
      <c r="M26" s="11"/>
      <c r="N26" s="120"/>
      <c r="O26" s="7">
        <v>1.8020833333333333E-2</v>
      </c>
      <c r="P26" s="120">
        <f t="shared" si="112"/>
        <v>1</v>
      </c>
      <c r="Q26" s="7">
        <v>1.8703703703703705E-2</v>
      </c>
      <c r="R26" s="120">
        <f t="shared" si="113"/>
        <v>2</v>
      </c>
      <c r="S26" s="7">
        <v>1.8298611111111113E-2</v>
      </c>
      <c r="T26" s="120">
        <f t="shared" si="114"/>
        <v>2</v>
      </c>
      <c r="U26" s="7">
        <v>2.0185185185185184E-2</v>
      </c>
      <c r="V26" s="120">
        <f t="shared" si="108"/>
        <v>2</v>
      </c>
      <c r="W26" s="204"/>
      <c r="X26" s="120"/>
      <c r="Y26" s="204"/>
      <c r="Z26" s="120"/>
      <c r="AA26" s="7">
        <v>1.8287037037037036E-2</v>
      </c>
      <c r="AB26" s="120">
        <f t="shared" si="116"/>
        <v>2</v>
      </c>
      <c r="AC26" s="11"/>
      <c r="AD26" s="120"/>
      <c r="AE26" s="204"/>
      <c r="AF26" s="120"/>
      <c r="AG26" s="7"/>
      <c r="AH26" s="120"/>
      <c r="AI26" s="7"/>
      <c r="AJ26" s="120"/>
      <c r="AK26" s="7"/>
      <c r="AL26" s="120"/>
      <c r="AM26" s="7">
        <v>4.1192129629629634E-2</v>
      </c>
      <c r="AN26" s="402">
        <f>ROUNDUP(AM26/$H26,0)</f>
        <v>3</v>
      </c>
      <c r="AO26" s="7">
        <v>4.0011574074074074E-2</v>
      </c>
      <c r="AP26" s="402">
        <f>ROUNDUP(AO26/$H26,0)</f>
        <v>3</v>
      </c>
      <c r="AQ26" s="7"/>
      <c r="AR26" s="120"/>
      <c r="AS26" s="7">
        <v>3.9560185185185184E-2</v>
      </c>
      <c r="AT26" s="402">
        <f>ROUNDUP(AS26/$H26,0)</f>
        <v>3</v>
      </c>
      <c r="AU26" s="7"/>
      <c r="AV26" s="120"/>
      <c r="AW26" s="148"/>
      <c r="AX26" s="193"/>
      <c r="AY26" s="206"/>
      <c r="AZ26" s="212"/>
      <c r="BA26" s="93">
        <v>2.1388888888888888E-2</v>
      </c>
      <c r="BB26" s="212">
        <f>ROUNDUP(BA26/$H26,0)</f>
        <v>2</v>
      </c>
      <c r="BC26" s="49"/>
      <c r="BD26" s="120"/>
      <c r="BE26" s="93">
        <v>3.802083333333333E-2</v>
      </c>
      <c r="BF26" s="120">
        <f>ROUNDUP(BE26/$H26,0)</f>
        <v>3</v>
      </c>
      <c r="BG26" s="49"/>
      <c r="BH26" s="120"/>
      <c r="BI26" s="7"/>
      <c r="BJ26" s="120"/>
      <c r="BK26" s="148"/>
      <c r="BL26" s="120"/>
      <c r="BM26" s="93">
        <v>3.9212962962962963E-2</v>
      </c>
      <c r="BN26" s="190">
        <f t="shared" ref="BN26" si="120">ROUNDUP(BM26/$H26,0)</f>
        <v>3</v>
      </c>
      <c r="BO26" s="49"/>
      <c r="BP26" s="120"/>
      <c r="BQ26" s="148"/>
      <c r="BR26" s="120"/>
      <c r="BS26" s="7"/>
      <c r="BT26" s="120"/>
      <c r="BU26" s="7"/>
      <c r="BV26" s="120"/>
      <c r="BW26" s="7">
        <v>4.9768518518518517E-2</v>
      </c>
      <c r="BX26" s="120">
        <f t="shared" ref="BX26" si="121">ROUNDUP(BW26/$H26,0)</f>
        <v>3</v>
      </c>
      <c r="BY26" s="148"/>
      <c r="BZ26" s="120"/>
      <c r="CA26" s="535">
        <v>3.9664351851851853E-2</v>
      </c>
      <c r="CB26" s="539">
        <f t="shared" ref="CB26" si="122">ROUNDUP(CA26/$H26,0)</f>
        <v>3</v>
      </c>
      <c r="CC26" s="7"/>
      <c r="CD26" s="120"/>
      <c r="CE26" s="7">
        <v>3.9178240740740743E-2</v>
      </c>
      <c r="CF26" s="120">
        <f t="shared" ref="CF26" si="123">ROUNDUP(CE26/$H26,0)</f>
        <v>3</v>
      </c>
      <c r="CG26" s="7">
        <v>1.1076388888888887E-2</v>
      </c>
      <c r="CH26" s="120">
        <f t="shared" ref="CH26" si="124">ROUNDUP(CG26/$H26,0)</f>
        <v>1</v>
      </c>
      <c r="CI26" s="535">
        <v>1.5578703703703704E-2</v>
      </c>
      <c r="CJ26" s="539">
        <f t="shared" ref="CJ26" si="125">ROUNDUP(CI26/$H26,0)</f>
        <v>1</v>
      </c>
      <c r="CK26" s="7"/>
      <c r="CL26" s="120"/>
      <c r="CM26" s="7"/>
      <c r="CN26" s="120"/>
      <c r="CO26" s="148"/>
      <c r="CP26" s="120"/>
      <c r="CQ26" s="7"/>
      <c r="CR26" s="120"/>
      <c r="CS26" s="7"/>
      <c r="CT26" s="120"/>
      <c r="CU26" s="148"/>
      <c r="CV26" s="188"/>
      <c r="CW26" s="148">
        <v>8.9201388888888886E-2</v>
      </c>
      <c r="CX26" s="188">
        <f>ROUNDUP(CW26/$H26,0)</f>
        <v>5</v>
      </c>
      <c r="CY26" s="7">
        <v>9.1192129629629637E-2</v>
      </c>
      <c r="CZ26" s="120">
        <f t="shared" ref="CZ26" si="126">ROUNDUP(CY26/$H26,0)</f>
        <v>6</v>
      </c>
      <c r="DA26" s="148"/>
      <c r="DB26" s="188"/>
      <c r="DC26" s="49"/>
      <c r="DD26" s="120"/>
      <c r="DE26" s="204"/>
      <c r="DF26" s="182"/>
      <c r="DG26" s="7"/>
      <c r="DH26" s="120"/>
      <c r="DI26" s="148"/>
      <c r="DJ26" s="188"/>
      <c r="DK26" s="49">
        <v>6.0462962962962961E-2</v>
      </c>
      <c r="DL26" s="120">
        <f>IF($H26=0,0,ROUNDUP(DK26/$H26,0))</f>
        <v>4</v>
      </c>
      <c r="DM26" s="148"/>
      <c r="DN26" s="188"/>
      <c r="DO26" s="7">
        <v>1.9004629629629632E-2</v>
      </c>
      <c r="DP26" s="120">
        <f>IF($H26=0,0,ROUNDUP(DO26/$H26,0))</f>
        <v>2</v>
      </c>
      <c r="DQ26" s="204"/>
      <c r="DR26" s="120"/>
      <c r="DS26" s="93">
        <v>4.1956018518518517E-2</v>
      </c>
      <c r="DT26" s="212">
        <f>IF($H26=0,0,ROUNDUP(DS26/$H26,0))</f>
        <v>3</v>
      </c>
      <c r="DU26" s="7">
        <v>1.3101851851851852E-2</v>
      </c>
      <c r="DV26" s="103">
        <f>IF($H26=0,0,ROUNDUP(DU26/$H26,0))</f>
        <v>1</v>
      </c>
      <c r="DW26" s="7"/>
      <c r="DX26" s="120"/>
      <c r="DY26" s="204"/>
      <c r="DZ26" s="120"/>
      <c r="EA26" s="7">
        <v>2.1608796296296296E-2</v>
      </c>
      <c r="EB26" s="120">
        <f>IF($H26=0,0,ROUNDUP(EA26/$H26,0))</f>
        <v>2</v>
      </c>
      <c r="EC26" s="7">
        <v>5.6319444444444443E-2</v>
      </c>
      <c r="ED26" s="193">
        <f>IF($H26=0,0,ROUNDUP(EC26/$H26,0))</f>
        <v>4</v>
      </c>
      <c r="EE26" s="7"/>
      <c r="EF26" s="120"/>
      <c r="EG26" s="7">
        <v>1.6319444444444445E-2</v>
      </c>
      <c r="EH26" s="120">
        <f>IF($H26=0,0,ROUNDUP(EG26/$H26,0))</f>
        <v>1</v>
      </c>
      <c r="EI26" s="148"/>
      <c r="EJ26" s="120"/>
      <c r="EK26" s="7">
        <v>3.7592592592592594E-2</v>
      </c>
      <c r="EL26" s="120">
        <f>IF($H26=0,0,ROUNDUP(EK26/$H26,0))</f>
        <v>3</v>
      </c>
      <c r="EM26" s="198"/>
      <c r="EN26" s="193"/>
      <c r="EO26" s="7">
        <v>4.9421296296296297E-2</v>
      </c>
      <c r="EP26" s="120">
        <f>IF($H26=0,0,ROUNDUP(EO26/$H26,0))</f>
        <v>3</v>
      </c>
      <c r="EQ26" s="7"/>
      <c r="ER26" s="120"/>
      <c r="ES26" s="7"/>
      <c r="ET26" s="120"/>
      <c r="EU26" s="7"/>
      <c r="EV26" s="120"/>
      <c r="EW26" s="7">
        <v>9.4664351851851847E-2</v>
      </c>
      <c r="EX26" s="120">
        <f>IF($H26=0,0,ROUNDUP(EW26/$H26,0))</f>
        <v>6</v>
      </c>
      <c r="EY26" s="198"/>
      <c r="EZ26" s="120"/>
      <c r="FA26" s="21"/>
      <c r="FB26" s="120"/>
      <c r="FC26" s="7"/>
      <c r="FD26" s="120"/>
      <c r="FE26" s="7"/>
      <c r="FF26" s="120"/>
      <c r="FG26" s="7"/>
      <c r="FH26" s="120"/>
      <c r="FI26" s="21"/>
      <c r="FJ26" s="120"/>
      <c r="FK26" s="182"/>
      <c r="FL26" s="120"/>
      <c r="FM26" s="148"/>
      <c r="FN26" s="182"/>
      <c r="FO26" s="204"/>
      <c r="FP26" s="120"/>
      <c r="FQ26" s="21"/>
      <c r="FR26" s="120"/>
      <c r="FS26" s="153">
        <v>6.9305555555555551E-2</v>
      </c>
      <c r="FT26" s="120">
        <f>IF($H26=0,0,ROUNDUP(FS26/$H26,0))</f>
        <v>4</v>
      </c>
      <c r="FU26" s="222"/>
      <c r="FV26" s="103"/>
      <c r="FW26" s="7"/>
      <c r="FX26" s="103"/>
      <c r="FY26" s="153"/>
      <c r="FZ26" s="103"/>
      <c r="GA26" s="153">
        <v>8.8414351851851855E-2</v>
      </c>
      <c r="GB26" s="193">
        <f>IF($H26=0,0,ROUNDUP(GA26/$H26,0))</f>
        <v>5</v>
      </c>
      <c r="GC26" s="7"/>
      <c r="GD26" s="120"/>
      <c r="GE26" s="222"/>
      <c r="GF26" s="103"/>
      <c r="GG26" s="222"/>
      <c r="GH26" s="103"/>
      <c r="GI26" s="153"/>
      <c r="GJ26" s="103"/>
      <c r="GK26" s="49"/>
      <c r="GL26" s="120"/>
      <c r="GM26" s="49"/>
      <c r="GN26" s="120"/>
      <c r="GO26" s="49">
        <v>3.7638888888888895E-2</v>
      </c>
      <c r="GP26" s="120">
        <f>IF($H26=0,0,ROUNDUP(GO26/$H26,0))</f>
        <v>3</v>
      </c>
      <c r="GQ26" s="204"/>
      <c r="GR26" s="120"/>
      <c r="GS26" s="204"/>
      <c r="GT26" s="120"/>
      <c r="GU26" s="21"/>
      <c r="GV26" s="120"/>
      <c r="GW26" s="233"/>
      <c r="GX26" s="103"/>
      <c r="GY26" s="49">
        <v>4.83912037037037E-2</v>
      </c>
      <c r="GZ26" s="120">
        <f>IF($H26=0,0,ROUNDUP(GY26/$H26,0))</f>
        <v>3</v>
      </c>
      <c r="HA26" s="153"/>
      <c r="HB26" s="103"/>
      <c r="HC26" s="204"/>
      <c r="HD26" s="120"/>
      <c r="HE26" s="153">
        <v>7.7476851851851852E-2</v>
      </c>
      <c r="HF26" s="120">
        <f>IF($H26=0,0,ROUNDUP(HE26/$H26,0))</f>
        <v>5</v>
      </c>
      <c r="HG26" s="7"/>
      <c r="HH26" s="120"/>
      <c r="HI26" s="7"/>
      <c r="HJ26" s="190"/>
      <c r="HK26" s="153"/>
      <c r="HL26" s="103"/>
      <c r="HM26" s="153">
        <v>0.12186342592592592</v>
      </c>
      <c r="HN26" s="120">
        <f>MIN(IF($H26=0,0,ROUNDUP(HM26/$H26,0)),30)</f>
        <v>7</v>
      </c>
      <c r="HO26" s="7"/>
      <c r="HP26" s="120"/>
      <c r="HQ26" s="558">
        <v>4.3506944444444445E-2</v>
      </c>
      <c r="HR26" s="536">
        <f>MIN(IF($H26=0,0,ROUNDUP(HQ26/$H26,0)),30)</f>
        <v>3</v>
      </c>
      <c r="HS26" s="216"/>
      <c r="HT26" s="527"/>
      <c r="HU26" s="216"/>
      <c r="HV26" s="527"/>
      <c r="HW26" s="216"/>
      <c r="HX26" s="527"/>
      <c r="HY26" s="216"/>
      <c r="HZ26" s="527"/>
      <c r="IA26" s="7"/>
      <c r="IB26" s="120"/>
      <c r="IC26" s="233"/>
      <c r="ID26" s="103"/>
      <c r="IE26" s="7"/>
      <c r="IF26" s="120"/>
      <c r="IG26" s="222"/>
      <c r="IH26" s="103"/>
      <c r="II26" s="7"/>
      <c r="IJ26" s="120"/>
      <c r="IK26" s="7"/>
      <c r="IL26" s="120"/>
      <c r="IM26" s="7"/>
      <c r="IN26" s="120"/>
      <c r="IO26" s="153"/>
      <c r="IP26" s="116"/>
      <c r="IQ26" s="7"/>
      <c r="IR26" s="190"/>
      <c r="IS26" s="7"/>
      <c r="IT26" s="190"/>
      <c r="IU26" s="7"/>
      <c r="IV26" s="120"/>
      <c r="IW26" s="7"/>
      <c r="IX26" s="120"/>
      <c r="IY26" s="7"/>
      <c r="IZ26" s="120"/>
      <c r="JA26" s="7"/>
      <c r="JB26" s="120"/>
      <c r="JC26" s="7"/>
      <c r="JD26" s="120"/>
      <c r="JE26" s="7"/>
      <c r="JF26" s="120"/>
      <c r="JG26" s="7"/>
      <c r="JH26" s="190"/>
      <c r="JI26" s="542">
        <v>1.2638888888888889E-2</v>
      </c>
      <c r="JJ26" s="536">
        <f>MIN(IF($H26=0,0,ROUNDUP(JI26/$H26,0)),30)</f>
        <v>1</v>
      </c>
      <c r="JK26" s="7"/>
      <c r="JL26" s="190"/>
      <c r="JM26" s="7"/>
      <c r="JN26" s="120"/>
      <c r="JO26" s="7"/>
      <c r="JP26" s="120"/>
      <c r="JQ26" s="7"/>
      <c r="JR26" s="120"/>
      <c r="JS26" s="7"/>
      <c r="JT26" s="120"/>
      <c r="JU26" s="7"/>
      <c r="JV26" s="120"/>
      <c r="JW26" s="7"/>
      <c r="JX26" s="120"/>
      <c r="JY26" s="7"/>
      <c r="JZ26" s="120"/>
      <c r="KA26" s="93"/>
      <c r="KB26" s="120"/>
      <c r="KC26" s="7"/>
      <c r="KD26" s="120"/>
      <c r="KE26" s="113"/>
      <c r="KF26" s="103"/>
      <c r="KG26" s="7"/>
      <c r="KH26" s="120"/>
      <c r="KI26" s="7"/>
      <c r="KJ26" s="120"/>
      <c r="KK26" s="7"/>
      <c r="KL26" s="120"/>
      <c r="KM26" s="7"/>
      <c r="KN26" s="120"/>
      <c r="KO26" s="7"/>
      <c r="KP26" s="120"/>
      <c r="KQ26" s="7"/>
      <c r="KR26" s="120"/>
      <c r="KS26" s="7"/>
      <c r="KT26" s="120"/>
      <c r="KU26" s="7"/>
      <c r="KV26" s="120"/>
      <c r="KW26" s="7"/>
      <c r="KX26" s="190"/>
      <c r="KY26" s="7"/>
      <c r="KZ26" s="120"/>
      <c r="LA26" s="7"/>
      <c r="LB26" s="190"/>
      <c r="LC26" s="7"/>
      <c r="LD26" s="120"/>
      <c r="LE26" s="153"/>
      <c r="LF26" s="103"/>
      <c r="LG26" s="7"/>
      <c r="LH26" s="120"/>
      <c r="LI26" s="7"/>
      <c r="LJ26" s="120"/>
      <c r="LK26" s="7"/>
      <c r="LL26" s="190"/>
      <c r="LM26" s="7"/>
      <c r="LN26" s="120"/>
      <c r="LO26" s="7"/>
      <c r="LP26" s="190"/>
      <c r="LQ26" s="148"/>
      <c r="LR26" s="120"/>
      <c r="LS26" s="7"/>
      <c r="LT26" s="120"/>
      <c r="LU26" s="7"/>
      <c r="LV26" s="120"/>
      <c r="LW26" s="7"/>
      <c r="LX26" s="120"/>
      <c r="LY26" s="7"/>
      <c r="LZ26" s="120"/>
      <c r="MA26" s="7"/>
      <c r="MB26" s="190"/>
      <c r="MC26" s="7"/>
      <c r="MD26" s="190"/>
      <c r="ME26" s="7"/>
      <c r="MF26" s="190"/>
      <c r="MG26" s="148"/>
      <c r="MH26" s="149"/>
      <c r="MI26" s="148"/>
      <c r="MJ26" s="149"/>
      <c r="MK26" s="148"/>
      <c r="ML26" s="149"/>
      <c r="MM26" s="148"/>
      <c r="MN26" s="149"/>
    </row>
    <row r="27" spans="1:352" s="33" customFormat="1" ht="16.5" customHeight="1" x14ac:dyDescent="0.2">
      <c r="A27" s="86">
        <f t="shared" si="0"/>
        <v>25</v>
      </c>
      <c r="B27" s="5" t="s">
        <v>581</v>
      </c>
      <c r="C27" s="270">
        <f t="shared" si="1"/>
        <v>0</v>
      </c>
      <c r="D27" s="543">
        <f t="shared" si="2"/>
        <v>0</v>
      </c>
      <c r="E27" s="272">
        <f t="shared" si="3"/>
        <v>34</v>
      </c>
      <c r="F27" s="517">
        <f t="shared" si="4"/>
        <v>1</v>
      </c>
      <c r="G27" s="151">
        <f t="shared" si="5"/>
        <v>7.2650462962962958E-2</v>
      </c>
      <c r="H27" s="267">
        <f t="shared" si="6"/>
        <v>0</v>
      </c>
      <c r="I27" s="7"/>
      <c r="J27" s="120"/>
      <c r="K27" s="7"/>
      <c r="L27" s="120"/>
      <c r="M27" s="11"/>
      <c r="N27" s="120"/>
      <c r="O27" s="204"/>
      <c r="P27" s="193"/>
      <c r="Q27" s="11"/>
      <c r="R27" s="120"/>
      <c r="S27" s="7"/>
      <c r="T27" s="120"/>
      <c r="U27" s="7"/>
      <c r="V27" s="120"/>
      <c r="W27" s="204"/>
      <c r="X27" s="120"/>
      <c r="Y27" s="204"/>
      <c r="Z27" s="120"/>
      <c r="AA27" s="7"/>
      <c r="AB27" s="120"/>
      <c r="AC27" s="11"/>
      <c r="AD27" s="120"/>
      <c r="AE27" s="204"/>
      <c r="AF27" s="120"/>
      <c r="AG27" s="7"/>
      <c r="AH27" s="120"/>
      <c r="AI27" s="7"/>
      <c r="AJ27" s="120"/>
      <c r="AK27" s="7"/>
      <c r="AL27" s="120"/>
      <c r="AM27" s="7"/>
      <c r="AN27" s="120"/>
      <c r="AO27" s="7"/>
      <c r="AP27" s="120"/>
      <c r="AQ27" s="7"/>
      <c r="AR27" s="120"/>
      <c r="AS27" s="7"/>
      <c r="AT27" s="120"/>
      <c r="AU27" s="7"/>
      <c r="AV27" s="120"/>
      <c r="AW27" s="148"/>
      <c r="AX27" s="183"/>
      <c r="AY27" s="206"/>
      <c r="AZ27" s="212"/>
      <c r="BA27" s="148"/>
      <c r="BB27" s="120"/>
      <c r="BC27" s="49"/>
      <c r="BD27" s="120"/>
      <c r="BE27" s="93"/>
      <c r="BF27" s="120"/>
      <c r="BG27" s="49"/>
      <c r="BH27" s="120"/>
      <c r="BI27" s="7"/>
      <c r="BJ27" s="120"/>
      <c r="BK27" s="148"/>
      <c r="BL27" s="120"/>
      <c r="BM27" s="7"/>
      <c r="BN27" s="190"/>
      <c r="BO27" s="49"/>
      <c r="BP27" s="120"/>
      <c r="BQ27" s="148"/>
      <c r="BR27" s="120"/>
      <c r="BS27" s="7"/>
      <c r="BT27" s="120"/>
      <c r="BU27" s="7"/>
      <c r="BV27" s="120"/>
      <c r="BW27" s="7"/>
      <c r="BX27" s="120"/>
      <c r="BY27" s="148"/>
      <c r="BZ27" s="120"/>
      <c r="CA27" s="148"/>
      <c r="CB27" s="120"/>
      <c r="CC27" s="7"/>
      <c r="CD27" s="120"/>
      <c r="CE27" s="7"/>
      <c r="CF27" s="188"/>
      <c r="CG27" s="7"/>
      <c r="CH27" s="120"/>
      <c r="CI27" s="7"/>
      <c r="CJ27" s="188"/>
      <c r="CK27" s="7"/>
      <c r="CL27" s="120"/>
      <c r="CM27" s="7"/>
      <c r="CN27" s="120"/>
      <c r="CO27" s="148"/>
      <c r="CP27" s="120"/>
      <c r="CQ27" s="7"/>
      <c r="CR27" s="120"/>
      <c r="CS27" s="7"/>
      <c r="CT27" s="120"/>
      <c r="CU27" s="148"/>
      <c r="CV27" s="188"/>
      <c r="CW27" s="148"/>
      <c r="CX27" s="193"/>
      <c r="CY27" s="7"/>
      <c r="CZ27" s="120"/>
      <c r="DA27" s="148"/>
      <c r="DB27" s="188"/>
      <c r="DC27" s="49"/>
      <c r="DD27" s="120"/>
      <c r="DE27" s="204"/>
      <c r="DF27" s="182"/>
      <c r="DG27" s="7"/>
      <c r="DH27" s="120"/>
      <c r="DI27" s="148"/>
      <c r="DJ27" s="188"/>
      <c r="DK27" s="49"/>
      <c r="DL27" s="120"/>
      <c r="DM27" s="148"/>
      <c r="DN27" s="188"/>
      <c r="DO27" s="7"/>
      <c r="DP27" s="120"/>
      <c r="DQ27" s="204"/>
      <c r="DR27" s="120"/>
      <c r="DS27" s="49"/>
      <c r="DT27" s="120"/>
      <c r="DU27" s="7"/>
      <c r="DV27" s="103"/>
      <c r="DW27" s="7"/>
      <c r="DX27" s="120"/>
      <c r="DY27" s="204"/>
      <c r="DZ27" s="120"/>
      <c r="EA27" s="182"/>
      <c r="EB27" s="193"/>
      <c r="EC27" s="7"/>
      <c r="ED27" s="120"/>
      <c r="EE27" s="7"/>
      <c r="EF27" s="120"/>
      <c r="EG27" s="7"/>
      <c r="EH27" s="120"/>
      <c r="EI27" s="148"/>
      <c r="EJ27" s="120"/>
      <c r="EK27" s="7"/>
      <c r="EL27" s="120"/>
      <c r="EM27" s="198"/>
      <c r="EN27" s="193"/>
      <c r="EO27" s="7"/>
      <c r="EP27" s="193"/>
      <c r="EQ27" s="7"/>
      <c r="ER27" s="120"/>
      <c r="ES27" s="7"/>
      <c r="ET27" s="120"/>
      <c r="EU27" s="7"/>
      <c r="EV27" s="120"/>
      <c r="EW27" s="7"/>
      <c r="EX27" s="120"/>
      <c r="EY27" s="198"/>
      <c r="EZ27" s="120"/>
      <c r="FA27" s="21"/>
      <c r="FB27" s="120"/>
      <c r="FC27" s="7"/>
      <c r="FD27" s="120"/>
      <c r="FE27" s="7"/>
      <c r="FF27" s="120"/>
      <c r="FG27" s="7"/>
      <c r="FH27" s="120"/>
      <c r="FI27" s="21"/>
      <c r="FJ27" s="120"/>
      <c r="FK27" s="182"/>
      <c r="FL27" s="120"/>
      <c r="FM27" s="148"/>
      <c r="FN27" s="182"/>
      <c r="FO27" s="204"/>
      <c r="FP27" s="120"/>
      <c r="FQ27" s="21">
        <v>7.2650462962962958E-2</v>
      </c>
      <c r="FR27" s="120">
        <f>IF($H27=0,0,ROUNDUP(FQ27/$H27,0))</f>
        <v>0</v>
      </c>
      <c r="FS27" s="153"/>
      <c r="FT27" s="103"/>
      <c r="FU27" s="222"/>
      <c r="FV27" s="103"/>
      <c r="FW27" s="222"/>
      <c r="FX27" s="103"/>
      <c r="FY27" s="222"/>
      <c r="FZ27" s="103"/>
      <c r="GA27" s="204"/>
      <c r="GB27" s="193"/>
      <c r="GC27" s="7"/>
      <c r="GD27" s="120"/>
      <c r="GE27" s="204"/>
      <c r="GF27" s="120"/>
      <c r="GG27" s="204"/>
      <c r="GH27" s="120"/>
      <c r="GI27" s="222"/>
      <c r="GJ27" s="103"/>
      <c r="GK27" s="49"/>
      <c r="GL27" s="120"/>
      <c r="GM27" s="49"/>
      <c r="GN27" s="120"/>
      <c r="GO27" s="204"/>
      <c r="GP27" s="120"/>
      <c r="GQ27" s="204"/>
      <c r="GR27" s="120"/>
      <c r="GS27" s="153"/>
      <c r="GT27" s="103"/>
      <c r="GU27" s="21"/>
      <c r="GV27" s="120"/>
      <c r="GW27" s="204"/>
      <c r="GX27" s="120"/>
      <c r="GY27" s="21"/>
      <c r="GZ27" s="120"/>
      <c r="HA27" s="153"/>
      <c r="HB27" s="103"/>
      <c r="HC27" s="204"/>
      <c r="HD27" s="120"/>
      <c r="HE27" s="7"/>
      <c r="HF27" s="120"/>
      <c r="HG27" s="7"/>
      <c r="HH27" s="120"/>
      <c r="HI27" s="7"/>
      <c r="HJ27" s="190"/>
      <c r="HK27" s="21"/>
      <c r="HL27" s="120"/>
      <c r="HM27" s="204"/>
      <c r="HN27" s="120"/>
      <c r="HO27" s="7"/>
      <c r="HP27" s="120"/>
      <c r="HQ27" s="7"/>
      <c r="HR27" s="527"/>
      <c r="HS27" s="204"/>
      <c r="HT27" s="120"/>
      <c r="HU27" s="526"/>
      <c r="HV27" s="120"/>
      <c r="HW27" s="216"/>
      <c r="HX27" s="527"/>
      <c r="HY27" s="216"/>
      <c r="HZ27" s="527"/>
      <c r="IA27" s="7"/>
      <c r="IB27" s="120"/>
      <c r="IC27" s="204"/>
      <c r="ID27" s="120"/>
      <c r="IE27" s="7"/>
      <c r="IF27" s="120"/>
      <c r="IG27" s="204"/>
      <c r="IH27" s="120"/>
      <c r="II27" s="7"/>
      <c r="IJ27" s="120"/>
      <c r="IK27" s="7"/>
      <c r="IL27" s="120"/>
      <c r="IM27" s="7"/>
      <c r="IN27" s="190"/>
      <c r="IO27" s="153"/>
      <c r="IP27" s="116"/>
      <c r="IQ27" s="7"/>
      <c r="IR27" s="190"/>
      <c r="IS27" s="7"/>
      <c r="IT27" s="190"/>
      <c r="IU27" s="7"/>
      <c r="IV27" s="120"/>
      <c r="IW27" s="7"/>
      <c r="IX27" s="120"/>
      <c r="IY27" s="7"/>
      <c r="IZ27" s="120"/>
      <c r="JA27" s="7"/>
      <c r="JB27" s="120"/>
      <c r="JC27" s="7"/>
      <c r="JD27" s="120"/>
      <c r="JE27" s="7"/>
      <c r="JF27" s="120"/>
      <c r="JG27" s="7"/>
      <c r="JH27" s="190"/>
      <c r="JI27" s="7"/>
      <c r="JJ27" s="190"/>
      <c r="JK27" s="7"/>
      <c r="JL27" s="190"/>
      <c r="JM27" s="7"/>
      <c r="JN27" s="120"/>
      <c r="JO27" s="7"/>
      <c r="JP27" s="120"/>
      <c r="JQ27" s="7"/>
      <c r="JR27" s="120"/>
      <c r="JS27" s="7"/>
      <c r="JT27" s="120"/>
      <c r="JU27" s="7"/>
      <c r="JV27" s="120"/>
      <c r="JW27" s="7"/>
      <c r="JX27" s="120"/>
      <c r="JY27" s="7"/>
      <c r="JZ27" s="120"/>
      <c r="KA27" s="7"/>
      <c r="KB27" s="120"/>
      <c r="KC27" s="7"/>
      <c r="KD27" s="120"/>
      <c r="KE27" s="113"/>
      <c r="KF27" s="103"/>
      <c r="KG27" s="7"/>
      <c r="KH27" s="120"/>
      <c r="KI27" s="7"/>
      <c r="KJ27" s="120"/>
      <c r="KK27" s="7"/>
      <c r="KL27" s="120"/>
      <c r="KM27" s="7"/>
      <c r="KN27" s="120"/>
      <c r="KO27" s="7"/>
      <c r="KP27" s="120"/>
      <c r="KQ27" s="7"/>
      <c r="KR27" s="120"/>
      <c r="KS27" s="7"/>
      <c r="KT27" s="120"/>
      <c r="KU27" s="7"/>
      <c r="KV27" s="120"/>
      <c r="KW27" s="7"/>
      <c r="KX27" s="190"/>
      <c r="KY27" s="7"/>
      <c r="KZ27" s="120"/>
      <c r="LA27" s="7"/>
      <c r="LB27" s="190"/>
      <c r="LC27" s="7"/>
      <c r="LD27" s="120"/>
      <c r="LE27" s="153"/>
      <c r="LF27" s="103"/>
      <c r="LG27" s="7"/>
      <c r="LH27" s="120"/>
      <c r="LI27" s="7"/>
      <c r="LJ27" s="120"/>
      <c r="LK27" s="7"/>
      <c r="LL27" s="190"/>
      <c r="LM27" s="7"/>
      <c r="LN27" s="120"/>
      <c r="LO27" s="7"/>
      <c r="LP27" s="190"/>
      <c r="LQ27" s="148"/>
      <c r="LR27" s="120"/>
      <c r="LS27" s="7"/>
      <c r="LT27" s="120"/>
      <c r="LU27" s="7"/>
      <c r="LV27" s="120"/>
      <c r="LW27" s="7"/>
      <c r="LX27" s="120"/>
      <c r="LY27" s="7"/>
      <c r="LZ27" s="120"/>
      <c r="MA27" s="7"/>
      <c r="MB27" s="190"/>
      <c r="MC27" s="7"/>
      <c r="MD27" s="190"/>
      <c r="ME27" s="7"/>
      <c r="MF27" s="190"/>
      <c r="MG27" s="148"/>
      <c r="MH27" s="149"/>
      <c r="MI27" s="148"/>
      <c r="MJ27" s="149"/>
      <c r="MK27" s="148"/>
      <c r="ML27" s="149"/>
      <c r="MM27" s="148"/>
      <c r="MN27" s="149"/>
    </row>
    <row r="28" spans="1:352" s="33" customFormat="1" ht="16.5" customHeight="1" x14ac:dyDescent="0.2">
      <c r="A28" s="86">
        <f t="shared" si="0"/>
        <v>26</v>
      </c>
      <c r="B28" s="5" t="s">
        <v>2</v>
      </c>
      <c r="C28" s="270">
        <f t="shared" si="1"/>
        <v>7</v>
      </c>
      <c r="D28" s="543">
        <f t="shared" si="2"/>
        <v>122</v>
      </c>
      <c r="E28" s="272">
        <f t="shared" si="3"/>
        <v>13</v>
      </c>
      <c r="F28" s="517">
        <f t="shared" si="4"/>
        <v>26</v>
      </c>
      <c r="G28" s="151">
        <f t="shared" si="5"/>
        <v>1.3811805555555556</v>
      </c>
      <c r="H28" s="267">
        <f t="shared" si="6"/>
        <v>1.3217592592592593E-2</v>
      </c>
      <c r="I28" s="7">
        <v>1.34375E-2</v>
      </c>
      <c r="J28" s="120">
        <f>ROUNDUP(I28/$H28,0)</f>
        <v>2</v>
      </c>
      <c r="K28" s="7"/>
      <c r="L28" s="120"/>
      <c r="M28" s="7"/>
      <c r="N28" s="120"/>
      <c r="O28" s="204"/>
      <c r="P28" s="193"/>
      <c r="Q28" s="7"/>
      <c r="R28" s="120"/>
      <c r="S28" s="7"/>
      <c r="T28" s="120"/>
      <c r="U28" s="7"/>
      <c r="V28" s="120"/>
      <c r="W28" s="204"/>
      <c r="X28" s="120"/>
      <c r="Y28" s="204"/>
      <c r="Z28" s="120"/>
      <c r="AA28" s="7">
        <v>1.3217592592592593E-2</v>
      </c>
      <c r="AB28" s="120">
        <f t="shared" ref="AB28" si="127">ROUNDUP(AA28/$H28,0)</f>
        <v>1</v>
      </c>
      <c r="AC28" s="7">
        <v>1.3217592592592593E-2</v>
      </c>
      <c r="AD28" s="120">
        <f t="shared" ref="AD28:AD29" si="128">ROUNDUP(AC28/$H28,0)</f>
        <v>1</v>
      </c>
      <c r="AE28" s="204"/>
      <c r="AF28" s="120"/>
      <c r="AG28" s="7"/>
      <c r="AH28" s="120"/>
      <c r="AI28" s="7">
        <v>1.3379629629629628E-2</v>
      </c>
      <c r="AJ28" s="120">
        <f t="shared" ref="AJ28" si="129">ROUNDUP(AI28/$H28,0)</f>
        <v>2</v>
      </c>
      <c r="AK28" s="7"/>
      <c r="AL28" s="120"/>
      <c r="AM28" s="7"/>
      <c r="AN28" s="120"/>
      <c r="AO28" s="7"/>
      <c r="AP28" s="120"/>
      <c r="AQ28" s="7">
        <v>9.3194444444444455E-2</v>
      </c>
      <c r="AR28" s="402">
        <f>ROUNDUP(AQ28/$H28,0)</f>
        <v>8</v>
      </c>
      <c r="AS28" s="7">
        <v>2.990740740740741E-2</v>
      </c>
      <c r="AT28" s="402">
        <f>ROUNDUP(AS28/$H28,0)</f>
        <v>3</v>
      </c>
      <c r="AU28" s="7"/>
      <c r="AV28" s="120"/>
      <c r="AW28" s="148"/>
      <c r="AX28" s="183"/>
      <c r="AY28" s="206"/>
      <c r="AZ28" s="212"/>
      <c r="BA28" s="148"/>
      <c r="BB28" s="120"/>
      <c r="BC28" s="49"/>
      <c r="BD28" s="120"/>
      <c r="BE28" s="93">
        <v>2.9756944444444447E-2</v>
      </c>
      <c r="BF28" s="120">
        <f>ROUNDUP(BE28/$H28,0)</f>
        <v>3</v>
      </c>
      <c r="BG28" s="49"/>
      <c r="BH28" s="120"/>
      <c r="BI28" s="7"/>
      <c r="BJ28" s="120"/>
      <c r="BK28" s="49">
        <v>8.1782407407407401E-2</v>
      </c>
      <c r="BL28" s="120">
        <f t="shared" ref="BL28" si="130">ROUNDUP(BK28/$H28,0)</f>
        <v>7</v>
      </c>
      <c r="BM28" s="7"/>
      <c r="BN28" s="190"/>
      <c r="BO28" s="49"/>
      <c r="BP28" s="120"/>
      <c r="BQ28" s="148"/>
      <c r="BR28" s="120"/>
      <c r="BS28" s="7"/>
      <c r="BT28" s="120"/>
      <c r="BU28" s="7"/>
      <c r="BV28" s="120"/>
      <c r="BW28" s="7"/>
      <c r="BX28" s="120"/>
      <c r="BY28" s="148"/>
      <c r="BZ28" s="120"/>
      <c r="CA28" s="7">
        <v>3.1782407407407405E-2</v>
      </c>
      <c r="CB28" s="120">
        <f t="shared" ref="CB28:CB29" si="131">ROUNDUP(CA28/$H28,0)</f>
        <v>3</v>
      </c>
      <c r="CC28" s="7"/>
      <c r="CD28" s="120"/>
      <c r="CE28" s="7"/>
      <c r="CF28" s="188"/>
      <c r="CG28" s="7"/>
      <c r="CH28" s="120"/>
      <c r="CI28" s="7"/>
      <c r="CJ28" s="188"/>
      <c r="CK28" s="7"/>
      <c r="CL28" s="120"/>
      <c r="CM28" s="7"/>
      <c r="CN28" s="120"/>
      <c r="CO28" s="148"/>
      <c r="CP28" s="120"/>
      <c r="CQ28" s="7"/>
      <c r="CR28" s="120"/>
      <c r="CS28" s="7"/>
      <c r="CT28" s="120"/>
      <c r="CU28" s="148"/>
      <c r="CV28" s="188"/>
      <c r="CW28" s="148"/>
      <c r="CX28" s="193"/>
      <c r="CY28" s="7"/>
      <c r="CZ28" s="120"/>
      <c r="DA28" s="148"/>
      <c r="DB28" s="188"/>
      <c r="DC28" s="49"/>
      <c r="DD28" s="120"/>
      <c r="DE28" s="204"/>
      <c r="DF28" s="182"/>
      <c r="DG28" s="7"/>
      <c r="DH28" s="120"/>
      <c r="DI28" s="148">
        <v>0.19920138888888891</v>
      </c>
      <c r="DJ28" s="120">
        <f t="shared" ref="DJ28" si="132">ROUNDUP(DI28/$H28,0)</f>
        <v>16</v>
      </c>
      <c r="DK28" s="49"/>
      <c r="DL28" s="120"/>
      <c r="DM28" s="148"/>
      <c r="DN28" s="188"/>
      <c r="DO28" s="7">
        <v>1.4432870370370372E-2</v>
      </c>
      <c r="DP28" s="120">
        <f>IF($H28=0,0,ROUNDUP(DO28/$H28,0))</f>
        <v>2</v>
      </c>
      <c r="DQ28" s="204"/>
      <c r="DR28" s="120"/>
      <c r="DS28" s="49"/>
      <c r="DT28" s="120"/>
      <c r="DU28" s="7"/>
      <c r="DV28" s="103"/>
      <c r="DW28" s="7"/>
      <c r="DX28" s="120"/>
      <c r="DY28" s="204"/>
      <c r="DZ28" s="120"/>
      <c r="EA28" s="198">
        <v>1.6203703703703703E-2</v>
      </c>
      <c r="EB28" s="193">
        <f>IF($H28=0,0,ROUNDUP(EA28/$H28,0))</f>
        <v>2</v>
      </c>
      <c r="EC28" s="7"/>
      <c r="ED28" s="120"/>
      <c r="EE28" s="7"/>
      <c r="EF28" s="120"/>
      <c r="EG28" s="7">
        <v>1.6875000000000001E-2</v>
      </c>
      <c r="EH28" s="120">
        <f>IF($H28=0,0,ROUNDUP(EG28/$H28,0))</f>
        <v>2</v>
      </c>
      <c r="EI28" s="148"/>
      <c r="EJ28" s="120"/>
      <c r="EK28" s="7">
        <v>2.7997685185185184E-2</v>
      </c>
      <c r="EL28" s="120">
        <f>IF($H28=0,0,ROUNDUP(EK28/$H28,0))</f>
        <v>3</v>
      </c>
      <c r="EM28" s="198"/>
      <c r="EN28" s="193"/>
      <c r="EO28" s="148"/>
      <c r="EP28" s="193"/>
      <c r="EQ28" s="7"/>
      <c r="ER28" s="120"/>
      <c r="ES28" s="7"/>
      <c r="ET28" s="120"/>
      <c r="EU28" s="7"/>
      <c r="EV28" s="120"/>
      <c r="EW28" s="7">
        <v>6.8483796296296293E-2</v>
      </c>
      <c r="EX28" s="120">
        <f>IF($H28=0,0,ROUNDUP(EW28/$H28,0))</f>
        <v>6</v>
      </c>
      <c r="EY28" s="198"/>
      <c r="EZ28" s="120"/>
      <c r="FA28" s="21"/>
      <c r="FB28" s="120"/>
      <c r="FC28" s="7"/>
      <c r="FD28" s="120"/>
      <c r="FE28" s="7"/>
      <c r="FF28" s="120"/>
      <c r="FG28" s="7"/>
      <c r="FH28" s="120"/>
      <c r="FI28" s="21"/>
      <c r="FJ28" s="120"/>
      <c r="FK28" s="7">
        <v>7.1469907407407399E-2</v>
      </c>
      <c r="FL28" s="120">
        <f>IF($H28=0,0,ROUNDUP(FK28/$H28,0))</f>
        <v>6</v>
      </c>
      <c r="FM28" s="148"/>
      <c r="FN28" s="182"/>
      <c r="FO28" s="204"/>
      <c r="FP28" s="120"/>
      <c r="FQ28" s="21"/>
      <c r="FR28" s="120"/>
      <c r="FS28" s="153"/>
      <c r="FT28" s="103"/>
      <c r="FU28" s="222"/>
      <c r="FV28" s="103"/>
      <c r="FW28" s="222"/>
      <c r="FX28" s="103"/>
      <c r="FY28" s="153"/>
      <c r="FZ28" s="103"/>
      <c r="GA28" s="153">
        <v>6.7928240740740733E-2</v>
      </c>
      <c r="GB28" s="193">
        <f>IF($H28=0,0,ROUNDUP(GA28/$H28,0))</f>
        <v>6</v>
      </c>
      <c r="GC28" s="7"/>
      <c r="GD28" s="120"/>
      <c r="GE28" s="222"/>
      <c r="GF28" s="103"/>
      <c r="GG28" s="222"/>
      <c r="GH28" s="103"/>
      <c r="GI28" s="222"/>
      <c r="GJ28" s="103"/>
      <c r="GK28" s="49"/>
      <c r="GL28" s="120"/>
      <c r="GM28" s="49"/>
      <c r="GN28" s="120"/>
      <c r="GO28" s="222"/>
      <c r="GP28" s="103"/>
      <c r="GQ28" s="204"/>
      <c r="GR28" s="120"/>
      <c r="GS28" s="204"/>
      <c r="GT28" s="120"/>
      <c r="GU28" s="153"/>
      <c r="GV28" s="103"/>
      <c r="GW28" s="222"/>
      <c r="GX28" s="103"/>
      <c r="GY28" s="153"/>
      <c r="GZ28" s="103"/>
      <c r="HA28" s="153"/>
      <c r="HB28" s="103"/>
      <c r="HC28" s="222"/>
      <c r="HD28" s="103"/>
      <c r="HE28" s="153"/>
      <c r="HF28" s="103"/>
      <c r="HG28" s="153"/>
      <c r="HH28" s="103"/>
      <c r="HI28" s="7"/>
      <c r="HJ28" s="190"/>
      <c r="HK28" s="153"/>
      <c r="HL28" s="103"/>
      <c r="HM28" s="222"/>
      <c r="HN28" s="103"/>
      <c r="HO28" s="7"/>
      <c r="HP28" s="120"/>
      <c r="HQ28" s="153">
        <v>3.0532407407407411E-2</v>
      </c>
      <c r="HR28" s="120">
        <f>MIN(IF($H28=0,0,ROUNDUP(HQ28/$H28,0)),30)</f>
        <v>3</v>
      </c>
      <c r="HS28" s="222"/>
      <c r="HT28" s="103"/>
      <c r="HU28" s="216"/>
      <c r="HV28" s="527"/>
      <c r="HW28" s="216">
        <v>1.9756944444444445E-2</v>
      </c>
      <c r="HX28" s="120">
        <f>MIN(IF($H28=0,0,ROUNDUP(HW28/$H28,0)),30)</f>
        <v>2</v>
      </c>
      <c r="HY28" s="216"/>
      <c r="HZ28" s="527"/>
      <c r="IA28" s="7"/>
      <c r="IB28" s="120"/>
      <c r="IC28" s="222"/>
      <c r="ID28" s="103"/>
      <c r="IE28" s="7"/>
      <c r="IF28" s="120"/>
      <c r="IG28" s="222"/>
      <c r="IH28" s="103"/>
      <c r="II28" s="7"/>
      <c r="IJ28" s="120"/>
      <c r="IK28" s="7"/>
      <c r="IL28" s="120"/>
      <c r="IM28" s="7"/>
      <c r="IN28" s="190"/>
      <c r="IO28" s="153"/>
      <c r="IP28" s="116"/>
      <c r="IQ28" s="7"/>
      <c r="IR28" s="190"/>
      <c r="IS28" s="7"/>
      <c r="IT28" s="190"/>
      <c r="IU28" s="7"/>
      <c r="IV28" s="120"/>
      <c r="IW28" s="7"/>
      <c r="IX28" s="120"/>
      <c r="IY28" s="216">
        <v>6.7835648148148145E-2</v>
      </c>
      <c r="IZ28" s="120">
        <f>MIN(IF($H28=0,0,ROUNDUP(IY28/$H28,0)),30)</f>
        <v>6</v>
      </c>
      <c r="JA28" s="216"/>
      <c r="JB28" s="120"/>
      <c r="JC28" s="7"/>
      <c r="JD28" s="120"/>
      <c r="JE28" s="216">
        <v>2.1863425925925925E-2</v>
      </c>
      <c r="JF28" s="120">
        <f>MIN(IF($H28=0,0,ROUNDUP(JE28/$H28,0)),30)</f>
        <v>2</v>
      </c>
      <c r="JG28" s="7" t="s">
        <v>792</v>
      </c>
      <c r="JH28" s="190">
        <f>MIN(IF($H28=0,0,ROUNDUP(JG28/$H28,0)),30)</f>
        <v>6</v>
      </c>
      <c r="JI28" s="7"/>
      <c r="JJ28" s="190"/>
      <c r="JK28" s="7"/>
      <c r="JL28" s="190"/>
      <c r="JM28" s="7">
        <v>0.16666666666666666</v>
      </c>
      <c r="JN28" s="120">
        <f>MIN(IF($H28=0,0,ROUNDUP(JM28/$H28,0)),30)</f>
        <v>13</v>
      </c>
      <c r="JO28" s="7"/>
      <c r="JP28" s="120"/>
      <c r="JQ28" s="7"/>
      <c r="JR28" s="120"/>
      <c r="JS28" s="7"/>
      <c r="JT28" s="120"/>
      <c r="JU28" s="7"/>
      <c r="JV28" s="120"/>
      <c r="JW28" s="7">
        <v>4.1666666666666666E-3</v>
      </c>
      <c r="JX28" s="189">
        <f t="shared" ref="JX28:JZ28" si="133">MIN(IF($H28=0,0,ROUNDUP(JW28/$H28,0)),30)</f>
        <v>1</v>
      </c>
      <c r="JY28" s="7">
        <v>0.15487268518518518</v>
      </c>
      <c r="JZ28" s="189">
        <f t="shared" si="133"/>
        <v>12</v>
      </c>
      <c r="KA28" s="93"/>
      <c r="KB28" s="120"/>
      <c r="KC28" s="7"/>
      <c r="KD28" s="120"/>
      <c r="KE28" s="113"/>
      <c r="KF28" s="103"/>
      <c r="KG28" s="7"/>
      <c r="KH28" s="120"/>
      <c r="KI28" s="7"/>
      <c r="KJ28" s="190"/>
      <c r="KK28" s="7">
        <v>4.5312499999999999E-2</v>
      </c>
      <c r="KL28" s="190">
        <f>MIN(IF($H28=0,0,ROUNDUP(KK28/$H28,0)),30)</f>
        <v>4</v>
      </c>
      <c r="KM28" s="7"/>
      <c r="KN28" s="120"/>
      <c r="KO28" s="7"/>
      <c r="KP28" s="120"/>
      <c r="KQ28" s="7"/>
      <c r="KR28" s="120"/>
      <c r="KS28" s="7"/>
      <c r="KT28" s="120"/>
      <c r="KU28" s="7"/>
      <c r="KV28" s="120"/>
      <c r="KW28" s="7"/>
      <c r="KX28" s="190"/>
      <c r="KY28" s="7"/>
      <c r="KZ28" s="120"/>
      <c r="LA28" s="7"/>
      <c r="LB28" s="190"/>
      <c r="LC28" s="7"/>
      <c r="LD28" s="120"/>
      <c r="LE28" s="153"/>
      <c r="LF28" s="103"/>
      <c r="LG28" s="7"/>
      <c r="LH28" s="120"/>
      <c r="LI28" s="7"/>
      <c r="LJ28" s="120"/>
      <c r="LK28" s="7"/>
      <c r="LL28" s="190"/>
      <c r="LM28" s="7"/>
      <c r="LN28" s="120"/>
      <c r="LO28" s="7"/>
      <c r="LP28" s="190"/>
      <c r="LQ28" s="148"/>
      <c r="LR28" s="120"/>
      <c r="LS28" s="7"/>
      <c r="LT28" s="120"/>
      <c r="LU28" s="7"/>
      <c r="LV28" s="120"/>
      <c r="LW28" s="7"/>
      <c r="LX28" s="120"/>
      <c r="LY28" s="7"/>
      <c r="LZ28" s="120"/>
      <c r="MA28" s="7"/>
      <c r="MB28" s="190"/>
      <c r="MC28" s="7"/>
      <c r="MD28" s="190"/>
      <c r="ME28" s="7"/>
      <c r="MF28" s="190"/>
      <c r="MG28" s="148"/>
      <c r="MH28" s="149"/>
      <c r="MI28" s="148"/>
      <c r="MJ28" s="149"/>
      <c r="MK28" s="148"/>
      <c r="ML28" s="149"/>
      <c r="MM28" s="148"/>
      <c r="MN28" s="149"/>
    </row>
    <row r="29" spans="1:352" s="33" customFormat="1" ht="16.5" customHeight="1" x14ac:dyDescent="0.2">
      <c r="A29" s="86">
        <f t="shared" si="0"/>
        <v>27</v>
      </c>
      <c r="B29" s="5" t="s">
        <v>161</v>
      </c>
      <c r="C29" s="270">
        <f t="shared" si="1"/>
        <v>3</v>
      </c>
      <c r="D29" s="543">
        <f t="shared" si="2"/>
        <v>229.10980324074075</v>
      </c>
      <c r="E29" s="272">
        <f t="shared" si="3"/>
        <v>1</v>
      </c>
      <c r="F29" s="517">
        <f t="shared" si="4"/>
        <v>60</v>
      </c>
      <c r="G29" s="151">
        <f t="shared" si="5"/>
        <v>2.5733715277777778</v>
      </c>
      <c r="H29" s="267">
        <f t="shared" si="6"/>
        <v>1.2870370370370372E-2</v>
      </c>
      <c r="I29" s="7">
        <v>1.3483796296296298E-2</v>
      </c>
      <c r="J29" s="120">
        <f>ROUNDUP(I29/$H29,0)</f>
        <v>2</v>
      </c>
      <c r="K29" s="7">
        <v>1.3090277777777779E-2</v>
      </c>
      <c r="L29" s="120">
        <f>ROUNDUP(K29/$H29,0)</f>
        <v>2</v>
      </c>
      <c r="M29" s="7">
        <v>1.3113425925925926E-2</v>
      </c>
      <c r="N29" s="120">
        <f t="shared" ref="N29" si="134">ROUNDUP(M29/$H29,0)</f>
        <v>2</v>
      </c>
      <c r="O29" s="7">
        <v>1.2870370370370372E-2</v>
      </c>
      <c r="P29" s="120">
        <f t="shared" ref="P29" si="135">ROUNDUP(O29/$H29,0)</f>
        <v>1</v>
      </c>
      <c r="Q29" s="7">
        <v>1.3113425925925926E-2</v>
      </c>
      <c r="R29" s="120">
        <f t="shared" ref="R29" si="136">ROUNDUP(Q29/$H29,0)</f>
        <v>2</v>
      </c>
      <c r="S29" s="7">
        <v>1.2939814814814814E-2</v>
      </c>
      <c r="T29" s="120">
        <f t="shared" ref="T29" si="137">ROUNDUP(S29/$H29,0)</f>
        <v>2</v>
      </c>
      <c r="U29" s="7">
        <v>1.3263888888888889E-2</v>
      </c>
      <c r="V29" s="120">
        <f t="shared" ref="V29" si="138">ROUNDUP(U29/$H29,0)</f>
        <v>2</v>
      </c>
      <c r="W29" s="7">
        <v>1.3553240740740741E-2</v>
      </c>
      <c r="X29" s="120">
        <f t="shared" ref="X29" si="139">ROUNDUP(W29/$H29,0)</f>
        <v>2</v>
      </c>
      <c r="Y29" s="7">
        <v>1.3171296296296294E-2</v>
      </c>
      <c r="Z29" s="120">
        <f t="shared" ref="Z29" si="140">ROUNDUP(Y29/$H29,0)</f>
        <v>2</v>
      </c>
      <c r="AA29" s="7">
        <v>1.292824074074074E-2</v>
      </c>
      <c r="AB29" s="120">
        <f t="shared" ref="AB29" si="141">ROUNDUP(AA29/$H29,0)</f>
        <v>2</v>
      </c>
      <c r="AC29" s="7">
        <v>1.329861111111111E-2</v>
      </c>
      <c r="AD29" s="120">
        <f t="shared" si="128"/>
        <v>2</v>
      </c>
      <c r="AE29" s="7">
        <v>1.3229166666666667E-2</v>
      </c>
      <c r="AF29" s="120">
        <f t="shared" ref="AF29" si="142">ROUNDUP(AE29/$H29,0)</f>
        <v>2</v>
      </c>
      <c r="AG29" s="7">
        <v>1.3171296296296294E-2</v>
      </c>
      <c r="AH29" s="120">
        <f t="shared" ref="AH29" si="143">ROUNDUP(AG29/$H29,0)</f>
        <v>2</v>
      </c>
      <c r="AI29" s="7">
        <v>1.300925925925926E-2</v>
      </c>
      <c r="AJ29" s="120">
        <f t="shared" ref="AJ29" si="144">ROUNDUP(AI29/$H29,0)</f>
        <v>2</v>
      </c>
      <c r="AK29" s="7">
        <v>1.3182870370370371E-2</v>
      </c>
      <c r="AL29" s="120">
        <f t="shared" ref="AL29" si="145">ROUNDUP(AK29/$H29,0)</f>
        <v>2</v>
      </c>
      <c r="AM29" s="7"/>
      <c r="AN29" s="120"/>
      <c r="AO29" s="7"/>
      <c r="AP29" s="120"/>
      <c r="AQ29" s="7">
        <v>9.9004629629629637E-2</v>
      </c>
      <c r="AR29" s="402">
        <f>ROUNDUP(AQ29/$H29,0)</f>
        <v>8</v>
      </c>
      <c r="AS29" s="7"/>
      <c r="AT29" s="120"/>
      <c r="AU29" s="7"/>
      <c r="AV29" s="120"/>
      <c r="AW29" s="148"/>
      <c r="AX29" s="183"/>
      <c r="AY29" s="93">
        <v>1.849537037037037E-2</v>
      </c>
      <c r="AZ29" s="212">
        <f>ROUNDUP(AY29/$H29,0)</f>
        <v>2</v>
      </c>
      <c r="BA29" s="148"/>
      <c r="BB29" s="120"/>
      <c r="BC29" s="49"/>
      <c r="BD29" s="120"/>
      <c r="BE29" s="93">
        <v>3.0381944444444444E-2</v>
      </c>
      <c r="BF29" s="120">
        <f>ROUNDUP(BE29/$H29,0)</f>
        <v>3</v>
      </c>
      <c r="BG29" s="49"/>
      <c r="BH29" s="120"/>
      <c r="BI29" s="7"/>
      <c r="BJ29" s="120"/>
      <c r="BK29" s="148"/>
      <c r="BL29" s="120"/>
      <c r="BM29" s="7"/>
      <c r="BN29" s="190"/>
      <c r="BO29" s="49"/>
      <c r="BP29" s="120"/>
      <c r="BQ29" s="148"/>
      <c r="BR29" s="120"/>
      <c r="BS29" s="7">
        <v>1.8101851851851852E-2</v>
      </c>
      <c r="BT29" s="120">
        <f t="shared" ref="BT29" si="146">ROUNDUP(BS29/$H29,0)</f>
        <v>2</v>
      </c>
      <c r="BU29" s="7"/>
      <c r="BV29" s="120"/>
      <c r="BW29" s="7"/>
      <c r="BX29" s="120"/>
      <c r="BY29" s="148"/>
      <c r="BZ29" s="120"/>
      <c r="CA29" s="7">
        <v>3.184027777777778E-2</v>
      </c>
      <c r="CB29" s="120">
        <f t="shared" si="131"/>
        <v>3</v>
      </c>
      <c r="CC29" s="7"/>
      <c r="CD29" s="120"/>
      <c r="CE29" s="7">
        <v>3.1319444444444448E-2</v>
      </c>
      <c r="CF29" s="120">
        <f t="shared" ref="CF29" si="147">ROUNDUP(CE29/$H29,0)</f>
        <v>3</v>
      </c>
      <c r="CG29" s="7"/>
      <c r="CH29" s="120"/>
      <c r="CI29" s="7">
        <v>1.5509259259259257E-2</v>
      </c>
      <c r="CJ29" s="120">
        <f t="shared" ref="CJ29" si="148">ROUNDUP(CI29/$H29,0)</f>
        <v>2</v>
      </c>
      <c r="CK29" s="7">
        <v>2.1261574074074075E-2</v>
      </c>
      <c r="CL29" s="120">
        <f t="shared" ref="CL29" si="149">ROUNDUP(CK29/$H29,0)</f>
        <v>2</v>
      </c>
      <c r="CM29" s="7"/>
      <c r="CN29" s="120"/>
      <c r="CO29" s="148"/>
      <c r="CP29" s="120"/>
      <c r="CQ29" s="7"/>
      <c r="CR29" s="120"/>
      <c r="CS29" s="148">
        <v>1.982638888888889E-2</v>
      </c>
      <c r="CT29" s="120">
        <f>IF($H27=0,0,ROUNDUP(CS29/$H29,0))</f>
        <v>0</v>
      </c>
      <c r="CU29" s="148"/>
      <c r="CV29" s="188"/>
      <c r="CW29" s="148"/>
      <c r="CX29" s="193"/>
      <c r="CY29" s="186"/>
      <c r="CZ29" s="120"/>
      <c r="DA29" s="7">
        <v>0.1469212962962963</v>
      </c>
      <c r="DB29" s="120">
        <f t="shared" ref="DB29" si="150">ROUNDUP(DA29/$H29,0)</f>
        <v>12</v>
      </c>
      <c r="DC29" s="49"/>
      <c r="DD29" s="120"/>
      <c r="DE29" s="148">
        <v>6.6006944444444438E-2</v>
      </c>
      <c r="DF29" s="120">
        <f t="shared" ref="DF29" si="151">ROUNDUP(DE29/$H29,0)</f>
        <v>6</v>
      </c>
      <c r="DG29" s="7"/>
      <c r="DH29" s="120"/>
      <c r="DI29" s="148"/>
      <c r="DJ29" s="188"/>
      <c r="DK29" s="49"/>
      <c r="DL29" s="120"/>
      <c r="DM29" s="148"/>
      <c r="DN29" s="188"/>
      <c r="DO29" s="7">
        <v>1.3993055555555555E-2</v>
      </c>
      <c r="DP29" s="120">
        <f>IF($H29=0,0,ROUNDUP(DO29/$H29,0))</f>
        <v>2</v>
      </c>
      <c r="DQ29" s="7">
        <v>2.4606481481481479E-2</v>
      </c>
      <c r="DR29" s="120">
        <f>IF($H29=0,0,ROUNDUP(DQ29/$H29,0))</f>
        <v>2</v>
      </c>
      <c r="DS29" s="49"/>
      <c r="DT29" s="120"/>
      <c r="DU29" s="7"/>
      <c r="DV29" s="103"/>
      <c r="DW29" s="7"/>
      <c r="DX29" s="120"/>
      <c r="DY29" s="7"/>
      <c r="DZ29" s="120"/>
      <c r="EA29" s="7">
        <v>1.5127314814814816E-2</v>
      </c>
      <c r="EB29" s="120">
        <f>IF($H29=0,0,ROUNDUP(EA29/$H29,0))</f>
        <v>2</v>
      </c>
      <c r="EC29" s="7"/>
      <c r="ED29" s="120"/>
      <c r="EE29" s="7"/>
      <c r="EF29" s="120"/>
      <c r="EG29" s="7">
        <v>1.7013888888888887E-2</v>
      </c>
      <c r="EH29" s="120">
        <f>IF($H29=0,0,ROUNDUP(EG29/$H29,0))</f>
        <v>2</v>
      </c>
      <c r="EI29" s="7">
        <v>6.582175925925926E-2</v>
      </c>
      <c r="EJ29" s="120">
        <f>IF($H29=0,0,ROUNDUP(EI29/$H29,0))</f>
        <v>6</v>
      </c>
      <c r="EK29" s="7">
        <v>2.8217592592592589E-2</v>
      </c>
      <c r="EL29" s="120">
        <f>IF($H29=0,0,ROUNDUP(EK29/$H29,0))</f>
        <v>3</v>
      </c>
      <c r="EM29" s="198"/>
      <c r="EN29" s="193"/>
      <c r="EO29" s="7">
        <v>9.2627314814814801E-2</v>
      </c>
      <c r="EP29" s="120">
        <f>IF($H29=0,0,ROUNDUP(EO29/$H29,0))</f>
        <v>8</v>
      </c>
      <c r="EQ29" s="7"/>
      <c r="ER29" s="120"/>
      <c r="ES29" s="7"/>
      <c r="ET29" s="120"/>
      <c r="EU29" s="7"/>
      <c r="EV29" s="120"/>
      <c r="EW29" s="7"/>
      <c r="EX29" s="120"/>
      <c r="EY29" s="198"/>
      <c r="EZ29" s="120"/>
      <c r="FA29" s="21"/>
      <c r="FB29" s="120"/>
      <c r="FC29" s="7">
        <v>7.8194444444444441E-2</v>
      </c>
      <c r="FD29" s="120">
        <f>IF($H29=0,0,ROUNDUP(FC29/$H29,0))</f>
        <v>7</v>
      </c>
      <c r="FE29" s="7"/>
      <c r="FF29" s="120"/>
      <c r="FG29" s="7"/>
      <c r="FH29" s="120"/>
      <c r="FI29" s="7">
        <v>1.7569444444444447E-2</v>
      </c>
      <c r="FJ29" s="120">
        <f>IF($H29=0,0,ROUNDUP(FI29/$H29,0))</f>
        <v>2</v>
      </c>
      <c r="FK29" s="182"/>
      <c r="FL29" s="120"/>
      <c r="FM29" s="7">
        <v>2.449074074074074E-2</v>
      </c>
      <c r="FN29" s="120">
        <f>IF($H29=0,0,ROUNDUP(FM29/$H29,0))</f>
        <v>2</v>
      </c>
      <c r="FO29" s="204"/>
      <c r="FP29" s="120"/>
      <c r="FQ29" s="21">
        <v>7.5694444444444439E-2</v>
      </c>
      <c r="FR29" s="120">
        <f>IF($H29=0,0,ROUNDUP(FQ29/$H29,0))</f>
        <v>6</v>
      </c>
      <c r="FS29" s="153"/>
      <c r="FT29" s="103"/>
      <c r="FU29" s="222"/>
      <c r="FV29" s="103"/>
      <c r="FW29" s="222"/>
      <c r="FX29" s="103"/>
      <c r="FY29" s="153"/>
      <c r="FZ29" s="103"/>
      <c r="GA29" s="153">
        <v>6.7372685185185188E-2</v>
      </c>
      <c r="GB29" s="193">
        <f>IF($H29=0,0,ROUNDUP(GA29/$H29,0))</f>
        <v>6</v>
      </c>
      <c r="GC29" s="153"/>
      <c r="GD29" s="103"/>
      <c r="GE29" s="230">
        <v>0.10980324074074073</v>
      </c>
      <c r="GF29" s="120">
        <f>IF($H29=0,0,ROUNDUP(GE29/$H29,0))</f>
        <v>9</v>
      </c>
      <c r="GG29" s="222"/>
      <c r="GH29" s="103"/>
      <c r="GI29" s="153"/>
      <c r="GJ29" s="103"/>
      <c r="GK29" s="208"/>
      <c r="GL29" s="103"/>
      <c r="GM29" s="153"/>
      <c r="GN29" s="103"/>
      <c r="GO29" s="153"/>
      <c r="GP29" s="103"/>
      <c r="GQ29" s="222"/>
      <c r="GR29" s="103"/>
      <c r="GS29" s="153"/>
      <c r="GT29" s="103"/>
      <c r="GU29" s="21"/>
      <c r="GV29" s="120"/>
      <c r="GW29" s="204"/>
      <c r="GX29" s="120"/>
      <c r="GY29" s="21"/>
      <c r="GZ29" s="120"/>
      <c r="HA29" s="49">
        <v>5.9247685185185188E-2</v>
      </c>
      <c r="HB29" s="120">
        <f>IF($H29=0,0,ROUNDUP(HA29/$H29,0))</f>
        <v>5</v>
      </c>
      <c r="HC29" s="49">
        <v>3.2650462962962964E-2</v>
      </c>
      <c r="HD29" s="120">
        <f>IF($H29=0,0,ROUNDUP(HC29/$H29,0))</f>
        <v>3</v>
      </c>
      <c r="HE29" s="153"/>
      <c r="HF29" s="103"/>
      <c r="HG29" s="153"/>
      <c r="HH29" s="103"/>
      <c r="HI29" s="49">
        <v>5.1747685185185188E-2</v>
      </c>
      <c r="HJ29" s="120">
        <f>IF($H29=0,0,ROUNDUP(HI29/$H29,0))</f>
        <v>5</v>
      </c>
      <c r="HK29" s="153"/>
      <c r="HL29" s="103"/>
      <c r="HM29" s="153"/>
      <c r="HN29" s="103"/>
      <c r="HO29" s="7"/>
      <c r="HP29" s="120"/>
      <c r="HQ29" s="7"/>
      <c r="HR29" s="120"/>
      <c r="HS29" s="222"/>
      <c r="HT29" s="103"/>
      <c r="HU29" s="153">
        <v>4.9050925925925921E-2</v>
      </c>
      <c r="HV29" s="120">
        <f>MIN(IF($H29=0,0,ROUNDUP(HU29/$H29,0)),30)</f>
        <v>4</v>
      </c>
      <c r="HW29" s="216">
        <v>7.1469907407407399E-2</v>
      </c>
      <c r="HX29" s="120">
        <f>MIN(IF($H29=0,0,ROUNDUP(HW29/$H29,0)),30)</f>
        <v>6</v>
      </c>
      <c r="HY29" s="216"/>
      <c r="HZ29" s="527"/>
      <c r="IA29" s="7"/>
      <c r="IB29" s="120"/>
      <c r="IC29" s="204"/>
      <c r="ID29" s="120"/>
      <c r="IE29" s="7"/>
      <c r="IF29" s="120"/>
      <c r="IG29" s="204"/>
      <c r="IH29" s="120"/>
      <c r="II29" s="7"/>
      <c r="IJ29" s="120"/>
      <c r="IK29" s="559">
        <v>3.9328703703703706E-2</v>
      </c>
      <c r="IL29" s="539">
        <f>MIN(IF($H29=0,0,ROUNDUP(IK29/$H29,0)),30)</f>
        <v>4</v>
      </c>
      <c r="IM29" s="7"/>
      <c r="IN29" s="120"/>
      <c r="IO29" s="153"/>
      <c r="IP29" s="116"/>
      <c r="IQ29" s="216">
        <v>3.4062500000000002E-2</v>
      </c>
      <c r="IR29" s="120">
        <f>MIN(IF($H29=0,0,ROUNDUP(IQ29/$H29,0)),30)</f>
        <v>3</v>
      </c>
      <c r="IS29" s="7"/>
      <c r="IT29" s="120"/>
      <c r="IU29" s="216">
        <v>1.7002314814814814E-2</v>
      </c>
      <c r="IV29" s="120">
        <f>MIN(IF($H29=0,0,ROUNDUP(IU29/$H29,0)),30)</f>
        <v>2</v>
      </c>
      <c r="IW29" s="7"/>
      <c r="IX29" s="120"/>
      <c r="IY29" s="216">
        <v>6.744212962962963E-2</v>
      </c>
      <c r="IZ29" s="120">
        <f>MIN(IF($H29=0,0,ROUNDUP(IY29/$H29,0)),30)</f>
        <v>6</v>
      </c>
      <c r="JA29" s="7">
        <v>2.6087962962962966E-2</v>
      </c>
      <c r="JB29" s="120">
        <f>MIN(IF($H29=0,0,ROUNDUP(JA29/$H29,0)),30)</f>
        <v>3</v>
      </c>
      <c r="JC29" s="535">
        <v>3.1018518518518522E-3</v>
      </c>
      <c r="JD29" s="539">
        <f>MIN(IF($H29=0,0,ROUNDUP(JC29/$H29,0)),30)</f>
        <v>1</v>
      </c>
      <c r="JE29" s="7"/>
      <c r="JF29" s="120"/>
      <c r="JG29" s="7" t="s">
        <v>794</v>
      </c>
      <c r="JH29" s="120">
        <f>MIN(IF($H29=0,0,ROUNDUP(JG29/$H29,0)),30)</f>
        <v>6</v>
      </c>
      <c r="JI29" s="7"/>
      <c r="JJ29" s="120"/>
      <c r="JK29" s="7">
        <v>3.1377314814814809E-2</v>
      </c>
      <c r="JL29" s="120">
        <f>MIN(IF($H29=0,0,ROUNDUP(JK29/$H29,0)),30)</f>
        <v>3</v>
      </c>
      <c r="JM29" s="7">
        <v>0.16666666666666666</v>
      </c>
      <c r="JN29" s="120">
        <f>MIN(IF($H29=0,0,ROUNDUP(JM29/$H29,0)),30)</f>
        <v>13</v>
      </c>
      <c r="JO29" s="7">
        <v>3.6412037037037034E-2</v>
      </c>
      <c r="JP29" s="120">
        <f t="shared" ref="JP29" si="152">MIN(IF($H29=0,0,ROUNDUP(JO29/$H29,0)),30)</f>
        <v>3</v>
      </c>
      <c r="JQ29" s="7"/>
      <c r="JR29" s="120"/>
      <c r="JS29" s="7"/>
      <c r="JT29" s="120"/>
      <c r="JU29" s="7">
        <v>3.0856481481481481E-2</v>
      </c>
      <c r="JV29" s="188">
        <f t="shared" ref="JV29" si="153">MIN(IF($H29=0,0,ROUNDUP(JU29/$H29,0)),30)</f>
        <v>3</v>
      </c>
      <c r="JW29" s="7">
        <v>3.6111111111111114E-3</v>
      </c>
      <c r="JX29" s="189">
        <f t="shared" ref="JX29" si="154">MIN(IF($H29=0,0,ROUNDUP(JW29/$H29,0)),30)</f>
        <v>1</v>
      </c>
      <c r="JY29" s="7">
        <v>0.17680555555555555</v>
      </c>
      <c r="JZ29" s="189">
        <f t="shared" ref="JZ29" si="155">MIN(IF($H29=0,0,ROUNDUP(JY29/$H29,0)),30)</f>
        <v>14</v>
      </c>
      <c r="KA29" s="7"/>
      <c r="KB29" s="120"/>
      <c r="KC29" s="7"/>
      <c r="KD29" s="120"/>
      <c r="KE29" s="113"/>
      <c r="KF29" s="103"/>
      <c r="KG29" s="7"/>
      <c r="KH29" s="120"/>
      <c r="KI29" s="7">
        <v>2.8869212962962961E-2</v>
      </c>
      <c r="KJ29" s="120">
        <f>MIN(IF($H29=0,0,ROUNDUP(KI29/$H29,0)),30)</f>
        <v>3</v>
      </c>
      <c r="KK29" s="7">
        <v>7.7662037037037043E-2</v>
      </c>
      <c r="KL29" s="120">
        <f>MIN(IF($H29=0,0,ROUNDUP(KK29/$H29,0)),30)</f>
        <v>7</v>
      </c>
      <c r="KM29" s="7">
        <v>0.17406250000000001</v>
      </c>
      <c r="KN29" s="539">
        <f>MIN(IF($H29=0,0,ROUNDUP(KM29/$H29,0)),30)</f>
        <v>14</v>
      </c>
      <c r="KO29" s="7"/>
      <c r="KP29" s="120"/>
      <c r="KQ29" s="7"/>
      <c r="KR29" s="120"/>
      <c r="KS29" s="7"/>
      <c r="KT29" s="120"/>
      <c r="KU29" s="7"/>
      <c r="KV29" s="120"/>
      <c r="KW29" s="7"/>
      <c r="KX29" s="120"/>
      <c r="KY29" s="7"/>
      <c r="KZ29" s="120"/>
      <c r="LA29" s="7"/>
      <c r="LB29" s="120"/>
      <c r="LC29" s="7"/>
      <c r="LD29" s="120"/>
      <c r="LE29" s="153"/>
      <c r="LF29" s="103"/>
      <c r="LG29" s="7"/>
      <c r="LH29" s="120"/>
      <c r="LI29" s="7"/>
      <c r="LJ29" s="120"/>
      <c r="LK29" s="7"/>
      <c r="LL29" s="190"/>
      <c r="LM29" s="7"/>
      <c r="LN29" s="120"/>
      <c r="LO29" s="7"/>
      <c r="LP29" s="120"/>
      <c r="LQ29" s="148"/>
      <c r="LR29" s="120"/>
      <c r="LS29" s="7"/>
      <c r="LT29" s="120"/>
      <c r="LU29" s="7"/>
      <c r="LV29" s="120"/>
      <c r="LW29" s="7"/>
      <c r="LX29" s="120"/>
      <c r="LY29" s="7"/>
      <c r="LZ29" s="120"/>
      <c r="MA29" s="7"/>
      <c r="MB29" s="190"/>
      <c r="MC29" s="7"/>
      <c r="MD29" s="190"/>
      <c r="ME29" s="7"/>
      <c r="MF29" s="190"/>
      <c r="MG29" s="148"/>
      <c r="MH29" s="149"/>
      <c r="MI29" s="148"/>
      <c r="MJ29" s="149"/>
      <c r="MK29" s="148"/>
      <c r="ML29" s="149"/>
      <c r="MM29" s="148"/>
      <c r="MN29" s="149"/>
    </row>
    <row r="30" spans="1:352" s="33" customFormat="1" ht="16.5" customHeight="1" x14ac:dyDescent="0.2">
      <c r="A30" s="86">
        <f t="shared" si="0"/>
        <v>28</v>
      </c>
      <c r="B30" s="5" t="s">
        <v>149</v>
      </c>
      <c r="C30" s="270">
        <f t="shared" si="1"/>
        <v>0</v>
      </c>
      <c r="D30" s="543">
        <f t="shared" si="2"/>
        <v>0</v>
      </c>
      <c r="E30" s="272">
        <f t="shared" si="3"/>
        <v>38</v>
      </c>
      <c r="F30" s="517">
        <f t="shared" si="4"/>
        <v>0</v>
      </c>
      <c r="G30" s="151">
        <f t="shared" si="5"/>
        <v>0</v>
      </c>
      <c r="H30" s="267">
        <f t="shared" si="6"/>
        <v>0</v>
      </c>
      <c r="I30" s="7"/>
      <c r="J30" s="120"/>
      <c r="K30" s="7"/>
      <c r="L30" s="120"/>
      <c r="M30" s="7"/>
      <c r="N30" s="120"/>
      <c r="O30" s="204"/>
      <c r="P30" s="193"/>
      <c r="Q30" s="7"/>
      <c r="R30" s="120"/>
      <c r="S30" s="7"/>
      <c r="T30" s="120"/>
      <c r="U30" s="7"/>
      <c r="V30" s="120"/>
      <c r="W30" s="204"/>
      <c r="X30" s="120"/>
      <c r="Y30" s="204"/>
      <c r="Z30" s="120"/>
      <c r="AA30" s="7"/>
      <c r="AB30" s="120"/>
      <c r="AC30" s="7"/>
      <c r="AD30" s="120"/>
      <c r="AE30" s="204"/>
      <c r="AF30" s="120"/>
      <c r="AG30" s="7"/>
      <c r="AH30" s="120"/>
      <c r="AI30" s="7"/>
      <c r="AJ30" s="120"/>
      <c r="AK30" s="7"/>
      <c r="AL30" s="120"/>
      <c r="AM30" s="7"/>
      <c r="AN30" s="120"/>
      <c r="AO30" s="7"/>
      <c r="AP30" s="120"/>
      <c r="AQ30" s="7"/>
      <c r="AR30" s="120"/>
      <c r="AS30" s="7"/>
      <c r="AT30" s="120"/>
      <c r="AU30" s="7"/>
      <c r="AV30" s="120"/>
      <c r="AW30" s="148"/>
      <c r="AX30" s="183"/>
      <c r="AY30" s="206"/>
      <c r="AZ30" s="212"/>
      <c r="BA30" s="148"/>
      <c r="BB30" s="120"/>
      <c r="BC30" s="49"/>
      <c r="BD30" s="120"/>
      <c r="BE30" s="93"/>
      <c r="BF30" s="120"/>
      <c r="BG30" s="49"/>
      <c r="BH30" s="120"/>
      <c r="BI30" s="7"/>
      <c r="BJ30" s="120"/>
      <c r="BK30" s="148"/>
      <c r="BL30" s="120"/>
      <c r="BM30" s="7"/>
      <c r="BN30" s="190"/>
      <c r="BO30" s="49"/>
      <c r="BP30" s="120"/>
      <c r="BQ30" s="148"/>
      <c r="BR30" s="120"/>
      <c r="BS30" s="7"/>
      <c r="BT30" s="120"/>
      <c r="BU30" s="7"/>
      <c r="BV30" s="120"/>
      <c r="BW30" s="7"/>
      <c r="BX30" s="120"/>
      <c r="BY30" s="148"/>
      <c r="BZ30" s="120"/>
      <c r="CA30" s="148"/>
      <c r="CB30" s="120"/>
      <c r="CC30" s="7"/>
      <c r="CD30" s="120"/>
      <c r="CE30" s="7"/>
      <c r="CF30" s="188"/>
      <c r="CG30" s="7"/>
      <c r="CH30" s="120"/>
      <c r="CI30" s="7"/>
      <c r="CJ30" s="188"/>
      <c r="CK30" s="7"/>
      <c r="CL30" s="120"/>
      <c r="CM30" s="7"/>
      <c r="CN30" s="120"/>
      <c r="CO30" s="148"/>
      <c r="CP30" s="120"/>
      <c r="CQ30" s="7"/>
      <c r="CR30" s="120"/>
      <c r="CS30" s="7"/>
      <c r="CT30" s="120"/>
      <c r="CU30" s="148"/>
      <c r="CV30" s="188"/>
      <c r="CW30" s="148"/>
      <c r="CX30" s="193"/>
      <c r="CY30" s="186"/>
      <c r="CZ30" s="120"/>
      <c r="DA30" s="148"/>
      <c r="DB30" s="188"/>
      <c r="DC30" s="49"/>
      <c r="DD30" s="120"/>
      <c r="DE30" s="204"/>
      <c r="DF30" s="182"/>
      <c r="DG30" s="7"/>
      <c r="DH30" s="120"/>
      <c r="DI30" s="148"/>
      <c r="DJ30" s="188"/>
      <c r="DK30" s="49"/>
      <c r="DL30" s="120"/>
      <c r="DM30" s="148"/>
      <c r="DN30" s="188"/>
      <c r="DO30" s="7"/>
      <c r="DP30" s="120"/>
      <c r="DQ30" s="204"/>
      <c r="DR30" s="120"/>
      <c r="DS30" s="49"/>
      <c r="DT30" s="120"/>
      <c r="DU30" s="204"/>
      <c r="DV30" s="182"/>
      <c r="DW30" s="7"/>
      <c r="DX30" s="120"/>
      <c r="DY30" s="204"/>
      <c r="DZ30" s="120"/>
      <c r="EA30" s="182"/>
      <c r="EB30" s="193"/>
      <c r="EC30" s="7"/>
      <c r="ED30" s="120"/>
      <c r="EE30" s="7"/>
      <c r="EF30" s="120"/>
      <c r="EG30" s="7"/>
      <c r="EH30" s="120"/>
      <c r="EI30" s="148"/>
      <c r="EJ30" s="120"/>
      <c r="EK30" s="7"/>
      <c r="EL30" s="120"/>
      <c r="EM30" s="198"/>
      <c r="EN30" s="193"/>
      <c r="EO30" s="7"/>
      <c r="EP30" s="120"/>
      <c r="EQ30" s="7"/>
      <c r="ER30" s="120"/>
      <c r="ES30" s="7"/>
      <c r="ET30" s="120"/>
      <c r="EU30" s="7"/>
      <c r="EV30" s="120"/>
      <c r="EW30" s="7"/>
      <c r="EX30" s="120"/>
      <c r="EY30" s="198"/>
      <c r="EZ30" s="120"/>
      <c r="FA30" s="21"/>
      <c r="FB30" s="120"/>
      <c r="FC30" s="7"/>
      <c r="FD30" s="120"/>
      <c r="FE30" s="7"/>
      <c r="FF30" s="120"/>
      <c r="FG30" s="7"/>
      <c r="FH30" s="120"/>
      <c r="FI30" s="21"/>
      <c r="FJ30" s="120"/>
      <c r="FK30" s="182"/>
      <c r="FL30" s="120"/>
      <c r="FM30" s="148"/>
      <c r="FN30" s="182"/>
      <c r="FO30" s="204"/>
      <c r="FP30" s="120"/>
      <c r="FQ30" s="21"/>
      <c r="FR30" s="120"/>
      <c r="FS30" s="153"/>
      <c r="FT30" s="103"/>
      <c r="FU30" s="222"/>
      <c r="FV30" s="103"/>
      <c r="FW30" s="222"/>
      <c r="FX30" s="103"/>
      <c r="FY30" s="222"/>
      <c r="FZ30" s="103"/>
      <c r="GA30" s="204"/>
      <c r="GB30" s="193"/>
      <c r="GC30" s="7"/>
      <c r="GD30" s="120"/>
      <c r="GE30" s="204"/>
      <c r="GF30" s="120"/>
      <c r="GG30" s="204"/>
      <c r="GH30" s="120"/>
      <c r="GI30" s="222"/>
      <c r="GJ30" s="103"/>
      <c r="GK30" s="49"/>
      <c r="GL30" s="120"/>
      <c r="GM30" s="49"/>
      <c r="GN30" s="120"/>
      <c r="GO30" s="204"/>
      <c r="GP30" s="120"/>
      <c r="GQ30" s="204"/>
      <c r="GR30" s="120"/>
      <c r="GS30" s="204"/>
      <c r="GT30" s="120"/>
      <c r="GU30" s="21"/>
      <c r="GV30" s="120"/>
      <c r="GW30" s="204"/>
      <c r="GX30" s="120"/>
      <c r="GY30" s="21"/>
      <c r="GZ30" s="120"/>
      <c r="HA30" s="153"/>
      <c r="HB30" s="103"/>
      <c r="HC30" s="204"/>
      <c r="HD30" s="120"/>
      <c r="HE30" s="7"/>
      <c r="HF30" s="120"/>
      <c r="HG30" s="7"/>
      <c r="HH30" s="120"/>
      <c r="HI30" s="7"/>
      <c r="HJ30" s="120"/>
      <c r="HK30" s="21"/>
      <c r="HL30" s="120"/>
      <c r="HM30" s="204"/>
      <c r="HN30" s="120"/>
      <c r="HO30" s="7"/>
      <c r="HP30" s="120"/>
      <c r="HQ30" s="7"/>
      <c r="HR30" s="120"/>
      <c r="HS30" s="204"/>
      <c r="HT30" s="120"/>
      <c r="HU30" s="526"/>
      <c r="HV30" s="120"/>
      <c r="HW30" s="216"/>
      <c r="HX30" s="527"/>
      <c r="HY30" s="216"/>
      <c r="HZ30" s="527"/>
      <c r="IA30" s="7"/>
      <c r="IB30" s="120"/>
      <c r="IC30" s="204"/>
      <c r="ID30" s="120"/>
      <c r="IE30" s="7"/>
      <c r="IF30" s="120"/>
      <c r="IG30" s="204"/>
      <c r="IH30" s="120"/>
      <c r="II30" s="7"/>
      <c r="IJ30" s="120"/>
      <c r="IK30" s="7"/>
      <c r="IL30" s="190"/>
      <c r="IM30" s="7"/>
      <c r="IN30" s="120"/>
      <c r="IO30" s="153"/>
      <c r="IP30" s="116"/>
      <c r="IQ30" s="7"/>
      <c r="IR30" s="120"/>
      <c r="IS30" s="7"/>
      <c r="IT30" s="120"/>
      <c r="IU30" s="7"/>
      <c r="IV30" s="120"/>
      <c r="IW30" s="7"/>
      <c r="IX30" s="120"/>
      <c r="IY30" s="7"/>
      <c r="IZ30" s="120"/>
      <c r="JA30" s="7"/>
      <c r="JB30" s="120"/>
      <c r="JC30" s="7"/>
      <c r="JD30" s="120"/>
      <c r="JE30" s="7"/>
      <c r="JF30" s="120"/>
      <c r="JG30" s="7"/>
      <c r="JH30" s="120"/>
      <c r="JI30" s="7"/>
      <c r="JJ30" s="120"/>
      <c r="JK30" s="7"/>
      <c r="JL30" s="120"/>
      <c r="JM30" s="7"/>
      <c r="JN30" s="120"/>
      <c r="JO30" s="7"/>
      <c r="JP30" s="120"/>
      <c r="JQ30" s="7"/>
      <c r="JR30" s="120"/>
      <c r="JS30" s="7"/>
      <c r="JT30" s="120"/>
      <c r="JU30" s="7"/>
      <c r="JV30" s="120"/>
      <c r="JW30" s="7"/>
      <c r="JX30" s="120"/>
      <c r="JY30" s="7"/>
      <c r="JZ30" s="120"/>
      <c r="KA30" s="7"/>
      <c r="KB30" s="120"/>
      <c r="KC30" s="7"/>
      <c r="KD30" s="120"/>
      <c r="KE30" s="113"/>
      <c r="KF30" s="103"/>
      <c r="KG30" s="7"/>
      <c r="KH30" s="120"/>
      <c r="KI30" s="7"/>
      <c r="KJ30" s="120"/>
      <c r="KK30" s="7"/>
      <c r="KL30" s="120"/>
      <c r="KM30" s="7"/>
      <c r="KN30" s="120"/>
      <c r="KO30" s="7"/>
      <c r="KP30" s="120"/>
      <c r="KQ30" s="7"/>
      <c r="KR30" s="120"/>
      <c r="KS30" s="7"/>
      <c r="KT30" s="120"/>
      <c r="KU30" s="7"/>
      <c r="KV30" s="120"/>
      <c r="KW30" s="7"/>
      <c r="KX30" s="120"/>
      <c r="KY30" s="7"/>
      <c r="KZ30" s="120"/>
      <c r="LA30" s="7"/>
      <c r="LB30" s="190"/>
      <c r="LC30" s="7"/>
      <c r="LD30" s="120"/>
      <c r="LE30" s="153"/>
      <c r="LF30" s="103"/>
      <c r="LG30" s="7"/>
      <c r="LH30" s="190"/>
      <c r="LI30" s="7"/>
      <c r="LJ30" s="120"/>
      <c r="LK30" s="7"/>
      <c r="LL30" s="190"/>
      <c r="LM30" s="7"/>
      <c r="LN30" s="190"/>
      <c r="LO30" s="7"/>
      <c r="LP30" s="190"/>
      <c r="LQ30" s="148"/>
      <c r="LR30" s="120"/>
      <c r="LS30" s="7"/>
      <c r="LT30" s="120"/>
      <c r="LU30" s="7"/>
      <c r="LV30" s="120"/>
      <c r="LW30" s="7"/>
      <c r="LX30" s="120"/>
      <c r="LY30" s="7"/>
      <c r="LZ30" s="120"/>
      <c r="MA30" s="7"/>
      <c r="MB30" s="190"/>
      <c r="MC30" s="7"/>
      <c r="MD30" s="190"/>
      <c r="ME30" s="7"/>
      <c r="MF30" s="190"/>
      <c r="MG30" s="148"/>
      <c r="MH30" s="149"/>
      <c r="MI30" s="148"/>
      <c r="MJ30" s="149"/>
      <c r="MK30" s="148"/>
      <c r="ML30" s="149"/>
      <c r="MM30" s="148"/>
      <c r="MN30" s="149"/>
    </row>
    <row r="31" spans="1:352" s="33" customFormat="1" ht="16.5" customHeight="1" x14ac:dyDescent="0.2">
      <c r="A31" s="86">
        <f t="shared" si="0"/>
        <v>29</v>
      </c>
      <c r="B31" s="5" t="s">
        <v>60</v>
      </c>
      <c r="C31" s="270">
        <f t="shared" si="1"/>
        <v>0</v>
      </c>
      <c r="D31" s="543">
        <f t="shared" si="2"/>
        <v>0</v>
      </c>
      <c r="E31" s="272">
        <f t="shared" si="3"/>
        <v>38</v>
      </c>
      <c r="F31" s="517">
        <f t="shared" si="4"/>
        <v>0</v>
      </c>
      <c r="G31" s="151">
        <f t="shared" si="5"/>
        <v>0</v>
      </c>
      <c r="H31" s="267">
        <f t="shared" si="6"/>
        <v>0</v>
      </c>
      <c r="I31" s="7"/>
      <c r="J31" s="120"/>
      <c r="K31" s="7"/>
      <c r="L31" s="120"/>
      <c r="M31" s="7"/>
      <c r="N31" s="120"/>
      <c r="O31" s="204"/>
      <c r="P31" s="193"/>
      <c r="Q31" s="7"/>
      <c r="R31" s="120"/>
      <c r="S31" s="7"/>
      <c r="T31" s="120"/>
      <c r="U31" s="7"/>
      <c r="V31" s="120"/>
      <c r="W31" s="204"/>
      <c r="X31" s="120"/>
      <c r="Y31" s="204"/>
      <c r="Z31" s="120"/>
      <c r="AA31" s="7"/>
      <c r="AB31" s="120"/>
      <c r="AC31" s="7"/>
      <c r="AD31" s="120"/>
      <c r="AE31" s="204"/>
      <c r="AF31" s="120"/>
      <c r="AG31" s="7"/>
      <c r="AH31" s="120"/>
      <c r="AI31" s="7"/>
      <c r="AJ31" s="120"/>
      <c r="AK31" s="7"/>
      <c r="AL31" s="120"/>
      <c r="AM31" s="7"/>
      <c r="AN31" s="120"/>
      <c r="AO31" s="7"/>
      <c r="AP31" s="120"/>
      <c r="AQ31" s="7"/>
      <c r="AR31" s="120"/>
      <c r="AS31" s="7"/>
      <c r="AT31" s="120"/>
      <c r="AU31" s="7"/>
      <c r="AV31" s="120"/>
      <c r="AW31" s="148"/>
      <c r="AX31" s="183"/>
      <c r="AY31" s="206"/>
      <c r="AZ31" s="212"/>
      <c r="BA31" s="148"/>
      <c r="BB31" s="120"/>
      <c r="BC31" s="49"/>
      <c r="BD31" s="120"/>
      <c r="BE31" s="93"/>
      <c r="BF31" s="120"/>
      <c r="BG31" s="49"/>
      <c r="BH31" s="120"/>
      <c r="BI31" s="7"/>
      <c r="BJ31" s="120"/>
      <c r="BK31" s="148"/>
      <c r="BL31" s="120"/>
      <c r="BM31" s="7"/>
      <c r="BN31" s="190"/>
      <c r="BO31" s="49"/>
      <c r="BP31" s="120"/>
      <c r="BQ31" s="148"/>
      <c r="BR31" s="120"/>
      <c r="BS31" s="7"/>
      <c r="BT31" s="120"/>
      <c r="BU31" s="7"/>
      <c r="BV31" s="120"/>
      <c r="BW31" s="7"/>
      <c r="BX31" s="120"/>
      <c r="BY31" s="148"/>
      <c r="BZ31" s="120"/>
      <c r="CA31" s="148"/>
      <c r="CB31" s="120"/>
      <c r="CC31" s="7"/>
      <c r="CD31" s="120"/>
      <c r="CE31" s="7"/>
      <c r="CF31" s="188"/>
      <c r="CG31" s="7"/>
      <c r="CH31" s="120"/>
      <c r="CI31" s="7"/>
      <c r="CJ31" s="188"/>
      <c r="CK31" s="7"/>
      <c r="CL31" s="120"/>
      <c r="CM31" s="7"/>
      <c r="CN31" s="120"/>
      <c r="CO31" s="148"/>
      <c r="CP31" s="120"/>
      <c r="CQ31" s="7"/>
      <c r="CR31" s="120"/>
      <c r="CS31" s="7"/>
      <c r="CT31" s="120"/>
      <c r="CU31" s="148"/>
      <c r="CV31" s="188"/>
      <c r="CW31" s="148"/>
      <c r="CX31" s="193"/>
      <c r="CY31" s="7"/>
      <c r="CZ31" s="120"/>
      <c r="DA31" s="148"/>
      <c r="DB31" s="188"/>
      <c r="DC31" s="49"/>
      <c r="DD31" s="120"/>
      <c r="DE31" s="204"/>
      <c r="DF31" s="182"/>
      <c r="DG31" s="7"/>
      <c r="DH31" s="120"/>
      <c r="DI31" s="148"/>
      <c r="DJ31" s="188"/>
      <c r="DK31" s="49"/>
      <c r="DL31" s="120"/>
      <c r="DM31" s="148"/>
      <c r="DN31" s="188"/>
      <c r="DO31" s="7"/>
      <c r="DP31" s="120"/>
      <c r="DQ31" s="204"/>
      <c r="DR31" s="120"/>
      <c r="DS31" s="49"/>
      <c r="DT31" s="120"/>
      <c r="DU31" s="204"/>
      <c r="DV31" s="182"/>
      <c r="DW31" s="7"/>
      <c r="DX31" s="120"/>
      <c r="DY31" s="204"/>
      <c r="DZ31" s="120"/>
      <c r="EA31" s="182"/>
      <c r="EB31" s="193"/>
      <c r="EC31" s="7"/>
      <c r="ED31" s="120"/>
      <c r="EE31" s="7"/>
      <c r="EF31" s="120"/>
      <c r="EG31" s="7"/>
      <c r="EH31" s="120"/>
      <c r="EI31" s="148"/>
      <c r="EJ31" s="120"/>
      <c r="EK31" s="7"/>
      <c r="EL31" s="120"/>
      <c r="EM31" s="198"/>
      <c r="EN31" s="193"/>
      <c r="EO31" s="7"/>
      <c r="EP31" s="120"/>
      <c r="EQ31" s="7"/>
      <c r="ER31" s="120"/>
      <c r="ES31" s="7"/>
      <c r="ET31" s="120"/>
      <c r="EU31" s="7"/>
      <c r="EV31" s="120"/>
      <c r="EW31" s="7"/>
      <c r="EX31" s="120"/>
      <c r="EY31" s="198"/>
      <c r="EZ31" s="120"/>
      <c r="FA31" s="21"/>
      <c r="FB31" s="120"/>
      <c r="FC31" s="7"/>
      <c r="FD31" s="120"/>
      <c r="FE31" s="7"/>
      <c r="FF31" s="120"/>
      <c r="FG31" s="7"/>
      <c r="FH31" s="120"/>
      <c r="FI31" s="21"/>
      <c r="FJ31" s="120"/>
      <c r="FK31" s="182"/>
      <c r="FL31" s="120"/>
      <c r="FM31" s="148"/>
      <c r="FN31" s="182"/>
      <c r="FO31" s="204"/>
      <c r="FP31" s="120"/>
      <c r="FQ31" s="21"/>
      <c r="FR31" s="120"/>
      <c r="FS31" s="153"/>
      <c r="FT31" s="103"/>
      <c r="FU31" s="222"/>
      <c r="FV31" s="103"/>
      <c r="FW31" s="222"/>
      <c r="FX31" s="103"/>
      <c r="FY31" s="222"/>
      <c r="FZ31" s="103"/>
      <c r="GA31" s="204"/>
      <c r="GB31" s="193"/>
      <c r="GC31" s="7"/>
      <c r="GD31" s="120"/>
      <c r="GE31" s="204"/>
      <c r="GF31" s="120"/>
      <c r="GG31" s="204"/>
      <c r="GH31" s="120"/>
      <c r="GI31" s="222"/>
      <c r="GJ31" s="103"/>
      <c r="GK31" s="49"/>
      <c r="GL31" s="120"/>
      <c r="GM31" s="49"/>
      <c r="GN31" s="120"/>
      <c r="GO31" s="204"/>
      <c r="GP31" s="120"/>
      <c r="GQ31" s="204"/>
      <c r="GR31" s="120"/>
      <c r="GS31" s="204"/>
      <c r="GT31" s="120"/>
      <c r="GU31" s="21"/>
      <c r="GV31" s="120"/>
      <c r="GW31" s="204"/>
      <c r="GX31" s="120"/>
      <c r="GY31" s="21"/>
      <c r="GZ31" s="120"/>
      <c r="HA31" s="153"/>
      <c r="HB31" s="103"/>
      <c r="HC31" s="204"/>
      <c r="HD31" s="120"/>
      <c r="HE31" s="7"/>
      <c r="HF31" s="120"/>
      <c r="HG31" s="7"/>
      <c r="HH31" s="120"/>
      <c r="HI31" s="7"/>
      <c r="HJ31" s="120"/>
      <c r="HK31" s="21"/>
      <c r="HL31" s="120"/>
      <c r="HM31" s="204"/>
      <c r="HN31" s="120"/>
      <c r="HO31" s="7"/>
      <c r="HP31" s="120"/>
      <c r="HQ31" s="7"/>
      <c r="HR31" s="120"/>
      <c r="HS31" s="204"/>
      <c r="HT31" s="120"/>
      <c r="HU31" s="526"/>
      <c r="HV31" s="120"/>
      <c r="HW31" s="216"/>
      <c r="HX31" s="527"/>
      <c r="HY31" s="216"/>
      <c r="HZ31" s="527"/>
      <c r="IA31" s="7"/>
      <c r="IB31" s="120"/>
      <c r="IC31" s="204"/>
      <c r="ID31" s="120"/>
      <c r="IE31" s="7"/>
      <c r="IF31" s="120"/>
      <c r="IG31" s="204"/>
      <c r="IH31" s="120"/>
      <c r="II31" s="7"/>
      <c r="IJ31" s="120"/>
      <c r="IK31" s="7"/>
      <c r="IL31" s="190"/>
      <c r="IM31" s="7"/>
      <c r="IN31" s="120"/>
      <c r="IO31" s="153"/>
      <c r="IP31" s="116"/>
      <c r="IQ31" s="7"/>
      <c r="IR31" s="120"/>
      <c r="IS31" s="7"/>
      <c r="IT31" s="120"/>
      <c r="IU31" s="7"/>
      <c r="IV31" s="120"/>
      <c r="IW31" s="7"/>
      <c r="IX31" s="120"/>
      <c r="IY31" s="7"/>
      <c r="IZ31" s="120"/>
      <c r="JA31" s="7"/>
      <c r="JB31" s="120"/>
      <c r="JC31" s="7"/>
      <c r="JD31" s="120"/>
      <c r="JE31" s="7"/>
      <c r="JF31" s="120"/>
      <c r="JG31" s="7"/>
      <c r="JH31" s="120"/>
      <c r="JI31" s="7"/>
      <c r="JJ31" s="120"/>
      <c r="JK31" s="7"/>
      <c r="JL31" s="120"/>
      <c r="JM31" s="7"/>
      <c r="JN31" s="120"/>
      <c r="JO31" s="7"/>
      <c r="JP31" s="120"/>
      <c r="JQ31" s="7"/>
      <c r="JR31" s="120"/>
      <c r="JS31" s="7"/>
      <c r="JT31" s="120"/>
      <c r="JU31" s="7"/>
      <c r="JV31" s="120"/>
      <c r="JW31" s="7"/>
      <c r="JX31" s="120"/>
      <c r="JY31" s="7"/>
      <c r="JZ31" s="120"/>
      <c r="KA31" s="7"/>
      <c r="KB31" s="120"/>
      <c r="KC31" s="7"/>
      <c r="KD31" s="120"/>
      <c r="KE31" s="113"/>
      <c r="KF31" s="103"/>
      <c r="KG31" s="7"/>
      <c r="KH31" s="120"/>
      <c r="KI31" s="7"/>
      <c r="KJ31" s="120"/>
      <c r="KK31" s="7"/>
      <c r="KL31" s="120"/>
      <c r="KM31" s="7"/>
      <c r="KN31" s="120"/>
      <c r="KO31" s="7"/>
      <c r="KP31" s="120"/>
      <c r="KQ31" s="7"/>
      <c r="KR31" s="120"/>
      <c r="KS31" s="7"/>
      <c r="KT31" s="120"/>
      <c r="KU31" s="7"/>
      <c r="KV31" s="120"/>
      <c r="KW31" s="7"/>
      <c r="KX31" s="120"/>
      <c r="KY31" s="7"/>
      <c r="KZ31" s="120"/>
      <c r="LA31" s="7"/>
      <c r="LB31" s="190"/>
      <c r="LC31" s="7"/>
      <c r="LD31" s="120"/>
      <c r="LE31" s="153"/>
      <c r="LF31" s="103"/>
      <c r="LG31" s="7"/>
      <c r="LH31" s="190"/>
      <c r="LI31" s="7"/>
      <c r="LJ31" s="120"/>
      <c r="LK31" s="7"/>
      <c r="LL31" s="190"/>
      <c r="LM31" s="7"/>
      <c r="LN31" s="190"/>
      <c r="LO31" s="7"/>
      <c r="LP31" s="190"/>
      <c r="LQ31" s="148"/>
      <c r="LR31" s="120"/>
      <c r="LS31" s="7"/>
      <c r="LT31" s="120"/>
      <c r="LU31" s="7"/>
      <c r="LV31" s="120"/>
      <c r="LW31" s="7"/>
      <c r="LX31" s="120"/>
      <c r="LY31" s="7"/>
      <c r="LZ31" s="120"/>
      <c r="MA31" s="7"/>
      <c r="MB31" s="190"/>
      <c r="MC31" s="7"/>
      <c r="MD31" s="190"/>
      <c r="ME31" s="7"/>
      <c r="MF31" s="190"/>
      <c r="MG31" s="148"/>
      <c r="MH31" s="149"/>
      <c r="MI31" s="148"/>
      <c r="MJ31" s="149"/>
      <c r="MK31" s="148"/>
      <c r="ML31" s="149"/>
      <c r="MM31" s="148"/>
      <c r="MN31" s="149"/>
    </row>
    <row r="32" spans="1:352" s="33" customFormat="1" ht="16.5" customHeight="1" x14ac:dyDescent="0.2">
      <c r="A32" s="86">
        <f t="shared" si="0"/>
        <v>30</v>
      </c>
      <c r="B32" s="5" t="s">
        <v>154</v>
      </c>
      <c r="C32" s="270">
        <f t="shared" si="1"/>
        <v>5</v>
      </c>
      <c r="D32" s="543">
        <f t="shared" si="2"/>
        <v>150</v>
      </c>
      <c r="E32" s="272">
        <f t="shared" si="3"/>
        <v>17</v>
      </c>
      <c r="F32" s="517">
        <f t="shared" si="4"/>
        <v>21</v>
      </c>
      <c r="G32" s="151">
        <f t="shared" si="5"/>
        <v>1.997326388888889</v>
      </c>
      <c r="H32" s="267">
        <f t="shared" si="6"/>
        <v>1.2372685185185186E-2</v>
      </c>
      <c r="I32" s="7"/>
      <c r="J32" s="120"/>
      <c r="K32" s="7"/>
      <c r="L32" s="120"/>
      <c r="M32" s="7">
        <v>1.2638888888888889E-2</v>
      </c>
      <c r="N32" s="120">
        <f t="shared" ref="N32" si="156">ROUNDUP(M32/$H32,0)</f>
        <v>2</v>
      </c>
      <c r="O32" s="204"/>
      <c r="P32" s="193"/>
      <c r="Q32" s="7"/>
      <c r="R32" s="120"/>
      <c r="S32" s="7"/>
      <c r="T32" s="120"/>
      <c r="U32" s="7"/>
      <c r="V32" s="120"/>
      <c r="W32" s="204"/>
      <c r="X32" s="120"/>
      <c r="Y32" s="204"/>
      <c r="Z32" s="120"/>
      <c r="AA32" s="7">
        <v>1.2800925925925926E-2</v>
      </c>
      <c r="AB32" s="120">
        <f t="shared" ref="AB32" si="157">ROUNDUP(AA32/$H32,0)</f>
        <v>2</v>
      </c>
      <c r="AC32" s="7"/>
      <c r="AD32" s="120"/>
      <c r="AE32" s="7">
        <v>1.2881944444444446E-2</v>
      </c>
      <c r="AF32" s="120">
        <f t="shared" ref="AF32" si="158">ROUNDUP(AE32/$H32,0)</f>
        <v>2</v>
      </c>
      <c r="AG32" s="7">
        <v>1.2731481481481481E-2</v>
      </c>
      <c r="AH32" s="120">
        <f t="shared" ref="AH32" si="159">ROUNDUP(AG32/$H32,0)</f>
        <v>2</v>
      </c>
      <c r="AI32" s="7">
        <v>1.2372685185185186E-2</v>
      </c>
      <c r="AJ32" s="120">
        <f t="shared" ref="AJ32" si="160">ROUNDUP(AI32/$H32,0)</f>
        <v>1</v>
      </c>
      <c r="AK32" s="7"/>
      <c r="AL32" s="120"/>
      <c r="AM32" s="7"/>
      <c r="AN32" s="120"/>
      <c r="AO32" s="7"/>
      <c r="AP32" s="120"/>
      <c r="AQ32" s="7"/>
      <c r="AR32" s="120"/>
      <c r="AS32" s="7"/>
      <c r="AT32" s="120"/>
      <c r="AU32" s="7"/>
      <c r="AV32" s="120"/>
      <c r="AW32" s="148"/>
      <c r="AX32" s="183"/>
      <c r="AY32" s="206"/>
      <c r="AZ32" s="212"/>
      <c r="BA32" s="148"/>
      <c r="BB32" s="120"/>
      <c r="BC32" s="49"/>
      <c r="BD32" s="120"/>
      <c r="BE32" s="93"/>
      <c r="BF32" s="120"/>
      <c r="BG32" s="49"/>
      <c r="BH32" s="120"/>
      <c r="BI32" s="7"/>
      <c r="BJ32" s="120"/>
      <c r="BK32" s="148"/>
      <c r="BL32" s="120"/>
      <c r="BM32" s="7"/>
      <c r="BN32" s="190"/>
      <c r="BO32" s="49"/>
      <c r="BP32" s="120"/>
      <c r="BQ32" s="148"/>
      <c r="BR32" s="120"/>
      <c r="BS32" s="7"/>
      <c r="BT32" s="120"/>
      <c r="BU32" s="7"/>
      <c r="BV32" s="120"/>
      <c r="BW32" s="7"/>
      <c r="BX32" s="120"/>
      <c r="BY32" s="148"/>
      <c r="BZ32" s="120"/>
      <c r="CA32" s="148"/>
      <c r="CB32" s="120"/>
      <c r="CC32" s="7"/>
      <c r="CD32" s="120"/>
      <c r="CE32" s="7"/>
      <c r="CF32" s="188"/>
      <c r="CG32" s="7"/>
      <c r="CH32" s="120"/>
      <c r="CI32" s="7"/>
      <c r="CJ32" s="188"/>
      <c r="CK32" s="7"/>
      <c r="CL32" s="120"/>
      <c r="CM32" s="7"/>
      <c r="CN32" s="120"/>
      <c r="CO32" s="148">
        <v>0.15208333333333332</v>
      </c>
      <c r="CP32" s="120">
        <f>IF($H30=0,0,ROUNDUP(CO32/$H32,0))</f>
        <v>0</v>
      </c>
      <c r="CQ32" s="7"/>
      <c r="CR32" s="120"/>
      <c r="CS32" s="7"/>
      <c r="CT32" s="120"/>
      <c r="CU32" s="148"/>
      <c r="CV32" s="188"/>
      <c r="CW32" s="148"/>
      <c r="CX32" s="193"/>
      <c r="CY32" s="7"/>
      <c r="CZ32" s="120"/>
      <c r="DA32" s="148"/>
      <c r="DB32" s="188"/>
      <c r="DC32" s="49"/>
      <c r="DD32" s="120"/>
      <c r="DE32" s="148">
        <v>6.3726851851851854E-2</v>
      </c>
      <c r="DF32" s="120">
        <f t="shared" ref="DF32" si="161">ROUNDUP(DE32/$H32,0)</f>
        <v>6</v>
      </c>
      <c r="DG32" s="7"/>
      <c r="DH32" s="120"/>
      <c r="DI32" s="148"/>
      <c r="DJ32" s="188"/>
      <c r="DK32" s="49"/>
      <c r="DL32" s="120"/>
      <c r="DM32" s="148"/>
      <c r="DN32" s="188"/>
      <c r="DO32" s="7"/>
      <c r="DP32" s="120"/>
      <c r="DQ32" s="7"/>
      <c r="DR32" s="120"/>
      <c r="DS32" s="49"/>
      <c r="DT32" s="120"/>
      <c r="DU32" s="7"/>
      <c r="DV32" s="103"/>
      <c r="DW32" s="7"/>
      <c r="DX32" s="120"/>
      <c r="DY32" s="204"/>
      <c r="DZ32" s="120"/>
      <c r="EA32" s="7">
        <v>1.4386574074074072E-2</v>
      </c>
      <c r="EB32" s="120">
        <f>IF($H32=0,0,ROUNDUP(EA32/$H32,0))</f>
        <v>2</v>
      </c>
      <c r="EC32" s="7"/>
      <c r="ED32" s="120"/>
      <c r="EE32" s="7"/>
      <c r="EF32" s="120"/>
      <c r="EG32" s="7"/>
      <c r="EH32" s="120"/>
      <c r="EI32" s="7">
        <v>0.20791666666666667</v>
      </c>
      <c r="EJ32" s="120">
        <f>IF($H32=0,0,ROUNDUP(EI32/$H32,0))</f>
        <v>17</v>
      </c>
      <c r="EK32" s="7"/>
      <c r="EL32" s="120"/>
      <c r="EM32" s="198"/>
      <c r="EN32" s="193"/>
      <c r="EO32" s="7"/>
      <c r="EP32" s="120"/>
      <c r="EQ32" s="7"/>
      <c r="ER32" s="120"/>
      <c r="ES32" s="7"/>
      <c r="ET32" s="120"/>
      <c r="EU32" s="7"/>
      <c r="EV32" s="120"/>
      <c r="EW32" s="7"/>
      <c r="EX32" s="120"/>
      <c r="EY32" s="198"/>
      <c r="EZ32" s="120"/>
      <c r="FA32" s="21"/>
      <c r="FB32" s="120"/>
      <c r="FC32" s="7"/>
      <c r="FD32" s="120"/>
      <c r="FE32" s="7">
        <v>3.2210648148148148E-2</v>
      </c>
      <c r="FF32" s="120">
        <f>IF($H32=0,0,ROUNDUP(FE32/$H32,0))</f>
        <v>3</v>
      </c>
      <c r="FG32" s="7">
        <v>0.21968750000000001</v>
      </c>
      <c r="FH32" s="120">
        <f>IF($H32=0,0,ROUNDUP(FG32/$H32,0))</f>
        <v>18</v>
      </c>
      <c r="FI32" s="21"/>
      <c r="FJ32" s="120"/>
      <c r="FK32" s="182"/>
      <c r="FL32" s="120"/>
      <c r="FM32" s="148"/>
      <c r="FN32" s="182"/>
      <c r="FO32" s="204"/>
      <c r="FP32" s="120"/>
      <c r="FQ32" s="7"/>
      <c r="FR32" s="120"/>
      <c r="FS32" s="7"/>
      <c r="FT32" s="120"/>
      <c r="FU32" s="7">
        <v>0.10717592592592594</v>
      </c>
      <c r="FV32" s="120">
        <f>IF($H32=0,0,ROUNDUP(FU32/$H32,0))</f>
        <v>9</v>
      </c>
      <c r="FW32" s="222"/>
      <c r="FX32" s="103"/>
      <c r="FY32" s="7">
        <v>8.037037037037037E-2</v>
      </c>
      <c r="FZ32" s="120">
        <f>IF($H32=0,0,ROUNDUP(FY32/$H32,0))</f>
        <v>7</v>
      </c>
      <c r="GA32" s="153"/>
      <c r="GB32" s="210"/>
      <c r="GC32" s="7"/>
      <c r="GD32" s="120"/>
      <c r="GE32" s="222"/>
      <c r="GF32" s="103"/>
      <c r="GG32" s="222"/>
      <c r="GH32" s="103"/>
      <c r="GI32" s="222"/>
      <c r="GJ32" s="103"/>
      <c r="GK32" s="49"/>
      <c r="GL32" s="120"/>
      <c r="GM32" s="49"/>
      <c r="GN32" s="120"/>
      <c r="GO32" s="153"/>
      <c r="GP32" s="103"/>
      <c r="GQ32" s="204"/>
      <c r="GR32" s="120"/>
      <c r="GS32" s="153"/>
      <c r="GT32" s="103"/>
      <c r="GU32" s="21"/>
      <c r="GV32" s="120"/>
      <c r="GW32" s="7">
        <v>7.3113425925925915E-2</v>
      </c>
      <c r="GX32" s="120">
        <f>IF($H32=0,0,ROUNDUP(GW32/$H32,0))</f>
        <v>6</v>
      </c>
      <c r="GY32" s="21"/>
      <c r="GZ32" s="120"/>
      <c r="HA32" s="153"/>
      <c r="HB32" s="103"/>
      <c r="HC32" s="49">
        <v>3.0300925925925926E-2</v>
      </c>
      <c r="HD32" s="120">
        <f>IF($H32=0,0,ROUNDUP(HC32/$H32,0))</f>
        <v>3</v>
      </c>
      <c r="HE32" s="153"/>
      <c r="HF32" s="103"/>
      <c r="HG32" s="7"/>
      <c r="HH32" s="120"/>
      <c r="HI32" s="7"/>
      <c r="HJ32" s="120"/>
      <c r="HK32" s="49">
        <v>0.49821759259259263</v>
      </c>
      <c r="HL32" s="120">
        <f>MIN(IF($H32=0,0,ROUNDUP(HK32/$H32,0)),30)</f>
        <v>30</v>
      </c>
      <c r="HM32" s="153"/>
      <c r="HN32" s="103"/>
      <c r="HO32" s="7"/>
      <c r="HP32" s="120"/>
      <c r="HQ32" s="7"/>
      <c r="HR32" s="120"/>
      <c r="HS32" s="222"/>
      <c r="HT32" s="103"/>
      <c r="HU32" s="208"/>
      <c r="HV32" s="103"/>
      <c r="HW32" s="216">
        <v>6.3807870370370376E-2</v>
      </c>
      <c r="HX32" s="120">
        <f>MIN(IF($H32=0,0,ROUNDUP(HW32/$H32,0)),30)</f>
        <v>6</v>
      </c>
      <c r="HY32" s="216"/>
      <c r="HZ32" s="527"/>
      <c r="IA32" s="7"/>
      <c r="IB32" s="120"/>
      <c r="IC32" s="204"/>
      <c r="ID32" s="120"/>
      <c r="IE32" s="7"/>
      <c r="IF32" s="120"/>
      <c r="IG32" s="204"/>
      <c r="IH32" s="120"/>
      <c r="II32" s="7"/>
      <c r="IJ32" s="120"/>
      <c r="IK32" s="7"/>
      <c r="IL32" s="190"/>
      <c r="IM32" s="7"/>
      <c r="IN32" s="120"/>
      <c r="IO32" s="153"/>
      <c r="IP32" s="116"/>
      <c r="IQ32" s="7"/>
      <c r="IR32" s="120"/>
      <c r="IS32" s="216">
        <v>0.15414351851851851</v>
      </c>
      <c r="IT32" s="120">
        <f>MIN(IF($H32=0,0,ROUNDUP(IS32/$H32,0)),30)</f>
        <v>13</v>
      </c>
      <c r="IU32" s="7"/>
      <c r="IV32" s="120"/>
      <c r="IW32" s="7"/>
      <c r="IX32" s="120"/>
      <c r="IY32" s="7"/>
      <c r="IZ32" s="120"/>
      <c r="JA32" s="7"/>
      <c r="JB32" s="120"/>
      <c r="JC32" s="7"/>
      <c r="JD32" s="120"/>
      <c r="JE32" s="7"/>
      <c r="JF32" s="120"/>
      <c r="JG32" s="7" t="s">
        <v>789</v>
      </c>
      <c r="JH32" s="120">
        <f>MIN(IF($H32=0,0,ROUNDUP(JG32/$H32,0)),30)</f>
        <v>6</v>
      </c>
      <c r="JI32" s="7">
        <v>2.6666666666666668E-2</v>
      </c>
      <c r="JJ32" s="120">
        <f>MIN(IF($H32=0,0,ROUNDUP(JI32/$H32,0)),30)</f>
        <v>3</v>
      </c>
      <c r="JK32" s="7"/>
      <c r="JL32" s="120"/>
      <c r="JM32" s="7"/>
      <c r="JN32" s="120"/>
      <c r="JO32" s="7"/>
      <c r="JP32" s="120"/>
      <c r="JQ32" s="7">
        <v>0.14519675925925926</v>
      </c>
      <c r="JR32" s="120">
        <f t="shared" ref="JR32" si="162">MIN(IF($H32=0,0,ROUNDUP(JQ32/$H32,0)),30)</f>
        <v>12</v>
      </c>
      <c r="JS32" s="7"/>
      <c r="JT32" s="120"/>
      <c r="JU32" s="7"/>
      <c r="JV32" s="120"/>
      <c r="JW32" s="7"/>
      <c r="JX32" s="120"/>
      <c r="JY32" s="7"/>
      <c r="JZ32" s="120"/>
      <c r="KA32" s="7"/>
      <c r="KB32" s="120"/>
      <c r="KC32" s="7"/>
      <c r="KD32" s="120"/>
      <c r="KE32" s="113"/>
      <c r="KF32" s="103"/>
      <c r="KG32" s="7"/>
      <c r="KH32" s="120"/>
      <c r="KI32" s="7"/>
      <c r="KJ32" s="120"/>
      <c r="KK32" s="7"/>
      <c r="KL32" s="120"/>
      <c r="KM32" s="7"/>
      <c r="KN32" s="120"/>
      <c r="KO32" s="7"/>
      <c r="KP32" s="120"/>
      <c r="KQ32" s="7"/>
      <c r="KR32" s="120"/>
      <c r="KS32" s="7"/>
      <c r="KT32" s="120"/>
      <c r="KU32" s="7"/>
      <c r="KV32" s="120"/>
      <c r="KW32" s="7"/>
      <c r="KX32" s="120"/>
      <c r="KY32" s="7"/>
      <c r="KZ32" s="120"/>
      <c r="LA32" s="7"/>
      <c r="LB32" s="190"/>
      <c r="LC32" s="7"/>
      <c r="LD32" s="120"/>
      <c r="LE32" s="153"/>
      <c r="LF32" s="103"/>
      <c r="LG32" s="7"/>
      <c r="LH32" s="190"/>
      <c r="LI32" s="7"/>
      <c r="LJ32" s="120"/>
      <c r="LK32" s="7"/>
      <c r="LL32" s="190"/>
      <c r="LM32" s="7"/>
      <c r="LN32" s="190"/>
      <c r="LO32" s="7"/>
      <c r="LP32" s="190"/>
      <c r="LQ32" s="148"/>
      <c r="LR32" s="120"/>
      <c r="LS32" s="7"/>
      <c r="LT32" s="120"/>
      <c r="LU32" s="7"/>
      <c r="LV32" s="120"/>
      <c r="LW32" s="7"/>
      <c r="LX32" s="120"/>
      <c r="LY32" s="7"/>
      <c r="LZ32" s="120"/>
      <c r="MA32" s="7"/>
      <c r="MB32" s="190"/>
      <c r="MC32" s="7"/>
      <c r="MD32" s="190"/>
      <c r="ME32" s="7"/>
      <c r="MF32" s="190"/>
      <c r="MG32" s="148"/>
      <c r="MH32" s="149"/>
      <c r="MI32" s="148"/>
      <c r="MJ32" s="149"/>
      <c r="MK32" s="148"/>
      <c r="ML32" s="149"/>
      <c r="MM32" s="148"/>
      <c r="MN32" s="149"/>
    </row>
    <row r="33" spans="1:352" s="33" customFormat="1" ht="16.5" customHeight="1" x14ac:dyDescent="0.2">
      <c r="A33" s="86">
        <f t="shared" si="0"/>
        <v>31</v>
      </c>
      <c r="B33" s="5" t="s">
        <v>558</v>
      </c>
      <c r="C33" s="270">
        <f t="shared" si="1"/>
        <v>0</v>
      </c>
      <c r="D33" s="543">
        <f t="shared" si="2"/>
        <v>0</v>
      </c>
      <c r="E33" s="272">
        <f t="shared" si="3"/>
        <v>38</v>
      </c>
      <c r="F33" s="517">
        <f t="shared" si="4"/>
        <v>0</v>
      </c>
      <c r="G33" s="151">
        <f t="shared" si="5"/>
        <v>0</v>
      </c>
      <c r="H33" s="267">
        <f t="shared" si="6"/>
        <v>0</v>
      </c>
      <c r="I33" s="7"/>
      <c r="J33" s="120"/>
      <c r="K33" s="7"/>
      <c r="L33" s="120"/>
      <c r="M33" s="7"/>
      <c r="N33" s="120"/>
      <c r="O33" s="204"/>
      <c r="P33" s="193"/>
      <c r="Q33" s="7"/>
      <c r="R33" s="120"/>
      <c r="S33" s="7"/>
      <c r="T33" s="120"/>
      <c r="U33" s="7"/>
      <c r="V33" s="120"/>
      <c r="W33" s="204"/>
      <c r="X33" s="120"/>
      <c r="Y33" s="204"/>
      <c r="Z33" s="120"/>
      <c r="AA33" s="7"/>
      <c r="AB33" s="120"/>
      <c r="AC33" s="7"/>
      <c r="AD33" s="120"/>
      <c r="AE33" s="204"/>
      <c r="AF33" s="120"/>
      <c r="AG33" s="7"/>
      <c r="AH33" s="120"/>
      <c r="AI33" s="7"/>
      <c r="AJ33" s="120"/>
      <c r="AK33" s="7"/>
      <c r="AL33" s="188"/>
      <c r="AM33" s="7"/>
      <c r="AN33" s="120"/>
      <c r="AO33" s="7"/>
      <c r="AP33" s="120"/>
      <c r="AQ33" s="7"/>
      <c r="AR33" s="120"/>
      <c r="AS33" s="7"/>
      <c r="AT33" s="120"/>
      <c r="AU33" s="7"/>
      <c r="AV33" s="120"/>
      <c r="AW33" s="148"/>
      <c r="AX33" s="183"/>
      <c r="AY33" s="206"/>
      <c r="AZ33" s="212"/>
      <c r="BA33" s="148"/>
      <c r="BB33" s="120"/>
      <c r="BC33" s="49"/>
      <c r="BD33" s="120"/>
      <c r="BE33" s="93"/>
      <c r="BF33" s="120"/>
      <c r="BG33" s="49"/>
      <c r="BH33" s="120"/>
      <c r="BI33" s="7"/>
      <c r="BJ33" s="120"/>
      <c r="BK33" s="148"/>
      <c r="BL33" s="120"/>
      <c r="BM33" s="7"/>
      <c r="BN33" s="190"/>
      <c r="BO33" s="49"/>
      <c r="BP33" s="120"/>
      <c r="BQ33" s="148"/>
      <c r="BR33" s="120"/>
      <c r="BS33" s="7"/>
      <c r="BT33" s="120"/>
      <c r="BU33" s="7"/>
      <c r="BV33" s="120"/>
      <c r="BW33" s="7"/>
      <c r="BX33" s="120"/>
      <c r="BY33" s="148"/>
      <c r="BZ33" s="120"/>
      <c r="CA33" s="148"/>
      <c r="CB33" s="120"/>
      <c r="CC33" s="7"/>
      <c r="CD33" s="120"/>
      <c r="CE33" s="7"/>
      <c r="CF33" s="188"/>
      <c r="CG33" s="7"/>
      <c r="CH33" s="120"/>
      <c r="CI33" s="7"/>
      <c r="CJ33" s="188"/>
      <c r="CK33" s="7"/>
      <c r="CL33" s="120"/>
      <c r="CM33" s="7"/>
      <c r="CN33" s="120"/>
      <c r="CO33" s="148"/>
      <c r="CP33" s="120"/>
      <c r="CQ33" s="7"/>
      <c r="CR33" s="120"/>
      <c r="CS33" s="7"/>
      <c r="CT33" s="120"/>
      <c r="CU33" s="148"/>
      <c r="CV33" s="188"/>
      <c r="CW33" s="148"/>
      <c r="CX33" s="193"/>
      <c r="CY33" s="7"/>
      <c r="CZ33" s="120"/>
      <c r="DA33" s="148"/>
      <c r="DB33" s="188"/>
      <c r="DC33" s="49"/>
      <c r="DD33" s="120"/>
      <c r="DE33" s="204"/>
      <c r="DF33" s="182"/>
      <c r="DG33" s="7"/>
      <c r="DH33" s="120"/>
      <c r="DI33" s="148"/>
      <c r="DJ33" s="188"/>
      <c r="DK33" s="49"/>
      <c r="DL33" s="120"/>
      <c r="DM33" s="148"/>
      <c r="DN33" s="188"/>
      <c r="DO33" s="7"/>
      <c r="DP33" s="120"/>
      <c r="DQ33" s="204"/>
      <c r="DR33" s="120"/>
      <c r="DS33" s="49"/>
      <c r="DT33" s="120"/>
      <c r="DU33" s="204"/>
      <c r="DV33" s="182"/>
      <c r="DW33" s="7"/>
      <c r="DX33" s="120"/>
      <c r="DY33" s="204"/>
      <c r="DZ33" s="120"/>
      <c r="EA33" s="182"/>
      <c r="EB33" s="193"/>
      <c r="EC33" s="7"/>
      <c r="ED33" s="120"/>
      <c r="EE33" s="7"/>
      <c r="EF33" s="120"/>
      <c r="EG33" s="7"/>
      <c r="EH33" s="120"/>
      <c r="EI33" s="148"/>
      <c r="EJ33" s="120"/>
      <c r="EK33" s="7"/>
      <c r="EL33" s="120"/>
      <c r="EM33" s="198"/>
      <c r="EN33" s="193"/>
      <c r="EO33" s="7"/>
      <c r="EP33" s="120"/>
      <c r="EQ33" s="7"/>
      <c r="ER33" s="120"/>
      <c r="ES33" s="7"/>
      <c r="ET33" s="120"/>
      <c r="EU33" s="7"/>
      <c r="EV33" s="120"/>
      <c r="EW33" s="7"/>
      <c r="EX33" s="120"/>
      <c r="EY33" s="198"/>
      <c r="EZ33" s="120"/>
      <c r="FA33" s="21"/>
      <c r="FB33" s="120"/>
      <c r="FC33" s="7"/>
      <c r="FD33" s="120"/>
      <c r="FE33" s="7"/>
      <c r="FF33" s="120"/>
      <c r="FG33" s="7"/>
      <c r="FH33" s="120"/>
      <c r="FI33" s="21"/>
      <c r="FJ33" s="120"/>
      <c r="FK33" s="182"/>
      <c r="FL33" s="120"/>
      <c r="FM33" s="148"/>
      <c r="FN33" s="182"/>
      <c r="FO33" s="204"/>
      <c r="FP33" s="120"/>
      <c r="FQ33" s="21"/>
      <c r="FR33" s="120"/>
      <c r="FS33" s="153"/>
      <c r="FT33" s="103"/>
      <c r="FU33" s="222"/>
      <c r="FV33" s="103"/>
      <c r="FW33" s="222"/>
      <c r="FX33" s="103"/>
      <c r="FY33" s="222"/>
      <c r="FZ33" s="103"/>
      <c r="GA33" s="204"/>
      <c r="GB33" s="193"/>
      <c r="GC33" s="7"/>
      <c r="GD33" s="120"/>
      <c r="GE33" s="204"/>
      <c r="GF33" s="120"/>
      <c r="GG33" s="204"/>
      <c r="GH33" s="120"/>
      <c r="GI33" s="222"/>
      <c r="GJ33" s="103"/>
      <c r="GK33" s="49"/>
      <c r="GL33" s="120"/>
      <c r="GM33" s="49"/>
      <c r="GN33" s="120"/>
      <c r="GO33" s="204"/>
      <c r="GP33" s="120"/>
      <c r="GQ33" s="204"/>
      <c r="GR33" s="120"/>
      <c r="GS33" s="204"/>
      <c r="GT33" s="120"/>
      <c r="GU33" s="21"/>
      <c r="GV33" s="120"/>
      <c r="GW33" s="204"/>
      <c r="GX33" s="120"/>
      <c r="GY33" s="21"/>
      <c r="GZ33" s="120"/>
      <c r="HA33" s="153"/>
      <c r="HB33" s="103"/>
      <c r="HC33" s="204"/>
      <c r="HD33" s="120"/>
      <c r="HE33" s="7"/>
      <c r="HF33" s="120"/>
      <c r="HG33" s="7"/>
      <c r="HH33" s="120"/>
      <c r="HI33" s="7"/>
      <c r="HJ33" s="120"/>
      <c r="HK33" s="21"/>
      <c r="HL33" s="120"/>
      <c r="HM33" s="204"/>
      <c r="HN33" s="120"/>
      <c r="HO33" s="7"/>
      <c r="HP33" s="120"/>
      <c r="HQ33" s="7"/>
      <c r="HR33" s="120"/>
      <c r="HS33" s="204"/>
      <c r="HT33" s="120"/>
      <c r="HU33" s="526"/>
      <c r="HV33" s="120"/>
      <c r="HW33" s="216"/>
      <c r="HX33" s="527"/>
      <c r="HY33" s="216"/>
      <c r="HZ33" s="527"/>
      <c r="IA33" s="7"/>
      <c r="IB33" s="190"/>
      <c r="IC33" s="204"/>
      <c r="ID33" s="120"/>
      <c r="IE33" s="7"/>
      <c r="IF33" s="120"/>
      <c r="IG33" s="204"/>
      <c r="IH33" s="120"/>
      <c r="II33" s="7"/>
      <c r="IJ33" s="120"/>
      <c r="IK33" s="7"/>
      <c r="IL33" s="190"/>
      <c r="IM33" s="7"/>
      <c r="IN33" s="120"/>
      <c r="IO33" s="153"/>
      <c r="IP33" s="116"/>
      <c r="IQ33" s="7"/>
      <c r="IR33" s="120"/>
      <c r="IS33" s="7"/>
      <c r="IT33" s="120"/>
      <c r="IU33" s="7"/>
      <c r="IV33" s="120"/>
      <c r="IW33" s="7"/>
      <c r="IX33" s="120"/>
      <c r="IY33" s="7"/>
      <c r="IZ33" s="120"/>
      <c r="JA33" s="7"/>
      <c r="JB33" s="120"/>
      <c r="JC33" s="7"/>
      <c r="JD33" s="120"/>
      <c r="JE33" s="7"/>
      <c r="JF33" s="120"/>
      <c r="JG33" s="7"/>
      <c r="JH33" s="120"/>
      <c r="JI33" s="7"/>
      <c r="JJ33" s="120"/>
      <c r="JK33" s="7"/>
      <c r="JL33" s="120"/>
      <c r="JM33" s="7"/>
      <c r="JN33" s="120"/>
      <c r="JO33" s="7"/>
      <c r="JP33" s="120"/>
      <c r="JQ33" s="7"/>
      <c r="JR33" s="120"/>
      <c r="JS33" s="7"/>
      <c r="JT33" s="120"/>
      <c r="JU33" s="7"/>
      <c r="JV33" s="120"/>
      <c r="JW33" s="7"/>
      <c r="JX33" s="190"/>
      <c r="JY33" s="7"/>
      <c r="JZ33" s="190"/>
      <c r="KA33" s="7"/>
      <c r="KB33" s="120"/>
      <c r="KC33" s="7"/>
      <c r="KD33" s="120"/>
      <c r="KE33" s="113"/>
      <c r="KF33" s="103"/>
      <c r="KG33" s="7"/>
      <c r="KH33" s="120"/>
      <c r="KI33" s="7"/>
      <c r="KJ33" s="120"/>
      <c r="KK33" s="7"/>
      <c r="KL33" s="120"/>
      <c r="KM33" s="7"/>
      <c r="KN33" s="120"/>
      <c r="KO33" s="7"/>
      <c r="KP33" s="120"/>
      <c r="KQ33" s="7"/>
      <c r="KR33" s="120"/>
      <c r="KS33" s="7"/>
      <c r="KT33" s="120"/>
      <c r="KU33" s="7"/>
      <c r="KV33" s="120"/>
      <c r="KW33" s="7"/>
      <c r="KX33" s="120"/>
      <c r="KY33" s="7"/>
      <c r="KZ33" s="120"/>
      <c r="LA33" s="7"/>
      <c r="LB33" s="190"/>
      <c r="LC33" s="7"/>
      <c r="LD33" s="120"/>
      <c r="LE33" s="153"/>
      <c r="LF33" s="103"/>
      <c r="LG33" s="7"/>
      <c r="LH33" s="190"/>
      <c r="LI33" s="7"/>
      <c r="LJ33" s="120"/>
      <c r="LK33" s="7"/>
      <c r="LL33" s="190"/>
      <c r="LM33" s="7"/>
      <c r="LN33" s="190"/>
      <c r="LO33" s="7"/>
      <c r="LP33" s="190"/>
      <c r="LQ33" s="148"/>
      <c r="LR33" s="120"/>
      <c r="LS33" s="7"/>
      <c r="LT33" s="120"/>
      <c r="LU33" s="7"/>
      <c r="LV33" s="120"/>
      <c r="LW33" s="7"/>
      <c r="LX33" s="120"/>
      <c r="LY33" s="7"/>
      <c r="LZ33" s="120"/>
      <c r="MA33" s="7"/>
      <c r="MB33" s="190"/>
      <c r="MC33" s="7"/>
      <c r="MD33" s="190"/>
      <c r="ME33" s="7"/>
      <c r="MF33" s="190"/>
      <c r="MG33" s="148"/>
      <c r="MH33" s="149"/>
      <c r="MI33" s="148"/>
      <c r="MJ33" s="149"/>
      <c r="MK33" s="148"/>
      <c r="ML33" s="149"/>
      <c r="MM33" s="148"/>
      <c r="MN33" s="149"/>
    </row>
    <row r="34" spans="1:352" s="33" customFormat="1" ht="16.5" customHeight="1" x14ac:dyDescent="0.2">
      <c r="A34" s="86">
        <f t="shared" si="0"/>
        <v>32</v>
      </c>
      <c r="B34" s="5" t="s">
        <v>259</v>
      </c>
      <c r="C34" s="270">
        <f t="shared" si="1"/>
        <v>0</v>
      </c>
      <c r="D34" s="543">
        <f t="shared" si="2"/>
        <v>0</v>
      </c>
      <c r="E34" s="272">
        <f t="shared" si="3"/>
        <v>38</v>
      </c>
      <c r="F34" s="517">
        <f t="shared" si="4"/>
        <v>0</v>
      </c>
      <c r="G34" s="151">
        <f t="shared" si="5"/>
        <v>0</v>
      </c>
      <c r="H34" s="267">
        <f t="shared" si="6"/>
        <v>0</v>
      </c>
      <c r="I34" s="7"/>
      <c r="J34" s="120"/>
      <c r="K34" s="7"/>
      <c r="L34" s="120"/>
      <c r="M34" s="7"/>
      <c r="N34" s="120"/>
      <c r="O34" s="204"/>
      <c r="P34" s="193"/>
      <c r="Q34" s="7"/>
      <c r="R34" s="120"/>
      <c r="S34" s="7"/>
      <c r="T34" s="120"/>
      <c r="U34" s="7"/>
      <c r="V34" s="120"/>
      <c r="W34" s="204"/>
      <c r="X34" s="120"/>
      <c r="Y34" s="204"/>
      <c r="Z34" s="120"/>
      <c r="AA34" s="7"/>
      <c r="AB34" s="120"/>
      <c r="AC34" s="7"/>
      <c r="AD34" s="120"/>
      <c r="AE34" s="204"/>
      <c r="AF34" s="120"/>
      <c r="AG34" s="7"/>
      <c r="AH34" s="120"/>
      <c r="AI34" s="7"/>
      <c r="AJ34" s="120"/>
      <c r="AK34" s="7"/>
      <c r="AL34" s="188"/>
      <c r="AM34" s="7"/>
      <c r="AN34" s="120"/>
      <c r="AO34" s="7"/>
      <c r="AP34" s="120"/>
      <c r="AQ34" s="7"/>
      <c r="AR34" s="120"/>
      <c r="AS34" s="7"/>
      <c r="AT34" s="120"/>
      <c r="AU34" s="7"/>
      <c r="AV34" s="120"/>
      <c r="AW34" s="148"/>
      <c r="AX34" s="183"/>
      <c r="AY34" s="206"/>
      <c r="AZ34" s="212"/>
      <c r="BA34" s="148"/>
      <c r="BB34" s="120"/>
      <c r="BC34" s="49"/>
      <c r="BD34" s="120"/>
      <c r="BE34" s="93"/>
      <c r="BF34" s="120"/>
      <c r="BG34" s="49"/>
      <c r="BH34" s="120"/>
      <c r="BI34" s="7"/>
      <c r="BJ34" s="120"/>
      <c r="BK34" s="148"/>
      <c r="BL34" s="120"/>
      <c r="BM34" s="7"/>
      <c r="BN34" s="190"/>
      <c r="BO34" s="49"/>
      <c r="BP34" s="120"/>
      <c r="BQ34" s="148"/>
      <c r="BR34" s="120"/>
      <c r="BS34" s="7"/>
      <c r="BT34" s="120"/>
      <c r="BU34" s="7"/>
      <c r="BV34" s="120"/>
      <c r="BW34" s="7"/>
      <c r="BX34" s="120"/>
      <c r="BY34" s="148"/>
      <c r="BZ34" s="120"/>
      <c r="CA34" s="148"/>
      <c r="CB34" s="120"/>
      <c r="CC34" s="7"/>
      <c r="CD34" s="120"/>
      <c r="CE34" s="7"/>
      <c r="CF34" s="188"/>
      <c r="CG34" s="7"/>
      <c r="CH34" s="120"/>
      <c r="CI34" s="7"/>
      <c r="CJ34" s="188"/>
      <c r="CK34" s="7"/>
      <c r="CL34" s="120"/>
      <c r="CM34" s="7"/>
      <c r="CN34" s="120"/>
      <c r="CO34" s="148"/>
      <c r="CP34" s="120"/>
      <c r="CQ34" s="7"/>
      <c r="CR34" s="120"/>
      <c r="CS34" s="7"/>
      <c r="CT34" s="120"/>
      <c r="CU34" s="148"/>
      <c r="CV34" s="188"/>
      <c r="CW34" s="148"/>
      <c r="CX34" s="193"/>
      <c r="CY34" s="7"/>
      <c r="CZ34" s="120"/>
      <c r="DA34" s="148"/>
      <c r="DB34" s="188"/>
      <c r="DC34" s="49"/>
      <c r="DD34" s="120"/>
      <c r="DE34" s="204"/>
      <c r="DF34" s="182"/>
      <c r="DG34" s="7"/>
      <c r="DH34" s="120"/>
      <c r="DI34" s="148"/>
      <c r="DJ34" s="188"/>
      <c r="DK34" s="49"/>
      <c r="DL34" s="120"/>
      <c r="DM34" s="148"/>
      <c r="DN34" s="188"/>
      <c r="DO34" s="7"/>
      <c r="DP34" s="120"/>
      <c r="DQ34" s="204"/>
      <c r="DR34" s="120"/>
      <c r="DS34" s="49"/>
      <c r="DT34" s="120"/>
      <c r="DU34" s="204"/>
      <c r="DV34" s="182"/>
      <c r="DW34" s="7"/>
      <c r="DX34" s="120"/>
      <c r="DY34" s="204"/>
      <c r="DZ34" s="120"/>
      <c r="EA34" s="182"/>
      <c r="EB34" s="193"/>
      <c r="EC34" s="7"/>
      <c r="ED34" s="120"/>
      <c r="EE34" s="7"/>
      <c r="EF34" s="120"/>
      <c r="EG34" s="7"/>
      <c r="EH34" s="120"/>
      <c r="EI34" s="148"/>
      <c r="EJ34" s="120"/>
      <c r="EK34" s="7"/>
      <c r="EL34" s="120"/>
      <c r="EM34" s="198"/>
      <c r="EN34" s="193"/>
      <c r="EO34" s="7"/>
      <c r="EP34" s="120"/>
      <c r="EQ34" s="7"/>
      <c r="ER34" s="120"/>
      <c r="ES34" s="7"/>
      <c r="ET34" s="120"/>
      <c r="EU34" s="7"/>
      <c r="EV34" s="120"/>
      <c r="EW34" s="7"/>
      <c r="EX34" s="120"/>
      <c r="EY34" s="198"/>
      <c r="EZ34" s="120"/>
      <c r="FA34" s="21"/>
      <c r="FB34" s="120"/>
      <c r="FC34" s="7"/>
      <c r="FD34" s="120"/>
      <c r="FE34" s="7"/>
      <c r="FF34" s="120"/>
      <c r="FG34" s="7"/>
      <c r="FH34" s="120"/>
      <c r="FI34" s="21"/>
      <c r="FJ34" s="120"/>
      <c r="FK34" s="182"/>
      <c r="FL34" s="120"/>
      <c r="FM34" s="148"/>
      <c r="FN34" s="182"/>
      <c r="FO34" s="204"/>
      <c r="FP34" s="120"/>
      <c r="FQ34" s="21"/>
      <c r="FR34" s="120"/>
      <c r="FS34" s="153"/>
      <c r="FT34" s="103"/>
      <c r="FU34" s="222"/>
      <c r="FV34" s="103"/>
      <c r="FW34" s="222"/>
      <c r="FX34" s="103"/>
      <c r="FY34" s="222"/>
      <c r="FZ34" s="103"/>
      <c r="GA34" s="204"/>
      <c r="GB34" s="193"/>
      <c r="GC34" s="7"/>
      <c r="GD34" s="120"/>
      <c r="GE34" s="204"/>
      <c r="GF34" s="120"/>
      <c r="GG34" s="204"/>
      <c r="GH34" s="120"/>
      <c r="GI34" s="222"/>
      <c r="GJ34" s="103"/>
      <c r="GK34" s="49"/>
      <c r="GL34" s="120"/>
      <c r="GM34" s="49"/>
      <c r="GN34" s="120"/>
      <c r="GO34" s="204"/>
      <c r="GP34" s="120"/>
      <c r="GQ34" s="204"/>
      <c r="GR34" s="120"/>
      <c r="GS34" s="204"/>
      <c r="GT34" s="120"/>
      <c r="GU34" s="21"/>
      <c r="GV34" s="120"/>
      <c r="GW34" s="204"/>
      <c r="GX34" s="120"/>
      <c r="GY34" s="21"/>
      <c r="GZ34" s="120"/>
      <c r="HA34" s="153"/>
      <c r="HB34" s="103"/>
      <c r="HC34" s="204"/>
      <c r="HD34" s="120"/>
      <c r="HE34" s="7"/>
      <c r="HF34" s="120"/>
      <c r="HG34" s="7"/>
      <c r="HH34" s="120"/>
      <c r="HI34" s="7"/>
      <c r="HJ34" s="120"/>
      <c r="HK34" s="21"/>
      <c r="HL34" s="120"/>
      <c r="HM34" s="204"/>
      <c r="HN34" s="120"/>
      <c r="HO34" s="7"/>
      <c r="HP34" s="120"/>
      <c r="HQ34" s="7"/>
      <c r="HR34" s="120"/>
      <c r="HS34" s="204"/>
      <c r="HT34" s="120"/>
      <c r="HU34" s="526"/>
      <c r="HV34" s="120"/>
      <c r="HW34" s="216"/>
      <c r="HX34" s="527"/>
      <c r="HY34" s="216"/>
      <c r="HZ34" s="527"/>
      <c r="IA34" s="7"/>
      <c r="IB34" s="190"/>
      <c r="IC34" s="204"/>
      <c r="ID34" s="120"/>
      <c r="IE34" s="7"/>
      <c r="IF34" s="120"/>
      <c r="IG34" s="204"/>
      <c r="IH34" s="120"/>
      <c r="II34" s="7"/>
      <c r="IJ34" s="120"/>
      <c r="IK34" s="7"/>
      <c r="IL34" s="190"/>
      <c r="IM34" s="7"/>
      <c r="IN34" s="120"/>
      <c r="IO34" s="153"/>
      <c r="IP34" s="116"/>
      <c r="IQ34" s="7"/>
      <c r="IR34" s="120"/>
      <c r="IS34" s="7"/>
      <c r="IT34" s="120"/>
      <c r="IU34" s="7"/>
      <c r="IV34" s="120"/>
      <c r="IW34" s="7"/>
      <c r="IX34" s="120"/>
      <c r="IY34" s="7"/>
      <c r="IZ34" s="120"/>
      <c r="JA34" s="7"/>
      <c r="JB34" s="120"/>
      <c r="JC34" s="7"/>
      <c r="JD34" s="120"/>
      <c r="JE34" s="7"/>
      <c r="JF34" s="120"/>
      <c r="JG34" s="7"/>
      <c r="JH34" s="120"/>
      <c r="JI34" s="7"/>
      <c r="JJ34" s="120"/>
      <c r="JK34" s="7"/>
      <c r="JL34" s="120"/>
      <c r="JM34" s="7"/>
      <c r="JN34" s="120"/>
      <c r="JO34" s="7"/>
      <c r="JP34" s="120"/>
      <c r="JQ34" s="7"/>
      <c r="JR34" s="120"/>
      <c r="JS34" s="7"/>
      <c r="JT34" s="120"/>
      <c r="JU34" s="7"/>
      <c r="JV34" s="120"/>
      <c r="JW34" s="7"/>
      <c r="JX34" s="190"/>
      <c r="JY34" s="7"/>
      <c r="JZ34" s="190"/>
      <c r="KA34" s="7"/>
      <c r="KB34" s="120"/>
      <c r="KC34" s="7"/>
      <c r="KD34" s="120"/>
      <c r="KE34" s="113"/>
      <c r="KF34" s="103"/>
      <c r="KG34" s="7"/>
      <c r="KH34" s="120"/>
      <c r="KI34" s="7"/>
      <c r="KJ34" s="120"/>
      <c r="KK34" s="7"/>
      <c r="KL34" s="120"/>
      <c r="KM34" s="7"/>
      <c r="KN34" s="120"/>
      <c r="KO34" s="7"/>
      <c r="KP34" s="120"/>
      <c r="KQ34" s="7"/>
      <c r="KR34" s="120"/>
      <c r="KS34" s="7"/>
      <c r="KT34" s="120"/>
      <c r="KU34" s="7"/>
      <c r="KV34" s="120"/>
      <c r="KW34" s="7"/>
      <c r="KX34" s="120"/>
      <c r="KY34" s="7"/>
      <c r="KZ34" s="120"/>
      <c r="LA34" s="7"/>
      <c r="LB34" s="190"/>
      <c r="LC34" s="7"/>
      <c r="LD34" s="120"/>
      <c r="LE34" s="153"/>
      <c r="LF34" s="103"/>
      <c r="LG34" s="7"/>
      <c r="LH34" s="190"/>
      <c r="LI34" s="7"/>
      <c r="LJ34" s="120"/>
      <c r="LK34" s="7"/>
      <c r="LL34" s="190"/>
      <c r="LM34" s="7"/>
      <c r="LN34" s="190"/>
      <c r="LO34" s="7"/>
      <c r="LP34" s="190"/>
      <c r="LQ34" s="148"/>
      <c r="LR34" s="120"/>
      <c r="LS34" s="7"/>
      <c r="LT34" s="120"/>
      <c r="LU34" s="7"/>
      <c r="LV34" s="120"/>
      <c r="LW34" s="7"/>
      <c r="LX34" s="120"/>
      <c r="LY34" s="7"/>
      <c r="LZ34" s="120"/>
      <c r="MA34" s="7"/>
      <c r="MB34" s="190"/>
      <c r="MC34" s="7"/>
      <c r="MD34" s="190"/>
      <c r="ME34" s="7"/>
      <c r="MF34" s="190"/>
      <c r="MG34" s="148"/>
      <c r="MH34" s="149"/>
      <c r="MI34" s="148"/>
      <c r="MJ34" s="149"/>
      <c r="MK34" s="148"/>
      <c r="ML34" s="149"/>
      <c r="MM34" s="148"/>
      <c r="MN34" s="149"/>
    </row>
    <row r="35" spans="1:352" s="33" customFormat="1" ht="16.5" customHeight="1" x14ac:dyDescent="0.2">
      <c r="A35" s="86">
        <f t="shared" si="0"/>
        <v>33</v>
      </c>
      <c r="B35" s="5" t="s">
        <v>729</v>
      </c>
      <c r="C35" s="270">
        <f t="shared" ref="C35:C51" si="163">IF(D35=0,0,RANK(D35,D$3:D$51))</f>
        <v>26</v>
      </c>
      <c r="D35" s="543">
        <f t="shared" ref="D35:D51" si="164">J35+L35+N35+P35+R35+T35+V35+X35+Z35+AB35+AD35+AF35+AH35+AJ35+AL35+AN35+AP35+AR35+AT35+AV35+AX35+AZ35+BB35+BD35+BF35+BH35+BJ35+BL35+BP35+BR35+BT35+BV35+BN35+BX35+BZ35+CB35+CF35+CH35+CJ35+CL35+CN35+CD35+CP35+CR35+CT35+CZ35+DB35+DD35+CV35+DF35+DJ35+DL35+DN35+CX35+DH35+DP35+DR35+DT35+DX35+DZ35+EB35+DV35+EH35+EJ35+EL35+EM35+ED35+EP35+ET35+EF35+EX35+FD35+EZ35+EV35+FH35+FB35+FJ35+FL35+FN35+FP35+FR35+FT35+FV35+FX35+FZ35+GB35+GE35+GG35+GJ35+GL35+GN35+GD35+GR35+GT35+GV35+GX35+GZ35+GP35+HD35+HL35+HN35+HH35+HB35+HF35+HT35+HV35+HX35+ID35+IH35+HZ35+IJ35+IR35+IV35+IX35+FF35+HR35+IZ35+HJ35+JB35+JF35+JH35+IN35+JJ35+JL35+IT35+JN35+JP35+JD35+HP35+IB35+JX35+JZ35+IL35+JR35+KB35+IP35+JT35+JV35+KD35+ER35+KF35+KH35+KJ35+KL35+KN35+KP35+KR35+IF35+KT35+KV35+KX35+KZ35+LB35+LD35+LF35+LH35+LJ35+LL35+LN35+LP35+LR35+LT35+LV35+LX35+LZ35+MB35+MD35+MF35+MH35+MJ35+ML35+MN35</f>
        <v>17</v>
      </c>
      <c r="E35" s="272">
        <f t="shared" ref="E35:E51" si="165">RANK(F35,F$3:F$51)</f>
        <v>29</v>
      </c>
      <c r="F35" s="517">
        <f t="shared" ref="F35:F51" si="166">(IF(I35&gt;0,"1"))+(IF(K35&gt;0,"1"))+(IF(M35&gt;0,"1"))+(IF(O35&gt;0,"1"))+(IF(Q35&gt;0,"1"))+(IF(S35&gt;0,"1"))+(IF(U35&gt;0,"1"))+(IF(W35&gt;0,"1"))+(IF(Y35&gt;0,"1"))+(IF(AA35&gt;0,"1"))+(IF(AC35&gt;0,"1"))+(IF(AE35&gt;0,"1"))+
(IF(AG35&gt;0,"1"))+(IF(AI35&gt;0,"1"))+(IF(AK35&gt;0,"1"))+(IF(AM35&gt;0,"1"))+(IF(AO35&gt;0,"1"))+(IF(AQ35&gt;0,"1"))+(IF(AS35&gt;0,"1"))+(IF(AU35&gt;0,"1"))+(IF(AY35&gt;0,"1"))+(IF(AW35&gt;0,"1"))+(IF(BA35&gt;0,"1"))+(IF(BC35&gt;0,"1"))+
(IF(BE35&gt;0,"1"))+(IF(BG35&gt;0,"1"))+(IF(BI35&gt;0,"1"))+(IF(BK35&gt;0,"1"))+(IF(BO35&gt;0,"1"))+(IF(BQ35&gt;0,"1"))+(IF(BS35&gt;0,"1"))+(IF(BU35&gt;0,"1"))+(IF(BM35&gt;0,"1"))+(IF(BW35&gt;0,"1"))+(IF(CE35&gt;0,"1"))+(IF(BY35&gt;0,"1"))+(IF(CA35&gt;0,"1"))+
(IF(CG35&gt;0,"1"))+(IF(CI35&gt;0,"1"))+(IF(CK35&gt;0,"1"))+(IF(CM35&gt;0,"1"))+(IF(CC35&gt;0,"1"))+(IF(CO35&gt;0,"1"))+(IF(CQ35&gt;0,"1"))+(IF(CS35&gt;0,"1"))+(IF(CY35&gt;0,"1"))+(IF(DA35&gt;0,"1"))+(IF(DC35&gt;0,"1"))+(IF(CU35&gt;0,"1"))+
(IF(DE35&gt;0,"1"))+(IF(DI35&gt;0,"1"))+(IF(DK35&gt;0,"1"))+(IF(DM35&gt;0,"1"))+(IF(CW35&gt;0,"1"))+(IF(DG35&gt;0,"1"))+(IF(DO35&gt;0,"1"))+(IF(DQ35&gt;0,"1"))+(IF(DS35&gt;0,"1"))+(IF(DW35&gt;0,"1"))+(IF(DY35&gt;0,"1"))+(IF(DU35&gt;0,"1"))+
(IF(EA35&gt;0,"1"))+(IF(EG35&gt;0,"1"))+(IF(EI35&gt;0,"1"))+(IF(EK35&gt;0,"1"))+(IF(EM35&gt;0,"1"))+(IF(EC35&gt;0,"1"))+(IF(EO35&gt;0,"1"))+(IF(ES35&gt;0,"1"))+(IF(EE35&gt;0,"1"))+(IF(EW35&gt;0,"1"))+(IF(EY35&gt;0,"1"))+(IF(FC35&gt;0,"1"))+
(IF(EU35&gt;0,"1"))+(IF(FG35&gt;0,"1"))+(IF(FA35&gt;0,"1"))+(IF(FI35&gt;0,"1"))+(IF(FK35&gt;0,"1"))+(IF(FM35&gt;0,"1"))+(IF(FO35&gt;0,"1"))+(IF(FQ35&gt;0,"1"))+(IF(FS35&gt;0,"1"))+(IF(FU35&gt;0,"1"))+(IF(FW35&gt;0,"1"))+(IF(FY35&gt;0,"1"))+
(IF(GA35&gt;0,"1"))+(IF(GE35&gt;0,"1"))+(IF(GI35&gt;0,"1"))+(IF(GG35&gt;0,"1"))+(IF(GK35&gt;0,"1"))+(IF(GM35&gt;0,"1"))+(IF(GC35&gt;0,"1"))+(IF(GQ35&gt;0,"1"))+(IF(GS35&gt;0,"1"))+(IF(GU35&gt;0,"1"))+(IF(GW35&gt;0,"1"))+(IF(GY35&gt;0,"1"))+
(IF(GO35&gt;0,"1"))+(IF(HC35&gt;0,"1"))+(IF(HM35&gt;0,"1"))+(IF(HK35&gt;0,"1"))+(IF(HG35&gt;0,"1"))+(IF(HA35&gt;0,"1"))+(IF(HE35&gt;0,"1"))+(IF(HS35&gt;0,"1"))+(IF(HU35&gt;0,"1"))+(IF(HW35&gt;0,"1"))+(IF(HY35&gt;0,"1"))+(IF(IC35&gt;0,"1"))+
(IF(II35&gt;0,"1"))+(IF(IG35&gt;0,"1"))+(IF(IQ35&gt;0,"1"))+(IF(IU35&gt;0,"1"))+(IF(IW35&gt;0,"1"))+(IF(FE35&gt;0,"1"))+(IF(HQ35&gt;0,"1"))+(IF(IY35&gt;0,"1"))+(IF(HI35&gt;0,"1"))+(IF(JA35&gt;0,"1"))+(IF(JE35&gt;0,"1"))+(IF(JG35&gt;0,"1"))+
(IF(IM35&gt;0,"1"))+(IF(JI35&gt;0,"1"))+(IF(JK35&gt;0,"1"))+(IF(IS35&gt;0,"1"))+(IF(JM35&gt;0,"1"))+(IF(JO35&gt;0,"1"))+(IF(JC35&gt;0,"1"))+(IF(HO35&gt;0,"1"))+(IF(IA35&gt;0,"1"))+(IF(JW35&gt;0,"1"))+(IF(JY35&gt;0,"1"))+(IF(IK35&gt;0,"1"))+
(IF(JQ35&gt;0,"1"))+(IF(KA35&gt;0,"1"))+(IF(IO35&gt;0,"1"))+(IF(JS35&gt;0,"1"))+(IF(JU35&gt;0,"1"))+(IF(KC35&gt;0,"1"))+(IF(EQ35&gt;0,"1"))+(IF(KE35&gt;0,"1"))+(IF(KG35&gt;0,"1"))+(IF(KI35&gt;0,"1"))+(IF(KK35&gt;0,"1"))+(IF(KM35&gt;0,"1"))+
(IF(KO35&gt;0,"1"))+(IF(KQ35&gt;0,"1"))+(IF(IE35&gt;0,"1"))+(IF(KS35&gt;0,"1"))+(IF(KU35&gt;0,"1"))+(IF(KW35&gt;0,"1"))+(IF(KY35&gt;0,"1"))+(IF(LA35&gt;0,"1"))+(IF(LC35&gt;0,"1"))+(IF(LE35&gt;0,"1"))+(IF(LG35&gt;0,"1"))+(IF(LI35&gt;0,"1"))+
(IF(LK35&gt;0,"1"))+(IF(LM35&gt;0,"1"))+(IF(LO35&gt;0,"1"))+(IF(LQ35&gt;0,"1"))+(IF(LS35&gt;0,"1"))+(IF(LU35&gt;0,"1"))+(IF(LW35&gt;0,"1"))+(IF(LY35&gt;0,"1"))+(IF(MA35&gt;0,"1"))+(IF(MC35&gt;0,"1"))+(IF(ME35&gt;0,"1"))+(IF(MG35&gt;0,"1")+(IF(MI35&gt;0,"1")+(IF(MK35&gt;0,"1")+(IF(MM35&gt;0,"1")))))</f>
        <v>5</v>
      </c>
      <c r="G35" s="151">
        <f t="shared" ref="G35:G51" si="167">I35+K35+M35+O35+Q35+S35+U35+W35+Y35+AA35+AC35+AE35+AG35+AI35+AK35+AM35+AO35+AQ35+AS35+AU35+AY35+AW35+BA35+BC35+BE35+BG35+BI35+BK35+BO35+BQ35+BS35+BU35+BM35+BW35+CE35+BY35+CA35+CG35+CI35+CK35+CM35+CC35+CO35+CQ35+CS35+CY35+DA35+DC35+CU35+DE35+DI35+DK35+DM35+CW35+DG35+DO35+DQ35+DS35+DW35+DY35+DU35+EA35+EG35+EI35+EK35+EM35+EC35+EO35+ES35+EE35+EW35+EY35+FC35+EU35+FG35+FA35+FI35+FK35+FM35+FO35+FQ35+FS35+FU35+FW35+FY35+GA35+GE35+GI35+GG35+GK35+GM35+GC35+GQ35+GS35+GU35+GW35+GY35+GO35+HC35+HM35+HK35+HG35+HA35+HE35+HS35+HU35+HW35+HY35+IC35+II35+IG35+IQ35+IU35+IW35+FE35+HQ35+IY35+HI35+JA35+JE35+JG35+IM35+JI35+JK35+IS35+JM35+JO35+JC35+HO35+IA35+JW35+JY35+IK35+JQ35+KA35+IO35+JS35+JU35+KC35+EQ35+KE35+KG35+KI35+KK35+KM35+KO35+KQ35+IE35+KS35+KU35+KW35+KY35+LA35+LC35+LE35+LG35+LI35+LK35+LM35+LO35+LQ35+LS35+LU35+LW35+LY35+MA35+MC35+ME35+MG35+MI35+MK35+MM35</f>
        <v>0.24763888888888891</v>
      </c>
      <c r="H35" s="267">
        <f t="shared" ref="H35" si="168">MINA(I35,K35,M35,O35,Q35,S35,U35,W35,Y35,AA35,AC35,AE35,AG35,AI35,AK35)</f>
        <v>1.6631944444444446E-2</v>
      </c>
      <c r="I35" s="7"/>
      <c r="J35" s="120"/>
      <c r="K35" s="7"/>
      <c r="L35" s="120"/>
      <c r="M35" s="7"/>
      <c r="N35" s="120"/>
      <c r="O35" s="204"/>
      <c r="P35" s="193"/>
      <c r="Q35" s="7"/>
      <c r="R35" s="120"/>
      <c r="S35" s="7"/>
      <c r="T35" s="120"/>
      <c r="U35" s="7">
        <v>1.6631944444444446E-2</v>
      </c>
      <c r="V35" s="120">
        <f t="shared" ref="V35" si="169">ROUNDUP(U35/$H35,0)</f>
        <v>1</v>
      </c>
      <c r="W35" s="204"/>
      <c r="X35" s="120"/>
      <c r="Y35" s="204"/>
      <c r="Z35" s="120"/>
      <c r="AA35" s="7"/>
      <c r="AB35" s="120"/>
      <c r="AC35" s="7"/>
      <c r="AD35" s="120"/>
      <c r="AE35" s="204"/>
      <c r="AF35" s="120"/>
      <c r="AG35" s="7"/>
      <c r="AH35" s="120"/>
      <c r="AI35" s="7"/>
      <c r="AJ35" s="120"/>
      <c r="AK35" s="7"/>
      <c r="AL35" s="188"/>
      <c r="AM35" s="7"/>
      <c r="AN35" s="120"/>
      <c r="AO35" s="7"/>
      <c r="AP35" s="120"/>
      <c r="AQ35" s="7"/>
      <c r="AR35" s="120"/>
      <c r="AS35" s="7"/>
      <c r="AT35" s="120"/>
      <c r="AU35" s="7"/>
      <c r="AV35" s="120"/>
      <c r="AW35" s="148"/>
      <c r="AX35" s="183"/>
      <c r="AY35" s="206"/>
      <c r="AZ35" s="212"/>
      <c r="BA35" s="148"/>
      <c r="BB35" s="120"/>
      <c r="BC35" s="49"/>
      <c r="BD35" s="120"/>
      <c r="BE35" s="93"/>
      <c r="BF35" s="120"/>
      <c r="BG35" s="49"/>
      <c r="BH35" s="120"/>
      <c r="BI35" s="7"/>
      <c r="BJ35" s="120"/>
      <c r="BK35" s="148"/>
      <c r="BL35" s="120"/>
      <c r="BM35" s="7"/>
      <c r="BN35" s="190"/>
      <c r="BO35" s="49"/>
      <c r="BP35" s="120"/>
      <c r="BQ35" s="148"/>
      <c r="BR35" s="120"/>
      <c r="BS35" s="7"/>
      <c r="BT35" s="120"/>
      <c r="BU35" s="7"/>
      <c r="BV35" s="120"/>
      <c r="BW35" s="7"/>
      <c r="BX35" s="120"/>
      <c r="BY35" s="148"/>
      <c r="BZ35" s="120"/>
      <c r="CA35" s="148"/>
      <c r="CB35" s="120"/>
      <c r="CC35" s="7"/>
      <c r="CD35" s="120"/>
      <c r="CE35" s="7"/>
      <c r="CF35" s="188"/>
      <c r="CG35" s="7"/>
      <c r="CH35" s="120"/>
      <c r="CI35" s="7"/>
      <c r="CJ35" s="188"/>
      <c r="CK35" s="7"/>
      <c r="CL35" s="120"/>
      <c r="CM35" s="7"/>
      <c r="CN35" s="120"/>
      <c r="CO35" s="148"/>
      <c r="CP35" s="120"/>
      <c r="CQ35" s="7"/>
      <c r="CR35" s="120"/>
      <c r="CS35" s="7"/>
      <c r="CT35" s="120"/>
      <c r="CU35" s="148"/>
      <c r="CV35" s="188"/>
      <c r="CW35" s="148"/>
      <c r="CX35" s="193"/>
      <c r="CY35" s="7"/>
      <c r="CZ35" s="120"/>
      <c r="DA35" s="148"/>
      <c r="DB35" s="188"/>
      <c r="DC35" s="49"/>
      <c r="DD35" s="120"/>
      <c r="DE35" s="204"/>
      <c r="DF35" s="182"/>
      <c r="DG35" s="7"/>
      <c r="DH35" s="120"/>
      <c r="DI35" s="148"/>
      <c r="DJ35" s="188"/>
      <c r="DK35" s="49"/>
      <c r="DL35" s="120"/>
      <c r="DM35" s="148"/>
      <c r="DN35" s="188"/>
      <c r="DO35" s="7"/>
      <c r="DP35" s="120"/>
      <c r="DQ35" s="204"/>
      <c r="DR35" s="120"/>
      <c r="DS35" s="49"/>
      <c r="DT35" s="120"/>
      <c r="DU35" s="204"/>
      <c r="DV35" s="182"/>
      <c r="DW35" s="7"/>
      <c r="DX35" s="120"/>
      <c r="DY35" s="204"/>
      <c r="DZ35" s="120"/>
      <c r="EA35" s="182"/>
      <c r="EB35" s="193"/>
      <c r="EC35" s="7"/>
      <c r="ED35" s="120"/>
      <c r="EE35" s="7"/>
      <c r="EF35" s="120"/>
      <c r="EG35" s="7"/>
      <c r="EH35" s="120"/>
      <c r="EI35" s="148"/>
      <c r="EJ35" s="120"/>
      <c r="EK35" s="7"/>
      <c r="EL35" s="120"/>
      <c r="EM35" s="198"/>
      <c r="EN35" s="193"/>
      <c r="EO35" s="7"/>
      <c r="EP35" s="120"/>
      <c r="EQ35" s="7"/>
      <c r="ER35" s="120"/>
      <c r="ES35" s="7">
        <v>2.8622685185185185E-2</v>
      </c>
      <c r="ET35" s="120">
        <f>IF($H35=0,0,ROUNDUP(ES35/$H35,0))</f>
        <v>2</v>
      </c>
      <c r="EU35" s="7"/>
      <c r="EV35" s="120"/>
      <c r="EW35" s="7">
        <v>8.0057870370370363E-2</v>
      </c>
      <c r="EX35" s="120">
        <f>IF($H35=0,0,ROUNDUP(EW35/$H35,0))</f>
        <v>5</v>
      </c>
      <c r="EY35" s="198"/>
      <c r="EZ35" s="120"/>
      <c r="FA35" s="21"/>
      <c r="FB35" s="120"/>
      <c r="FC35" s="7"/>
      <c r="FD35" s="120"/>
      <c r="FE35" s="7">
        <v>3.3657407407407407E-2</v>
      </c>
      <c r="FF35" s="120">
        <f>IF($H35=0,0,ROUNDUP(FE35/$H35,0))</f>
        <v>3</v>
      </c>
      <c r="FG35" s="7"/>
      <c r="FH35" s="120"/>
      <c r="FI35" s="21"/>
      <c r="FJ35" s="120"/>
      <c r="FK35" s="182"/>
      <c r="FL35" s="120"/>
      <c r="FM35" s="148"/>
      <c r="FN35" s="182"/>
      <c r="FO35" s="204"/>
      <c r="FP35" s="120"/>
      <c r="FQ35" s="21"/>
      <c r="FR35" s="120"/>
      <c r="FS35" s="153"/>
      <c r="FT35" s="103"/>
      <c r="FU35" s="222"/>
      <c r="FV35" s="103"/>
      <c r="FW35" s="222"/>
      <c r="FX35" s="103"/>
      <c r="FY35" s="222"/>
      <c r="FZ35" s="103"/>
      <c r="GA35" s="204"/>
      <c r="GB35" s="193"/>
      <c r="GC35" s="7"/>
      <c r="GD35" s="120"/>
      <c r="GE35" s="204"/>
      <c r="GF35" s="120"/>
      <c r="GG35" s="204"/>
      <c r="GH35" s="120"/>
      <c r="GI35" s="222"/>
      <c r="GJ35" s="103"/>
      <c r="GK35" s="49"/>
      <c r="GL35" s="120"/>
      <c r="GM35" s="49"/>
      <c r="GN35" s="120"/>
      <c r="GO35" s="204"/>
      <c r="GP35" s="120"/>
      <c r="GQ35" s="204"/>
      <c r="GR35" s="120"/>
      <c r="GS35" s="204"/>
      <c r="GT35" s="120"/>
      <c r="GU35" s="21"/>
      <c r="GV35" s="120"/>
      <c r="GW35" s="204"/>
      <c r="GX35" s="120"/>
      <c r="GY35" s="21"/>
      <c r="GZ35" s="120"/>
      <c r="HA35" s="153"/>
      <c r="HB35" s="103"/>
      <c r="HC35" s="204"/>
      <c r="HD35" s="120"/>
      <c r="HE35" s="7"/>
      <c r="HF35" s="120"/>
      <c r="HG35" s="7"/>
      <c r="HH35" s="120"/>
      <c r="HI35" s="7"/>
      <c r="HJ35" s="120"/>
      <c r="HK35" s="21"/>
      <c r="HL35" s="120"/>
      <c r="HM35" s="204"/>
      <c r="HN35" s="120"/>
      <c r="HO35" s="7"/>
      <c r="HP35" s="120"/>
      <c r="HQ35" s="7"/>
      <c r="HR35" s="120"/>
      <c r="HS35" s="204"/>
      <c r="HT35" s="120"/>
      <c r="HU35" s="526"/>
      <c r="HV35" s="120"/>
      <c r="HW35" s="216"/>
      <c r="HX35" s="527"/>
      <c r="HY35" s="216"/>
      <c r="HZ35" s="527"/>
      <c r="IA35" s="7"/>
      <c r="IB35" s="190"/>
      <c r="IC35" s="204"/>
      <c r="ID35" s="120"/>
      <c r="IE35" s="7"/>
      <c r="IF35" s="120"/>
      <c r="IG35" s="204"/>
      <c r="IH35" s="120"/>
      <c r="II35" s="7"/>
      <c r="IJ35" s="120"/>
      <c r="IK35" s="7"/>
      <c r="IL35" s="190"/>
      <c r="IM35" s="7"/>
      <c r="IN35" s="120"/>
      <c r="IO35" s="153"/>
      <c r="IP35" s="116"/>
      <c r="IQ35" s="7"/>
      <c r="IR35" s="120"/>
      <c r="IS35" s="7"/>
      <c r="IT35" s="120"/>
      <c r="IU35" s="7"/>
      <c r="IV35" s="120"/>
      <c r="IW35" s="7"/>
      <c r="IX35" s="120"/>
      <c r="IY35" s="7"/>
      <c r="IZ35" s="120"/>
      <c r="JA35" s="7"/>
      <c r="JB35" s="120"/>
      <c r="JC35" s="7"/>
      <c r="JD35" s="120"/>
      <c r="JE35" s="7"/>
      <c r="JF35" s="120"/>
      <c r="JG35" s="7" t="s">
        <v>804</v>
      </c>
      <c r="JH35" s="120">
        <f>MIN(IF($H35=0,0,ROUNDUP(JG35/$H35,0)),30)</f>
        <v>6</v>
      </c>
      <c r="JI35" s="7"/>
      <c r="JJ35" s="120"/>
      <c r="JK35" s="7"/>
      <c r="JL35" s="120"/>
      <c r="JM35" s="7"/>
      <c r="JN35" s="120"/>
      <c r="JO35" s="7"/>
      <c r="JP35" s="120"/>
      <c r="JQ35" s="7"/>
      <c r="JR35" s="120"/>
      <c r="JS35" s="7"/>
      <c r="JT35" s="120"/>
      <c r="JU35" s="7"/>
      <c r="JV35" s="120"/>
      <c r="JW35" s="7"/>
      <c r="JX35" s="190"/>
      <c r="JY35" s="7"/>
      <c r="JZ35" s="190"/>
      <c r="KA35" s="7"/>
      <c r="KB35" s="120"/>
      <c r="KC35" s="7"/>
      <c r="KD35" s="120"/>
      <c r="KE35" s="113"/>
      <c r="KF35" s="103"/>
      <c r="KG35" s="7"/>
      <c r="KH35" s="120"/>
      <c r="KI35" s="7"/>
      <c r="KJ35" s="120"/>
      <c r="KK35" s="7"/>
      <c r="KL35" s="120"/>
      <c r="KM35" s="7"/>
      <c r="KN35" s="120"/>
      <c r="KO35" s="7"/>
      <c r="KP35" s="120"/>
      <c r="KQ35" s="7"/>
      <c r="KR35" s="120"/>
      <c r="KS35" s="7"/>
      <c r="KT35" s="120"/>
      <c r="KU35" s="7"/>
      <c r="KV35" s="120"/>
      <c r="KW35" s="7"/>
      <c r="KX35" s="120"/>
      <c r="KY35" s="7"/>
      <c r="KZ35" s="120"/>
      <c r="LA35" s="7"/>
      <c r="LB35" s="190"/>
      <c r="LC35" s="7"/>
      <c r="LD35" s="120"/>
      <c r="LE35" s="153"/>
      <c r="LF35" s="103"/>
      <c r="LG35" s="7"/>
      <c r="LH35" s="190"/>
      <c r="LI35" s="7"/>
      <c r="LJ35" s="120"/>
      <c r="LK35" s="7"/>
      <c r="LL35" s="190"/>
      <c r="LM35" s="7"/>
      <c r="LN35" s="190"/>
      <c r="LO35" s="7"/>
      <c r="LP35" s="190"/>
      <c r="LQ35" s="148"/>
      <c r="LR35" s="120"/>
      <c r="LS35" s="7"/>
      <c r="LT35" s="120"/>
      <c r="LU35" s="7"/>
      <c r="LV35" s="120"/>
      <c r="LW35" s="7"/>
      <c r="LX35" s="120"/>
      <c r="LY35" s="7"/>
      <c r="LZ35" s="120"/>
      <c r="MA35" s="7"/>
      <c r="MB35" s="190"/>
      <c r="MC35" s="7"/>
      <c r="MD35" s="190"/>
      <c r="ME35" s="7"/>
      <c r="MF35" s="190"/>
      <c r="MG35" s="148"/>
      <c r="MH35" s="149"/>
      <c r="MI35" s="148"/>
      <c r="MJ35" s="149"/>
      <c r="MK35" s="148"/>
      <c r="ML35" s="149"/>
      <c r="MM35" s="148"/>
      <c r="MN35" s="149"/>
    </row>
    <row r="36" spans="1:352" s="33" customFormat="1" ht="16.5" customHeight="1" x14ac:dyDescent="0.2">
      <c r="A36" s="86">
        <f t="shared" si="0"/>
        <v>34</v>
      </c>
      <c r="B36" s="5" t="s">
        <v>67</v>
      </c>
      <c r="C36" s="270">
        <f t="shared" si="163"/>
        <v>0</v>
      </c>
      <c r="D36" s="543">
        <f t="shared" si="164"/>
        <v>0</v>
      </c>
      <c r="E36" s="272">
        <f t="shared" si="165"/>
        <v>32</v>
      </c>
      <c r="F36" s="517">
        <f t="shared" si="166"/>
        <v>2</v>
      </c>
      <c r="G36" s="151">
        <f t="shared" si="167"/>
        <v>0.10400462962962964</v>
      </c>
      <c r="H36" s="267">
        <f t="shared" si="6"/>
        <v>0</v>
      </c>
      <c r="I36" s="7"/>
      <c r="J36" s="120"/>
      <c r="K36" s="7"/>
      <c r="L36" s="120"/>
      <c r="M36" s="7"/>
      <c r="N36" s="120"/>
      <c r="O36" s="204"/>
      <c r="P36" s="193"/>
      <c r="Q36" s="7"/>
      <c r="R36" s="120"/>
      <c r="S36" s="7"/>
      <c r="T36" s="120"/>
      <c r="U36" s="7"/>
      <c r="V36" s="120"/>
      <c r="W36" s="204"/>
      <c r="X36" s="120"/>
      <c r="Y36" s="204"/>
      <c r="Z36" s="120"/>
      <c r="AA36" s="7"/>
      <c r="AB36" s="120"/>
      <c r="AC36" s="7"/>
      <c r="AD36" s="120"/>
      <c r="AE36" s="204"/>
      <c r="AF36" s="120"/>
      <c r="AG36" s="7"/>
      <c r="AH36" s="120"/>
      <c r="AI36" s="7"/>
      <c r="AJ36" s="120"/>
      <c r="AK36" s="7"/>
      <c r="AL36" s="188"/>
      <c r="AM36" s="7"/>
      <c r="AN36" s="120"/>
      <c r="AO36" s="7"/>
      <c r="AP36" s="120"/>
      <c r="AQ36" s="7"/>
      <c r="AR36" s="120"/>
      <c r="AS36" s="7"/>
      <c r="AT36" s="120"/>
      <c r="AU36" s="7"/>
      <c r="AV36" s="120"/>
      <c r="AW36" s="148"/>
      <c r="AX36" s="183"/>
      <c r="AY36" s="206"/>
      <c r="AZ36" s="212"/>
      <c r="BA36" s="148"/>
      <c r="BB36" s="120"/>
      <c r="BC36" s="49"/>
      <c r="BD36" s="120"/>
      <c r="BE36" s="93"/>
      <c r="BF36" s="120"/>
      <c r="BG36" s="49"/>
      <c r="BH36" s="120"/>
      <c r="BI36" s="7"/>
      <c r="BJ36" s="120"/>
      <c r="BK36" s="148"/>
      <c r="BL36" s="120"/>
      <c r="BM36" s="7"/>
      <c r="BN36" s="190"/>
      <c r="BO36" s="49"/>
      <c r="BP36" s="120"/>
      <c r="BQ36" s="148"/>
      <c r="BR36" s="120"/>
      <c r="BS36" s="7"/>
      <c r="BT36" s="120"/>
      <c r="BU36" s="7"/>
      <c r="BV36" s="120"/>
      <c r="BW36" s="7"/>
      <c r="BX36" s="120"/>
      <c r="BY36" s="148"/>
      <c r="BZ36" s="120"/>
      <c r="CA36" s="148"/>
      <c r="CB36" s="120"/>
      <c r="CC36" s="7"/>
      <c r="CD36" s="120"/>
      <c r="CE36" s="7"/>
      <c r="CF36" s="188"/>
      <c r="CG36" s="7"/>
      <c r="CH36" s="120"/>
      <c r="CI36" s="7"/>
      <c r="CJ36" s="188"/>
      <c r="CK36" s="7"/>
      <c r="CL36" s="120"/>
      <c r="CM36" s="7"/>
      <c r="CN36" s="120"/>
      <c r="CO36" s="148"/>
      <c r="CP36" s="120"/>
      <c r="CQ36" s="7"/>
      <c r="CR36" s="120"/>
      <c r="CS36" s="7"/>
      <c r="CT36" s="120"/>
      <c r="CU36" s="148"/>
      <c r="CV36" s="188"/>
      <c r="CW36" s="148"/>
      <c r="CX36" s="193"/>
      <c r="CY36" s="7"/>
      <c r="CZ36" s="120"/>
      <c r="DA36" s="148"/>
      <c r="DB36" s="188"/>
      <c r="DC36" s="49"/>
      <c r="DD36" s="120"/>
      <c r="DE36" s="204"/>
      <c r="DF36" s="182"/>
      <c r="DG36" s="7"/>
      <c r="DH36" s="120"/>
      <c r="DI36" s="148"/>
      <c r="DJ36" s="188"/>
      <c r="DK36" s="49"/>
      <c r="DL36" s="120"/>
      <c r="DM36" s="148"/>
      <c r="DN36" s="188"/>
      <c r="DO36" s="7"/>
      <c r="DP36" s="120"/>
      <c r="DQ36" s="204"/>
      <c r="DR36" s="120"/>
      <c r="DS36" s="49"/>
      <c r="DT36" s="120"/>
      <c r="DU36" s="7"/>
      <c r="DV36" s="103"/>
      <c r="DW36" s="7"/>
      <c r="DX36" s="120"/>
      <c r="DY36" s="204"/>
      <c r="DZ36" s="120"/>
      <c r="EA36" s="198">
        <v>1.9606481481481482E-2</v>
      </c>
      <c r="EB36" s="193">
        <f>IF($H36=0,0,ROUNDUP(EA36/$H36,0))</f>
        <v>0</v>
      </c>
      <c r="EC36" s="7"/>
      <c r="ED36" s="120"/>
      <c r="EE36" s="7"/>
      <c r="EF36" s="120"/>
      <c r="EG36" s="7"/>
      <c r="EH36" s="120"/>
      <c r="EI36" s="148"/>
      <c r="EJ36" s="120"/>
      <c r="EK36" s="7"/>
      <c r="EL36" s="120"/>
      <c r="EM36" s="198"/>
      <c r="EN36" s="193"/>
      <c r="EO36" s="7"/>
      <c r="EP36" s="120"/>
      <c r="EQ36" s="7"/>
      <c r="ER36" s="120"/>
      <c r="ES36" s="7"/>
      <c r="ET36" s="120"/>
      <c r="EU36" s="7"/>
      <c r="EV36" s="120"/>
      <c r="EW36" s="7"/>
      <c r="EX36" s="120"/>
      <c r="EY36" s="198"/>
      <c r="EZ36" s="120"/>
      <c r="FA36" s="21"/>
      <c r="FB36" s="120"/>
      <c r="FC36" s="7"/>
      <c r="FD36" s="120"/>
      <c r="FE36" s="7"/>
      <c r="FF36" s="120"/>
      <c r="FG36" s="7"/>
      <c r="FH36" s="120"/>
      <c r="FI36" s="21"/>
      <c r="FJ36" s="120"/>
      <c r="FK36" s="182"/>
      <c r="FL36" s="120"/>
      <c r="FM36" s="148"/>
      <c r="FN36" s="182"/>
      <c r="FO36" s="204"/>
      <c r="FP36" s="120"/>
      <c r="FQ36" s="21"/>
      <c r="FR36" s="120"/>
      <c r="FS36" s="153"/>
      <c r="FT36" s="103"/>
      <c r="FU36" s="222"/>
      <c r="FV36" s="103"/>
      <c r="FW36" s="222"/>
      <c r="FX36" s="103"/>
      <c r="FY36" s="222"/>
      <c r="FZ36" s="103"/>
      <c r="GA36" s="204"/>
      <c r="GB36" s="193"/>
      <c r="GC36" s="7"/>
      <c r="GD36" s="120"/>
      <c r="GE36" s="204"/>
      <c r="GF36" s="120"/>
      <c r="GG36" s="204"/>
      <c r="GH36" s="120"/>
      <c r="GI36" s="222"/>
      <c r="GJ36" s="103"/>
      <c r="GK36" s="49"/>
      <c r="GL36" s="120"/>
      <c r="GM36" s="49"/>
      <c r="GN36" s="120"/>
      <c r="GO36" s="204"/>
      <c r="GP36" s="120"/>
      <c r="GQ36" s="204"/>
      <c r="GR36" s="120"/>
      <c r="GS36" s="204"/>
      <c r="GT36" s="120"/>
      <c r="GU36" s="21"/>
      <c r="GV36" s="120"/>
      <c r="GW36" s="204"/>
      <c r="GX36" s="120"/>
      <c r="GY36" s="21"/>
      <c r="GZ36" s="120"/>
      <c r="HA36" s="153"/>
      <c r="HB36" s="103"/>
      <c r="HC36" s="204"/>
      <c r="HD36" s="120"/>
      <c r="HE36" s="7"/>
      <c r="HF36" s="103"/>
      <c r="HG36" s="7"/>
      <c r="HH36" s="120"/>
      <c r="HI36" s="7"/>
      <c r="HJ36" s="120"/>
      <c r="HK36" s="21"/>
      <c r="HL36" s="120"/>
      <c r="HM36" s="204"/>
      <c r="HN36" s="120"/>
      <c r="HO36" s="7"/>
      <c r="HP36" s="120"/>
      <c r="HQ36" s="7"/>
      <c r="HR36" s="120"/>
      <c r="HS36" s="222"/>
      <c r="HT36" s="103"/>
      <c r="HU36" s="526"/>
      <c r="HV36" s="120"/>
      <c r="HW36" s="216"/>
      <c r="HX36" s="527"/>
      <c r="HY36" s="216"/>
      <c r="HZ36" s="527"/>
      <c r="IA36" s="7"/>
      <c r="IB36" s="190"/>
      <c r="IC36" s="204"/>
      <c r="ID36" s="120"/>
      <c r="IE36" s="7"/>
      <c r="IF36" s="120"/>
      <c r="IG36" s="204"/>
      <c r="IH36" s="120"/>
      <c r="II36" s="7"/>
      <c r="IJ36" s="120"/>
      <c r="IK36" s="7"/>
      <c r="IL36" s="120"/>
      <c r="IM36" s="7"/>
      <c r="IN36" s="120"/>
      <c r="IO36" s="153"/>
      <c r="IP36" s="116"/>
      <c r="IQ36" s="7"/>
      <c r="IR36" s="120"/>
      <c r="IS36" s="7"/>
      <c r="IT36" s="120"/>
      <c r="IU36" s="7"/>
      <c r="IV36" s="120"/>
      <c r="IW36" s="7"/>
      <c r="IX36" s="120"/>
      <c r="IY36" s="7"/>
      <c r="IZ36" s="120"/>
      <c r="JA36" s="7"/>
      <c r="JB36" s="120"/>
      <c r="JC36" s="7"/>
      <c r="JD36" s="120"/>
      <c r="JE36" s="7"/>
      <c r="JF36" s="120"/>
      <c r="JG36" s="7" t="s">
        <v>802</v>
      </c>
      <c r="JH36" s="120">
        <f>MIN(IF($H36=0,0,ROUNDUP(JG36/$H36,0)),30)</f>
        <v>0</v>
      </c>
      <c r="JI36" s="7"/>
      <c r="JJ36" s="120"/>
      <c r="JK36" s="7"/>
      <c r="JL36" s="120"/>
      <c r="JM36" s="7"/>
      <c r="JN36" s="120"/>
      <c r="JO36" s="7"/>
      <c r="JP36" s="120"/>
      <c r="JQ36" s="7"/>
      <c r="JR36" s="120"/>
      <c r="JS36" s="7"/>
      <c r="JT36" s="120"/>
      <c r="JU36" s="7"/>
      <c r="JV36" s="120"/>
      <c r="JW36" s="93"/>
      <c r="JX36" s="190"/>
      <c r="JY36" s="7"/>
      <c r="JZ36" s="190"/>
      <c r="KA36" s="7"/>
      <c r="KB36" s="120"/>
      <c r="KC36" s="7"/>
      <c r="KD36" s="120"/>
      <c r="KE36" s="113"/>
      <c r="KF36" s="103"/>
      <c r="KG36" s="7"/>
      <c r="KH36" s="120"/>
      <c r="KI36" s="7"/>
      <c r="KJ36" s="120"/>
      <c r="KK36" s="7"/>
      <c r="KL36" s="120"/>
      <c r="KM36" s="7"/>
      <c r="KN36" s="120"/>
      <c r="KO36" s="7"/>
      <c r="KP36" s="120"/>
      <c r="KQ36" s="7"/>
      <c r="KR36" s="120"/>
      <c r="KS36" s="7"/>
      <c r="KT36" s="120"/>
      <c r="KU36" s="7"/>
      <c r="KV36" s="120"/>
      <c r="KW36" s="7"/>
      <c r="KX36" s="120"/>
      <c r="KY36" s="7"/>
      <c r="KZ36" s="120"/>
      <c r="LA36" s="7"/>
      <c r="LB36" s="190"/>
      <c r="LC36" s="7"/>
      <c r="LD36" s="120"/>
      <c r="LE36" s="153"/>
      <c r="LF36" s="103"/>
      <c r="LG36" s="7"/>
      <c r="LH36" s="190"/>
      <c r="LI36" s="7"/>
      <c r="LJ36" s="120"/>
      <c r="LK36" s="7"/>
      <c r="LL36" s="190"/>
      <c r="LM36" s="7"/>
      <c r="LN36" s="190"/>
      <c r="LO36" s="7"/>
      <c r="LP36" s="190"/>
      <c r="LQ36" s="148"/>
      <c r="LR36" s="120"/>
      <c r="LS36" s="7"/>
      <c r="LT36" s="120"/>
      <c r="LU36" s="7"/>
      <c r="LV36" s="120"/>
      <c r="LW36" s="7"/>
      <c r="LX36" s="120"/>
      <c r="LY36" s="7"/>
      <c r="LZ36" s="120"/>
      <c r="MA36" s="7"/>
      <c r="MB36" s="190"/>
      <c r="MC36" s="7"/>
      <c r="MD36" s="190"/>
      <c r="ME36" s="7"/>
      <c r="MF36" s="190"/>
      <c r="MG36" s="148"/>
      <c r="MH36" s="149"/>
      <c r="MI36" s="148"/>
      <c r="MJ36" s="149"/>
      <c r="MK36" s="148"/>
      <c r="ML36" s="149"/>
      <c r="MM36" s="148"/>
      <c r="MN36" s="149"/>
    </row>
    <row r="37" spans="1:352" s="33" customFormat="1" ht="16.5" customHeight="1" x14ac:dyDescent="0.2">
      <c r="A37" s="86">
        <f t="shared" si="0"/>
        <v>35</v>
      </c>
      <c r="B37" s="5" t="s">
        <v>25</v>
      </c>
      <c r="C37" s="270">
        <f t="shared" si="163"/>
        <v>13</v>
      </c>
      <c r="D37" s="543">
        <f t="shared" si="164"/>
        <v>105</v>
      </c>
      <c r="E37" s="272">
        <f t="shared" si="165"/>
        <v>10</v>
      </c>
      <c r="F37" s="517">
        <f t="shared" si="166"/>
        <v>34</v>
      </c>
      <c r="G37" s="151">
        <f t="shared" si="167"/>
        <v>1.1549421296296296</v>
      </c>
      <c r="H37" s="267">
        <f t="shared" si="6"/>
        <v>1.4756944444444446E-2</v>
      </c>
      <c r="I37" s="7">
        <v>1.5439814814814816E-2</v>
      </c>
      <c r="J37" s="120">
        <f>ROUNDUP(I37/$H37,0)</f>
        <v>2</v>
      </c>
      <c r="K37" s="7">
        <v>1.5057870370370369E-2</v>
      </c>
      <c r="L37" s="120">
        <f>ROUNDUP(K37/$H37,0)</f>
        <v>2</v>
      </c>
      <c r="M37" s="7">
        <v>1.5162037037037036E-2</v>
      </c>
      <c r="N37" s="120">
        <f t="shared" ref="N37" si="170">ROUNDUP(M37/$H37,0)</f>
        <v>2</v>
      </c>
      <c r="O37" s="7">
        <v>1.4768518518518519E-2</v>
      </c>
      <c r="P37" s="120">
        <f t="shared" ref="P37" si="171">ROUNDUP(O37/$H37,0)</f>
        <v>2</v>
      </c>
      <c r="Q37" s="7">
        <v>1.503472222222222E-2</v>
      </c>
      <c r="R37" s="120">
        <f t="shared" ref="R37" si="172">ROUNDUP(Q37/$H37,0)</f>
        <v>2</v>
      </c>
      <c r="S37" s="7">
        <v>1.494212962962963E-2</v>
      </c>
      <c r="T37" s="120">
        <f t="shared" ref="T37" si="173">ROUNDUP(S37/$H37,0)</f>
        <v>2</v>
      </c>
      <c r="U37" s="7">
        <v>1.5057870370370369E-2</v>
      </c>
      <c r="V37" s="120">
        <f t="shared" ref="V37" si="174">ROUNDUP(U37/$H37,0)</f>
        <v>2</v>
      </c>
      <c r="W37" s="7">
        <v>1.5752314814814813E-2</v>
      </c>
      <c r="X37" s="120">
        <f t="shared" ref="X37" si="175">ROUNDUP(W37/$H37,0)</f>
        <v>2</v>
      </c>
      <c r="Y37" s="7">
        <v>1.5150462962962963E-2</v>
      </c>
      <c r="Z37" s="120">
        <f t="shared" ref="Z37" si="176">ROUNDUP(Y37/$H37,0)</f>
        <v>2</v>
      </c>
      <c r="AA37" s="7">
        <v>1.4895833333333332E-2</v>
      </c>
      <c r="AB37" s="120">
        <f t="shared" ref="AB37" si="177">ROUNDUP(AA37/$H37,0)</f>
        <v>2</v>
      </c>
      <c r="AC37" s="7">
        <v>1.4976851851851852E-2</v>
      </c>
      <c r="AD37" s="120">
        <f t="shared" ref="AD37" si="178">ROUNDUP(AC37/$H37,0)</f>
        <v>2</v>
      </c>
      <c r="AE37" s="7">
        <v>1.4976851851851852E-2</v>
      </c>
      <c r="AF37" s="120">
        <f t="shared" ref="AF37" si="179">ROUNDUP(AE37/$H37,0)</f>
        <v>2</v>
      </c>
      <c r="AG37" s="7">
        <v>1.4756944444444446E-2</v>
      </c>
      <c r="AH37" s="120">
        <f t="shared" ref="AH37" si="180">ROUNDUP(AG37/$H37,0)</f>
        <v>1</v>
      </c>
      <c r="AI37" s="7">
        <v>1.5011574074074075E-2</v>
      </c>
      <c r="AJ37" s="120">
        <f t="shared" ref="AJ37" si="181">ROUNDUP(AI37/$H37,0)</f>
        <v>2</v>
      </c>
      <c r="AK37" s="7">
        <v>1.7222222222222222E-2</v>
      </c>
      <c r="AL37" s="120">
        <f t="shared" ref="AL37" si="182">ROUNDUP(AK37/$H37,0)</f>
        <v>2</v>
      </c>
      <c r="AM37" s="7"/>
      <c r="AN37" s="120"/>
      <c r="AO37" s="7"/>
      <c r="AP37" s="120"/>
      <c r="AQ37" s="7">
        <v>0.11086805555555555</v>
      </c>
      <c r="AR37" s="402">
        <f>ROUNDUP(AQ37/$H37,0)</f>
        <v>8</v>
      </c>
      <c r="AS37" s="7"/>
      <c r="AT37" s="120"/>
      <c r="AU37" s="7"/>
      <c r="AV37" s="120"/>
      <c r="AW37" s="7">
        <v>5.8449074074074072E-3</v>
      </c>
      <c r="AX37" s="212">
        <f>ROUNDUP(AW37/$H37,0)</f>
        <v>1</v>
      </c>
      <c r="AY37" s="93">
        <v>2.0381944444444446E-2</v>
      </c>
      <c r="AZ37" s="212">
        <f>ROUNDUP(AY37/$H37,0)</f>
        <v>2</v>
      </c>
      <c r="BA37" s="148"/>
      <c r="BB37" s="120"/>
      <c r="BC37" s="49"/>
      <c r="BD37" s="120"/>
      <c r="BE37" s="93">
        <v>3.3587962962962965E-2</v>
      </c>
      <c r="BF37" s="120">
        <f>ROUNDUP(BE37/$H37,0)</f>
        <v>3</v>
      </c>
      <c r="BG37" s="49"/>
      <c r="BH37" s="120"/>
      <c r="BI37" s="7"/>
      <c r="BJ37" s="120"/>
      <c r="BK37" s="49">
        <v>0.10410879629629628</v>
      </c>
      <c r="BL37" s="120">
        <f t="shared" ref="BL37" si="183">ROUNDUP(BK37/$H37,0)</f>
        <v>8</v>
      </c>
      <c r="BM37" s="7"/>
      <c r="BN37" s="190"/>
      <c r="BO37" s="49"/>
      <c r="BP37" s="120"/>
      <c r="BQ37" s="148"/>
      <c r="BR37" s="120"/>
      <c r="BS37" s="7"/>
      <c r="BT37" s="120"/>
      <c r="BU37" s="7"/>
      <c r="BV37" s="120"/>
      <c r="BW37" s="7"/>
      <c r="BX37" s="120"/>
      <c r="BY37" s="148"/>
      <c r="BZ37" s="120"/>
      <c r="CA37" s="148"/>
      <c r="CB37" s="120"/>
      <c r="CC37" s="7"/>
      <c r="CD37" s="120"/>
      <c r="CE37" s="7"/>
      <c r="CF37" s="188"/>
      <c r="CG37" s="7"/>
      <c r="CH37" s="120"/>
      <c r="CI37" s="7"/>
      <c r="CJ37" s="188"/>
      <c r="CK37" s="7"/>
      <c r="CL37" s="120"/>
      <c r="CM37" s="7"/>
      <c r="CN37" s="120"/>
      <c r="CO37" s="148"/>
      <c r="CP37" s="120"/>
      <c r="CQ37" s="7"/>
      <c r="CR37" s="120"/>
      <c r="CS37" s="7"/>
      <c r="CT37" s="120"/>
      <c r="CU37" s="148"/>
      <c r="CV37" s="188"/>
      <c r="CW37" s="148"/>
      <c r="CX37" s="193"/>
      <c r="CY37" s="186"/>
      <c r="CZ37" s="120"/>
      <c r="DA37" s="7">
        <v>0.15949074074074074</v>
      </c>
      <c r="DB37" s="120">
        <f t="shared" ref="DB37" si="184">ROUNDUP(DA37/$H37,0)</f>
        <v>11</v>
      </c>
      <c r="DC37" s="49"/>
      <c r="DD37" s="120"/>
      <c r="DE37" s="148">
        <v>7.7650462962962963E-2</v>
      </c>
      <c r="DF37" s="120">
        <f t="shared" ref="DF37" si="185">ROUNDUP(DE37/$H37,0)</f>
        <v>6</v>
      </c>
      <c r="DG37" s="7"/>
      <c r="DH37" s="120"/>
      <c r="DI37" s="148"/>
      <c r="DJ37" s="188"/>
      <c r="DK37" s="49"/>
      <c r="DL37" s="120"/>
      <c r="DM37" s="148"/>
      <c r="DN37" s="188"/>
      <c r="DO37" s="7"/>
      <c r="DP37" s="120"/>
      <c r="DQ37" s="204"/>
      <c r="DR37" s="120"/>
      <c r="DS37" s="49"/>
      <c r="DT37" s="120"/>
      <c r="DU37" s="204"/>
      <c r="DV37" s="182"/>
      <c r="DW37" s="7"/>
      <c r="DX37" s="120"/>
      <c r="DY37" s="7">
        <v>7.6898148148148146E-2</v>
      </c>
      <c r="DZ37" s="120">
        <f>IF($H37=0,0,ROUNDUP(DY37/$H37,0))</f>
        <v>6</v>
      </c>
      <c r="EA37" s="198">
        <v>1.7986111111111109E-2</v>
      </c>
      <c r="EB37" s="193">
        <f>IF($H37=0,0,ROUNDUP(EA37/$H37,0))</f>
        <v>2</v>
      </c>
      <c r="EC37" s="7"/>
      <c r="ED37" s="120"/>
      <c r="EE37" s="7"/>
      <c r="EF37" s="120"/>
      <c r="EG37" s="7">
        <v>1.5960648148148151E-2</v>
      </c>
      <c r="EH37" s="120">
        <f>IF($H37=0,0,ROUNDUP(EG37/$H37,0))</f>
        <v>2</v>
      </c>
      <c r="EI37" s="148"/>
      <c r="EJ37" s="120"/>
      <c r="EK37" s="7">
        <v>3.5243055555555555E-2</v>
      </c>
      <c r="EL37" s="120">
        <f>IF($H37=0,0,ROUNDUP(EK37/$H37,0))</f>
        <v>3</v>
      </c>
      <c r="EM37" s="198"/>
      <c r="EN37" s="193"/>
      <c r="EO37" s="7"/>
      <c r="EP37" s="120"/>
      <c r="EQ37" s="7"/>
      <c r="ER37" s="120"/>
      <c r="ES37" s="7"/>
      <c r="ET37" s="120"/>
      <c r="EU37" s="7"/>
      <c r="EV37" s="120"/>
      <c r="EW37" s="7"/>
      <c r="EX37" s="120"/>
      <c r="EY37" s="198"/>
      <c r="EZ37" s="120"/>
      <c r="FA37" s="21"/>
      <c r="FB37" s="120"/>
      <c r="FC37" s="7"/>
      <c r="FD37" s="120"/>
      <c r="FE37" s="7"/>
      <c r="FF37" s="120"/>
      <c r="FG37" s="7"/>
      <c r="FH37" s="120"/>
      <c r="FI37" s="21"/>
      <c r="FJ37" s="120"/>
      <c r="FK37" s="182"/>
      <c r="FL37" s="120"/>
      <c r="FM37" s="148"/>
      <c r="FN37" s="182"/>
      <c r="FO37" s="204"/>
      <c r="FP37" s="120"/>
      <c r="FQ37" s="21"/>
      <c r="FR37" s="120"/>
      <c r="FS37" s="153"/>
      <c r="FT37" s="103"/>
      <c r="FU37" s="222"/>
      <c r="FV37" s="103"/>
      <c r="FW37" s="222"/>
      <c r="FX37" s="103"/>
      <c r="FY37" s="153"/>
      <c r="FZ37" s="103"/>
      <c r="GA37" s="204"/>
      <c r="GB37" s="193"/>
      <c r="GC37" s="7"/>
      <c r="GD37" s="120"/>
      <c r="GE37" s="204"/>
      <c r="GF37" s="120"/>
      <c r="GG37" s="204"/>
      <c r="GH37" s="120"/>
      <c r="GI37" s="153"/>
      <c r="GJ37" s="103"/>
      <c r="GK37" s="208"/>
      <c r="GL37" s="103"/>
      <c r="GM37" s="49"/>
      <c r="GN37" s="120"/>
      <c r="GO37" s="153"/>
      <c r="GP37" s="103"/>
      <c r="GQ37" s="204"/>
      <c r="GR37" s="120"/>
      <c r="GS37" s="204"/>
      <c r="GT37" s="120"/>
      <c r="GU37" s="21"/>
      <c r="GV37" s="120"/>
      <c r="GW37" s="204"/>
      <c r="GX37" s="120"/>
      <c r="GY37" s="21"/>
      <c r="GZ37" s="120"/>
      <c r="HA37" s="153"/>
      <c r="HB37" s="103"/>
      <c r="HC37" s="204"/>
      <c r="HD37" s="120"/>
      <c r="HE37" s="153"/>
      <c r="HF37" s="103"/>
      <c r="HG37" s="7"/>
      <c r="HH37" s="120"/>
      <c r="HI37" s="7"/>
      <c r="HJ37" s="120"/>
      <c r="HK37" s="21"/>
      <c r="HL37" s="120"/>
      <c r="HM37" s="204"/>
      <c r="HN37" s="120"/>
      <c r="HO37" s="7"/>
      <c r="HP37" s="120"/>
      <c r="HQ37" s="7"/>
      <c r="HR37" s="120"/>
      <c r="HS37" s="222"/>
      <c r="HT37" s="103"/>
      <c r="HU37" s="526"/>
      <c r="HV37" s="120"/>
      <c r="HW37" s="216"/>
      <c r="HX37" s="527"/>
      <c r="HY37" s="216">
        <v>7.9212962962963041E-2</v>
      </c>
      <c r="HZ37" s="120">
        <f>MIN(IF($H37=0,0,ROUNDUP(HY37/$H37,0)),30)</f>
        <v>6</v>
      </c>
      <c r="IA37" s="7"/>
      <c r="IB37" s="190"/>
      <c r="IC37" s="204"/>
      <c r="ID37" s="120"/>
      <c r="IE37" s="7"/>
      <c r="IF37" s="120"/>
      <c r="IG37" s="204"/>
      <c r="IH37" s="120"/>
      <c r="II37" s="7"/>
      <c r="IJ37" s="120"/>
      <c r="IK37" s="7"/>
      <c r="IL37" s="120"/>
      <c r="IM37" s="7"/>
      <c r="IN37" s="120"/>
      <c r="IO37" s="153"/>
      <c r="IP37" s="116"/>
      <c r="IQ37" s="7"/>
      <c r="IR37" s="120"/>
      <c r="IS37" s="7"/>
      <c r="IT37" s="120"/>
      <c r="IU37" s="216">
        <v>1.8912037037037036E-2</v>
      </c>
      <c r="IV37" s="120">
        <f>MIN(IF($H37=0,0,ROUNDUP(IU37/$H37,0)),30)</f>
        <v>2</v>
      </c>
      <c r="IW37" s="216">
        <v>6.7129629629629625E-4</v>
      </c>
      <c r="IX37" s="120">
        <f>MIN(IF($H37=0,0,ROUNDUP(IW37/$H37,0)),30)</f>
        <v>1</v>
      </c>
      <c r="IY37" s="7"/>
      <c r="IZ37" s="120"/>
      <c r="JA37" s="7"/>
      <c r="JB37" s="120"/>
      <c r="JC37" s="7"/>
      <c r="JD37" s="120"/>
      <c r="JE37" s="7"/>
      <c r="JF37" s="120"/>
      <c r="JG37" s="7" t="s">
        <v>798</v>
      </c>
      <c r="JH37" s="120">
        <f>MIN(IF($H37=0,0,ROUNDUP(JG37/$H37,0)),30)</f>
        <v>6</v>
      </c>
      <c r="JI37" s="7">
        <v>3.1886574074074074E-2</v>
      </c>
      <c r="JJ37" s="120">
        <f>MIN(IF($H37=0,0,ROUNDUP(JI37/$H37,0)),30)</f>
        <v>3</v>
      </c>
      <c r="JK37" s="7"/>
      <c r="JL37" s="120"/>
      <c r="JM37" s="7"/>
      <c r="JN37" s="120"/>
      <c r="JO37" s="7"/>
      <c r="JP37" s="120"/>
      <c r="JQ37" s="7"/>
      <c r="JR37" s="120"/>
      <c r="JS37" s="7"/>
      <c r="JT37" s="120"/>
      <c r="JU37" s="7"/>
      <c r="JV37" s="120"/>
      <c r="JW37" s="7">
        <v>4.3287037037037035E-3</v>
      </c>
      <c r="JX37" s="188">
        <f t="shared" ref="JX37" si="186">MIN(IF($H37=0,0,ROUNDUP(JW37/$H37,0)),30)</f>
        <v>1</v>
      </c>
      <c r="JY37" s="7"/>
      <c r="JZ37" s="190"/>
      <c r="KA37" s="7"/>
      <c r="KB37" s="120"/>
      <c r="KC37" s="7"/>
      <c r="KD37" s="120"/>
      <c r="KE37" s="113">
        <v>1.4791666666666668E-2</v>
      </c>
      <c r="KF37" s="120">
        <f>MIN(IF($H37=0,0,ROUNDUP(KE37/$H37,0)),30)</f>
        <v>2</v>
      </c>
      <c r="KG37" s="7">
        <v>3.8495370370370367E-2</v>
      </c>
      <c r="KH37" s="120">
        <f>MIN(IF($H37=0,0,ROUNDUP(KG37/$H37,0)),30)</f>
        <v>3</v>
      </c>
      <c r="KI37" s="7"/>
      <c r="KJ37" s="120"/>
      <c r="KK37" s="7"/>
      <c r="KL37" s="120"/>
      <c r="KM37" s="7"/>
      <c r="KN37" s="120"/>
      <c r="KO37" s="7"/>
      <c r="KP37" s="120"/>
      <c r="KQ37" s="7"/>
      <c r="KR37" s="120"/>
      <c r="KS37" s="7"/>
      <c r="KT37" s="120"/>
      <c r="KU37" s="7"/>
      <c r="KV37" s="120"/>
      <c r="KW37" s="7"/>
      <c r="KX37" s="120"/>
      <c r="KY37" s="95"/>
      <c r="KZ37" s="120"/>
      <c r="LA37" s="148"/>
      <c r="LB37" s="190"/>
      <c r="LC37" s="7"/>
      <c r="LD37" s="120"/>
      <c r="LE37" s="153"/>
      <c r="LF37" s="103"/>
      <c r="LG37" s="7"/>
      <c r="LH37" s="190"/>
      <c r="LI37" s="7"/>
      <c r="LJ37" s="120"/>
      <c r="LK37" s="7"/>
      <c r="LL37" s="190"/>
      <c r="LM37" s="7"/>
      <c r="LN37" s="190"/>
      <c r="LO37" s="7"/>
      <c r="LP37" s="120"/>
      <c r="LQ37" s="148"/>
      <c r="LR37" s="120"/>
      <c r="LS37" s="7"/>
      <c r="LT37" s="120"/>
      <c r="LU37" s="7"/>
      <c r="LV37" s="120"/>
      <c r="LW37" s="7"/>
      <c r="LX37" s="120"/>
      <c r="LY37" s="7"/>
      <c r="LZ37" s="120"/>
      <c r="MA37" s="7"/>
      <c r="MB37" s="190"/>
      <c r="MC37" s="7"/>
      <c r="MD37" s="190"/>
      <c r="ME37" s="7"/>
      <c r="MF37" s="190"/>
      <c r="MG37" s="148"/>
      <c r="MH37" s="149"/>
      <c r="MI37" s="148"/>
      <c r="MJ37" s="149"/>
      <c r="MK37" s="148"/>
      <c r="ML37" s="149"/>
      <c r="MM37" s="148"/>
      <c r="MN37" s="149"/>
    </row>
    <row r="38" spans="1:352" s="33" customFormat="1" ht="16.5" customHeight="1" x14ac:dyDescent="0.2">
      <c r="A38" s="86">
        <f t="shared" si="0"/>
        <v>36</v>
      </c>
      <c r="B38" s="29" t="s">
        <v>68</v>
      </c>
      <c r="C38" s="270">
        <f t="shared" si="163"/>
        <v>0</v>
      </c>
      <c r="D38" s="543">
        <f t="shared" si="164"/>
        <v>0</v>
      </c>
      <c r="E38" s="272">
        <f t="shared" si="165"/>
        <v>38</v>
      </c>
      <c r="F38" s="517">
        <f t="shared" si="166"/>
        <v>0</v>
      </c>
      <c r="G38" s="151">
        <f t="shared" si="167"/>
        <v>0</v>
      </c>
      <c r="H38" s="267">
        <f t="shared" si="6"/>
        <v>0</v>
      </c>
      <c r="I38" s="41"/>
      <c r="J38" s="120"/>
      <c r="K38" s="41"/>
      <c r="L38" s="120"/>
      <c r="M38" s="43"/>
      <c r="N38" s="120"/>
      <c r="O38" s="205"/>
      <c r="P38" s="195"/>
      <c r="Q38" s="43"/>
      <c r="R38" s="120"/>
      <c r="S38" s="41"/>
      <c r="T38" s="120"/>
      <c r="U38" s="41"/>
      <c r="V38" s="120"/>
      <c r="W38" s="205"/>
      <c r="X38" s="211"/>
      <c r="Y38" s="205"/>
      <c r="Z38" s="211"/>
      <c r="AA38" s="41"/>
      <c r="AB38" s="120"/>
      <c r="AC38" s="43"/>
      <c r="AD38" s="120"/>
      <c r="AE38" s="205"/>
      <c r="AF38" s="211"/>
      <c r="AG38" s="41"/>
      <c r="AH38" s="189"/>
      <c r="AI38" s="41"/>
      <c r="AJ38" s="120"/>
      <c r="AK38" s="41"/>
      <c r="AL38" s="189"/>
      <c r="AM38" s="41"/>
      <c r="AN38" s="120"/>
      <c r="AO38" s="41"/>
      <c r="AP38" s="120"/>
      <c r="AQ38" s="41"/>
      <c r="AR38" s="120"/>
      <c r="AS38" s="41"/>
      <c r="AT38" s="120"/>
      <c r="AU38" s="41"/>
      <c r="AV38" s="120"/>
      <c r="AW38" s="146"/>
      <c r="AX38" s="183"/>
      <c r="AY38" s="204"/>
      <c r="AZ38" s="120"/>
      <c r="BA38" s="146"/>
      <c r="BB38" s="211"/>
      <c r="BC38" s="50"/>
      <c r="BD38" s="120"/>
      <c r="BE38" s="93"/>
      <c r="BF38" s="120"/>
      <c r="BG38" s="50"/>
      <c r="BH38" s="120"/>
      <c r="BI38" s="41"/>
      <c r="BJ38" s="120"/>
      <c r="BK38" s="146"/>
      <c r="BL38" s="211"/>
      <c r="BM38" s="41"/>
      <c r="BN38" s="190"/>
      <c r="BO38" s="50"/>
      <c r="BP38" s="120"/>
      <c r="BQ38" s="146"/>
      <c r="BR38" s="211"/>
      <c r="BS38" s="41"/>
      <c r="BT38" s="120"/>
      <c r="BU38" s="41"/>
      <c r="BV38" s="120"/>
      <c r="BW38" s="41"/>
      <c r="BX38" s="120"/>
      <c r="BY38" s="146"/>
      <c r="BZ38" s="211"/>
      <c r="CA38" s="146"/>
      <c r="CB38" s="211"/>
      <c r="CC38" s="41"/>
      <c r="CD38" s="120"/>
      <c r="CE38" s="41"/>
      <c r="CF38" s="188"/>
      <c r="CG38" s="41"/>
      <c r="CH38" s="189"/>
      <c r="CI38" s="41"/>
      <c r="CJ38" s="188"/>
      <c r="CK38" s="41"/>
      <c r="CL38" s="189"/>
      <c r="CM38" s="41"/>
      <c r="CN38" s="189"/>
      <c r="CO38" s="146"/>
      <c r="CP38" s="189"/>
      <c r="CQ38" s="41"/>
      <c r="CR38" s="120"/>
      <c r="CS38" s="41"/>
      <c r="CT38" s="120"/>
      <c r="CU38" s="146"/>
      <c r="CV38" s="189"/>
      <c r="CW38" s="146"/>
      <c r="CX38" s="195"/>
      <c r="CY38" s="186"/>
      <c r="CZ38" s="120"/>
      <c r="DA38" s="146"/>
      <c r="DB38" s="189"/>
      <c r="DC38" s="50"/>
      <c r="DD38" s="120"/>
      <c r="DE38" s="205"/>
      <c r="DF38" s="202"/>
      <c r="DG38" s="41"/>
      <c r="DH38" s="120"/>
      <c r="DI38" s="146"/>
      <c r="DJ38" s="189"/>
      <c r="DK38" s="50"/>
      <c r="DL38" s="120"/>
      <c r="DM38" s="146"/>
      <c r="DN38" s="189"/>
      <c r="DO38" s="41"/>
      <c r="DP38" s="120"/>
      <c r="DQ38" s="205"/>
      <c r="DR38" s="211"/>
      <c r="DS38" s="50"/>
      <c r="DT38" s="120"/>
      <c r="DU38" s="205"/>
      <c r="DV38" s="202"/>
      <c r="DW38" s="41"/>
      <c r="DX38" s="120"/>
      <c r="DY38" s="205"/>
      <c r="DZ38" s="211"/>
      <c r="EA38" s="202"/>
      <c r="EB38" s="195"/>
      <c r="EC38" s="41"/>
      <c r="ED38" s="120"/>
      <c r="EE38" s="41"/>
      <c r="EF38" s="120"/>
      <c r="EG38" s="41"/>
      <c r="EH38" s="120"/>
      <c r="EI38" s="146"/>
      <c r="EJ38" s="120"/>
      <c r="EK38" s="41"/>
      <c r="EL38" s="120"/>
      <c r="EM38" s="199"/>
      <c r="EN38" s="193"/>
      <c r="EO38" s="41"/>
      <c r="EP38" s="120"/>
      <c r="EQ38" s="41"/>
      <c r="ER38" s="120"/>
      <c r="ES38" s="41"/>
      <c r="ET38" s="120"/>
      <c r="EU38" s="41"/>
      <c r="EV38" s="120"/>
      <c r="EW38" s="41"/>
      <c r="EX38" s="189"/>
      <c r="EY38" s="199"/>
      <c r="EZ38" s="211"/>
      <c r="FA38" s="46"/>
      <c r="FB38" s="120"/>
      <c r="FC38" s="41"/>
      <c r="FD38" s="120"/>
      <c r="FE38" s="41"/>
      <c r="FF38" s="120"/>
      <c r="FG38" s="41"/>
      <c r="FH38" s="120"/>
      <c r="FI38" s="46"/>
      <c r="FJ38" s="120"/>
      <c r="FK38" s="202"/>
      <c r="FL38" s="211"/>
      <c r="FM38" s="146"/>
      <c r="FN38" s="202"/>
      <c r="FO38" s="205"/>
      <c r="FP38" s="211"/>
      <c r="FQ38" s="41"/>
      <c r="FR38" s="120"/>
      <c r="FS38" s="153"/>
      <c r="FT38" s="103"/>
      <c r="FU38" s="223"/>
      <c r="FV38" s="156"/>
      <c r="FW38" s="222"/>
      <c r="FX38" s="103"/>
      <c r="FY38" s="223"/>
      <c r="FZ38" s="156"/>
      <c r="GA38" s="205"/>
      <c r="GB38" s="195"/>
      <c r="GC38" s="41"/>
      <c r="GD38" s="120"/>
      <c r="GE38" s="205"/>
      <c r="GF38" s="211"/>
      <c r="GG38" s="205"/>
      <c r="GH38" s="211"/>
      <c r="GI38" s="223"/>
      <c r="GJ38" s="156"/>
      <c r="GK38" s="50"/>
      <c r="GL38" s="120"/>
      <c r="GM38" s="50"/>
      <c r="GN38" s="120"/>
      <c r="GO38" s="205"/>
      <c r="GP38" s="211"/>
      <c r="GQ38" s="205"/>
      <c r="GR38" s="211"/>
      <c r="GS38" s="205"/>
      <c r="GT38" s="211"/>
      <c r="GU38" s="46"/>
      <c r="GV38" s="120"/>
      <c r="GW38" s="205"/>
      <c r="GX38" s="211"/>
      <c r="GY38" s="46"/>
      <c r="GZ38" s="120"/>
      <c r="HA38" s="153"/>
      <c r="HB38" s="103"/>
      <c r="HC38" s="205"/>
      <c r="HD38" s="211"/>
      <c r="HE38" s="41"/>
      <c r="HF38" s="190"/>
      <c r="HG38" s="41"/>
      <c r="HH38" s="190"/>
      <c r="HI38" s="41"/>
      <c r="HJ38" s="190"/>
      <c r="HK38" s="46"/>
      <c r="HL38" s="120"/>
      <c r="HM38" s="205"/>
      <c r="HN38" s="211"/>
      <c r="HO38" s="41"/>
      <c r="HP38" s="120"/>
      <c r="HQ38" s="41"/>
      <c r="HR38" s="120"/>
      <c r="HS38" s="203"/>
      <c r="HT38" s="213"/>
      <c r="HU38" s="528"/>
      <c r="HV38" s="211"/>
      <c r="HW38" s="218"/>
      <c r="HX38" s="527"/>
      <c r="HY38" s="218"/>
      <c r="HZ38" s="527"/>
      <c r="IA38" s="41"/>
      <c r="IB38" s="190"/>
      <c r="IC38" s="205"/>
      <c r="ID38" s="211"/>
      <c r="IE38" s="41"/>
      <c r="IF38" s="120"/>
      <c r="IG38" s="205"/>
      <c r="IH38" s="211"/>
      <c r="II38" s="41"/>
      <c r="IJ38" s="120"/>
      <c r="IK38" s="41"/>
      <c r="IL38" s="190"/>
      <c r="IM38" s="41"/>
      <c r="IN38" s="190"/>
      <c r="IO38" s="153"/>
      <c r="IP38" s="116"/>
      <c r="IQ38" s="41"/>
      <c r="IR38" s="190"/>
      <c r="IS38" s="41"/>
      <c r="IT38" s="120"/>
      <c r="IU38" s="41"/>
      <c r="IV38" s="120"/>
      <c r="IW38" s="41"/>
      <c r="IX38" s="120"/>
      <c r="IY38" s="41"/>
      <c r="IZ38" s="120"/>
      <c r="JA38" s="41"/>
      <c r="JB38" s="120"/>
      <c r="JC38" s="41"/>
      <c r="JD38" s="120"/>
      <c r="JE38" s="41"/>
      <c r="JF38" s="190"/>
      <c r="JG38" s="41"/>
      <c r="JH38" s="190"/>
      <c r="JI38" s="41"/>
      <c r="JJ38" s="190"/>
      <c r="JK38" s="41"/>
      <c r="JL38" s="190"/>
      <c r="JM38" s="41"/>
      <c r="JN38" s="120"/>
      <c r="JO38" s="41"/>
      <c r="JP38" s="120"/>
      <c r="JQ38" s="41"/>
      <c r="JR38" s="120"/>
      <c r="JS38" s="41"/>
      <c r="JT38" s="120"/>
      <c r="JU38" s="41"/>
      <c r="JV38" s="120"/>
      <c r="JW38" s="41"/>
      <c r="JX38" s="190"/>
      <c r="JY38" s="41"/>
      <c r="JZ38" s="190"/>
      <c r="KA38" s="41"/>
      <c r="KB38" s="120"/>
      <c r="KC38" s="41"/>
      <c r="KD38" s="120"/>
      <c r="KE38" s="113"/>
      <c r="KF38" s="103"/>
      <c r="KG38" s="41"/>
      <c r="KH38" s="190"/>
      <c r="KI38" s="41"/>
      <c r="KJ38" s="120"/>
      <c r="KK38" s="41"/>
      <c r="KL38" s="120"/>
      <c r="KM38" s="41"/>
      <c r="KN38" s="120"/>
      <c r="KO38" s="41"/>
      <c r="KP38" s="120"/>
      <c r="KQ38" s="41"/>
      <c r="KR38" s="120"/>
      <c r="KS38" s="41"/>
      <c r="KT38" s="120"/>
      <c r="KU38" s="41"/>
      <c r="KV38" s="120"/>
      <c r="KW38" s="41"/>
      <c r="KX38" s="120"/>
      <c r="KY38" s="41"/>
      <c r="KZ38" s="190"/>
      <c r="LA38" s="41"/>
      <c r="LB38" s="190"/>
      <c r="LC38" s="41"/>
      <c r="LD38" s="120"/>
      <c r="LE38" s="153"/>
      <c r="LF38" s="103"/>
      <c r="LG38" s="41"/>
      <c r="LH38" s="190"/>
      <c r="LI38" s="41"/>
      <c r="LJ38" s="120"/>
      <c r="LK38" s="41"/>
      <c r="LL38" s="190"/>
      <c r="LM38" s="41"/>
      <c r="LN38" s="190"/>
      <c r="LO38" s="41"/>
      <c r="LP38" s="190"/>
      <c r="LQ38" s="146"/>
      <c r="LR38" s="120"/>
      <c r="LS38" s="41"/>
      <c r="LT38" s="120"/>
      <c r="LU38" s="41"/>
      <c r="LV38" s="120"/>
      <c r="LW38" s="41"/>
      <c r="LX38" s="120"/>
      <c r="LY38" s="41"/>
      <c r="LZ38" s="120"/>
      <c r="MA38" s="41"/>
      <c r="MB38" s="190"/>
      <c r="MC38" s="41"/>
      <c r="MD38" s="190"/>
      <c r="ME38" s="41"/>
      <c r="MF38" s="190"/>
      <c r="MG38" s="148"/>
      <c r="MH38" s="149"/>
      <c r="MI38" s="148"/>
      <c r="MJ38" s="149"/>
      <c r="MK38" s="148"/>
      <c r="ML38" s="149"/>
      <c r="MM38" s="148"/>
      <c r="MN38" s="149"/>
    </row>
    <row r="39" spans="1:352" s="33" customFormat="1" ht="16.5" customHeight="1" x14ac:dyDescent="0.2">
      <c r="A39" s="86">
        <f t="shared" si="0"/>
        <v>37</v>
      </c>
      <c r="B39" s="29" t="s">
        <v>109</v>
      </c>
      <c r="C39" s="270">
        <f t="shared" si="163"/>
        <v>0</v>
      </c>
      <c r="D39" s="543">
        <f t="shared" si="164"/>
        <v>0</v>
      </c>
      <c r="E39" s="272">
        <f t="shared" si="165"/>
        <v>38</v>
      </c>
      <c r="F39" s="517">
        <f t="shared" si="166"/>
        <v>0</v>
      </c>
      <c r="G39" s="151">
        <f t="shared" si="167"/>
        <v>0</v>
      </c>
      <c r="H39" s="267">
        <f t="shared" si="6"/>
        <v>0</v>
      </c>
      <c r="I39" s="7"/>
      <c r="J39" s="120"/>
      <c r="K39" s="7"/>
      <c r="L39" s="120"/>
      <c r="M39" s="11"/>
      <c r="N39" s="120"/>
      <c r="O39" s="204"/>
      <c r="P39" s="193"/>
      <c r="Q39" s="11"/>
      <c r="R39" s="120"/>
      <c r="S39" s="7"/>
      <c r="T39" s="120"/>
      <c r="U39" s="7"/>
      <c r="V39" s="120"/>
      <c r="W39" s="204"/>
      <c r="X39" s="120"/>
      <c r="Y39" s="204"/>
      <c r="Z39" s="120"/>
      <c r="AA39" s="7"/>
      <c r="AB39" s="120"/>
      <c r="AC39" s="11"/>
      <c r="AD39" s="120"/>
      <c r="AE39" s="204"/>
      <c r="AF39" s="120"/>
      <c r="AG39" s="7"/>
      <c r="AH39" s="188"/>
      <c r="AI39" s="7"/>
      <c r="AJ39" s="120"/>
      <c r="AK39" s="7"/>
      <c r="AL39" s="188"/>
      <c r="AM39" s="7"/>
      <c r="AN39" s="120"/>
      <c r="AO39" s="7"/>
      <c r="AP39" s="120"/>
      <c r="AQ39" s="7"/>
      <c r="AR39" s="120"/>
      <c r="AS39" s="7"/>
      <c r="AT39" s="120"/>
      <c r="AU39" s="7"/>
      <c r="AV39" s="120"/>
      <c r="AW39" s="148"/>
      <c r="AX39" s="183"/>
      <c r="AY39" s="204"/>
      <c r="AZ39" s="120"/>
      <c r="BA39" s="148"/>
      <c r="BB39" s="120"/>
      <c r="BC39" s="49"/>
      <c r="BD39" s="120"/>
      <c r="BE39" s="93"/>
      <c r="BF39" s="120"/>
      <c r="BG39" s="49"/>
      <c r="BH39" s="120"/>
      <c r="BI39" s="7"/>
      <c r="BJ39" s="120"/>
      <c r="BK39" s="148"/>
      <c r="BL39" s="120"/>
      <c r="BM39" s="7"/>
      <c r="BN39" s="190"/>
      <c r="BO39" s="49"/>
      <c r="BP39" s="120"/>
      <c r="BQ39" s="148"/>
      <c r="BR39" s="120"/>
      <c r="BS39" s="7"/>
      <c r="BT39" s="120"/>
      <c r="BU39" s="7"/>
      <c r="BV39" s="120"/>
      <c r="BW39" s="7"/>
      <c r="BX39" s="120"/>
      <c r="BY39" s="148"/>
      <c r="BZ39" s="120"/>
      <c r="CA39" s="148"/>
      <c r="CB39" s="120"/>
      <c r="CC39" s="7"/>
      <c r="CD39" s="120"/>
      <c r="CE39" s="7"/>
      <c r="CF39" s="188"/>
      <c r="CG39" s="7"/>
      <c r="CH39" s="188"/>
      <c r="CI39" s="7"/>
      <c r="CJ39" s="188"/>
      <c r="CK39" s="7"/>
      <c r="CL39" s="188"/>
      <c r="CM39" s="7"/>
      <c r="CN39" s="188"/>
      <c r="CO39" s="148"/>
      <c r="CP39" s="188"/>
      <c r="CQ39" s="7"/>
      <c r="CR39" s="120"/>
      <c r="CS39" s="7"/>
      <c r="CT39" s="120"/>
      <c r="CU39" s="148"/>
      <c r="CV39" s="188"/>
      <c r="CW39" s="148"/>
      <c r="CX39" s="193"/>
      <c r="CY39" s="7"/>
      <c r="CZ39" s="120"/>
      <c r="DA39" s="148"/>
      <c r="DB39" s="188"/>
      <c r="DC39" s="49"/>
      <c r="DD39" s="120"/>
      <c r="DE39" s="204"/>
      <c r="DF39" s="182"/>
      <c r="DG39" s="7"/>
      <c r="DH39" s="120"/>
      <c r="DI39" s="148"/>
      <c r="DJ39" s="188"/>
      <c r="DK39" s="49"/>
      <c r="DL39" s="120"/>
      <c r="DM39" s="148"/>
      <c r="DN39" s="188"/>
      <c r="DO39" s="7"/>
      <c r="DP39" s="120"/>
      <c r="DQ39" s="204"/>
      <c r="DR39" s="120"/>
      <c r="DS39" s="49"/>
      <c r="DT39" s="120"/>
      <c r="DU39" s="204"/>
      <c r="DV39" s="182"/>
      <c r="DW39" s="7"/>
      <c r="DX39" s="120"/>
      <c r="DY39" s="204"/>
      <c r="DZ39" s="120"/>
      <c r="EA39" s="182"/>
      <c r="EB39" s="193"/>
      <c r="EC39" s="7"/>
      <c r="ED39" s="120"/>
      <c r="EE39" s="7"/>
      <c r="EF39" s="120"/>
      <c r="EG39" s="7"/>
      <c r="EH39" s="120"/>
      <c r="EI39" s="148"/>
      <c r="EJ39" s="120"/>
      <c r="EK39" s="7"/>
      <c r="EL39" s="120"/>
      <c r="EM39" s="198"/>
      <c r="EN39" s="193"/>
      <c r="EO39" s="7"/>
      <c r="EP39" s="120"/>
      <c r="EQ39" s="7"/>
      <c r="ER39" s="120"/>
      <c r="ES39" s="7"/>
      <c r="ET39" s="120"/>
      <c r="EU39" s="7"/>
      <c r="EV39" s="120"/>
      <c r="EW39" s="7"/>
      <c r="EX39" s="188"/>
      <c r="EY39" s="198"/>
      <c r="EZ39" s="120"/>
      <c r="FA39" s="21"/>
      <c r="FB39" s="120"/>
      <c r="FC39" s="7"/>
      <c r="FD39" s="120"/>
      <c r="FE39" s="7"/>
      <c r="FF39" s="120"/>
      <c r="FG39" s="7"/>
      <c r="FH39" s="120"/>
      <c r="FI39" s="21"/>
      <c r="FJ39" s="120"/>
      <c r="FK39" s="182"/>
      <c r="FL39" s="120"/>
      <c r="FM39" s="148"/>
      <c r="FN39" s="182"/>
      <c r="FO39" s="204"/>
      <c r="FP39" s="120"/>
      <c r="FQ39" s="7"/>
      <c r="FR39" s="120"/>
      <c r="FS39" s="153"/>
      <c r="FT39" s="103"/>
      <c r="FU39" s="222"/>
      <c r="FV39" s="103"/>
      <c r="FW39" s="222"/>
      <c r="FX39" s="103"/>
      <c r="FY39" s="222"/>
      <c r="FZ39" s="103"/>
      <c r="GA39" s="204"/>
      <c r="GB39" s="193"/>
      <c r="GC39" s="7"/>
      <c r="GD39" s="120"/>
      <c r="GE39" s="204"/>
      <c r="GF39" s="120"/>
      <c r="GG39" s="204"/>
      <c r="GH39" s="120"/>
      <c r="GI39" s="222"/>
      <c r="GJ39" s="103"/>
      <c r="GK39" s="49"/>
      <c r="GL39" s="120"/>
      <c r="GM39" s="49"/>
      <c r="GN39" s="120"/>
      <c r="GO39" s="204"/>
      <c r="GP39" s="120"/>
      <c r="GQ39" s="204"/>
      <c r="GR39" s="120"/>
      <c r="GS39" s="204"/>
      <c r="GT39" s="120"/>
      <c r="GU39" s="21"/>
      <c r="GV39" s="120"/>
      <c r="GW39" s="204"/>
      <c r="GX39" s="120"/>
      <c r="GY39" s="21"/>
      <c r="GZ39" s="120"/>
      <c r="HA39" s="153"/>
      <c r="HB39" s="103"/>
      <c r="HC39" s="204"/>
      <c r="HD39" s="120"/>
      <c r="HE39" s="7"/>
      <c r="HF39" s="188"/>
      <c r="HG39" s="7"/>
      <c r="HH39" s="188"/>
      <c r="HI39" s="7"/>
      <c r="HJ39" s="188"/>
      <c r="HK39" s="21"/>
      <c r="HL39" s="120"/>
      <c r="HM39" s="204"/>
      <c r="HN39" s="120"/>
      <c r="HO39" s="7"/>
      <c r="HP39" s="120"/>
      <c r="HQ39" s="7"/>
      <c r="HR39" s="120"/>
      <c r="HS39" s="204"/>
      <c r="HT39" s="120"/>
      <c r="HU39" s="526"/>
      <c r="HV39" s="120"/>
      <c r="HW39" s="216"/>
      <c r="HX39" s="527"/>
      <c r="HY39" s="216"/>
      <c r="HZ39" s="527"/>
      <c r="IA39" s="7"/>
      <c r="IB39" s="188"/>
      <c r="IC39" s="204"/>
      <c r="ID39" s="120"/>
      <c r="IE39" s="7"/>
      <c r="IF39" s="120"/>
      <c r="IG39" s="204"/>
      <c r="IH39" s="120"/>
      <c r="II39" s="7"/>
      <c r="IJ39" s="120"/>
      <c r="IK39" s="7"/>
      <c r="IL39" s="188"/>
      <c r="IM39" s="7"/>
      <c r="IN39" s="188"/>
      <c r="IO39" s="153"/>
      <c r="IP39" s="116"/>
      <c r="IQ39" s="7"/>
      <c r="IR39" s="188"/>
      <c r="IS39" s="7"/>
      <c r="IT39" s="120"/>
      <c r="IU39" s="7"/>
      <c r="IV39" s="120"/>
      <c r="IW39" s="7"/>
      <c r="IX39" s="120"/>
      <c r="IY39" s="7"/>
      <c r="IZ39" s="120"/>
      <c r="JA39" s="7"/>
      <c r="JB39" s="120"/>
      <c r="JC39" s="7"/>
      <c r="JD39" s="120"/>
      <c r="JE39" s="7"/>
      <c r="JF39" s="188"/>
      <c r="JG39" s="7"/>
      <c r="JH39" s="188"/>
      <c r="JI39" s="7"/>
      <c r="JJ39" s="188"/>
      <c r="JK39" s="7"/>
      <c r="JL39" s="188"/>
      <c r="JM39" s="7"/>
      <c r="JN39" s="120"/>
      <c r="JO39" s="7"/>
      <c r="JP39" s="120"/>
      <c r="JQ39" s="7"/>
      <c r="JR39" s="120"/>
      <c r="JS39" s="7"/>
      <c r="JT39" s="120"/>
      <c r="JU39" s="7"/>
      <c r="JV39" s="120"/>
      <c r="JW39" s="7"/>
      <c r="JX39" s="188"/>
      <c r="JY39" s="7"/>
      <c r="JZ39" s="188"/>
      <c r="KA39" s="7"/>
      <c r="KB39" s="120"/>
      <c r="KC39" s="7"/>
      <c r="KD39" s="120"/>
      <c r="KE39" s="113"/>
      <c r="KF39" s="103"/>
      <c r="KG39" s="7"/>
      <c r="KH39" s="188"/>
      <c r="KI39" s="7"/>
      <c r="KJ39" s="120"/>
      <c r="KK39" s="7"/>
      <c r="KL39" s="120"/>
      <c r="KM39" s="7"/>
      <c r="KN39" s="120"/>
      <c r="KO39" s="7"/>
      <c r="KP39" s="120"/>
      <c r="KQ39" s="7"/>
      <c r="KR39" s="120"/>
      <c r="KS39" s="7"/>
      <c r="KT39" s="120"/>
      <c r="KU39" s="7"/>
      <c r="KV39" s="120"/>
      <c r="KW39" s="7"/>
      <c r="KX39" s="120"/>
      <c r="KY39" s="7"/>
      <c r="KZ39" s="188"/>
      <c r="LA39" s="7"/>
      <c r="LB39" s="188"/>
      <c r="LC39" s="7"/>
      <c r="LD39" s="120"/>
      <c r="LE39" s="153"/>
      <c r="LF39" s="103"/>
      <c r="LG39" s="7"/>
      <c r="LH39" s="188"/>
      <c r="LI39" s="7"/>
      <c r="LJ39" s="120"/>
      <c r="LK39" s="7"/>
      <c r="LL39" s="188"/>
      <c r="LM39" s="7"/>
      <c r="LN39" s="188"/>
      <c r="LO39" s="7"/>
      <c r="LP39" s="188"/>
      <c r="LQ39" s="148"/>
      <c r="LR39" s="120"/>
      <c r="LS39" s="7"/>
      <c r="LT39" s="120"/>
      <c r="LU39" s="7"/>
      <c r="LV39" s="120"/>
      <c r="LW39" s="7"/>
      <c r="LX39" s="120"/>
      <c r="LY39" s="7"/>
      <c r="LZ39" s="120"/>
      <c r="MA39" s="7"/>
      <c r="MB39" s="188"/>
      <c r="MC39" s="7"/>
      <c r="MD39" s="188"/>
      <c r="ME39" s="7"/>
      <c r="MF39" s="188"/>
      <c r="MG39" s="148"/>
      <c r="MH39" s="149"/>
      <c r="MI39" s="148"/>
      <c r="MJ39" s="149"/>
      <c r="MK39" s="148"/>
      <c r="ML39" s="149"/>
      <c r="MM39" s="148"/>
      <c r="MN39" s="149"/>
    </row>
    <row r="40" spans="1:352" s="33" customFormat="1" ht="16.5" customHeight="1" x14ac:dyDescent="0.2">
      <c r="A40" s="86">
        <f t="shared" si="0"/>
        <v>38</v>
      </c>
      <c r="B40" s="29" t="s">
        <v>504</v>
      </c>
      <c r="C40" s="270">
        <f t="shared" si="163"/>
        <v>17</v>
      </c>
      <c r="D40" s="543">
        <f t="shared" si="164"/>
        <v>100</v>
      </c>
      <c r="E40" s="272">
        <f t="shared" si="165"/>
        <v>12</v>
      </c>
      <c r="F40" s="517">
        <f t="shared" si="166"/>
        <v>27</v>
      </c>
      <c r="G40" s="151">
        <f t="shared" si="167"/>
        <v>1.3567708333333333</v>
      </c>
      <c r="H40" s="267">
        <f t="shared" si="6"/>
        <v>1.6157407407407409E-2</v>
      </c>
      <c r="I40" s="41"/>
      <c r="J40" s="211"/>
      <c r="K40" s="41"/>
      <c r="L40" s="211"/>
      <c r="M40" s="7">
        <v>1.6157407407407409E-2</v>
      </c>
      <c r="N40" s="120">
        <f t="shared" ref="N40" si="187">ROUNDUP(M40/$H40,0)</f>
        <v>1</v>
      </c>
      <c r="O40" s="205"/>
      <c r="P40" s="195"/>
      <c r="Q40" s="41"/>
      <c r="R40" s="211"/>
      <c r="S40" s="41"/>
      <c r="T40" s="211"/>
      <c r="U40" s="41"/>
      <c r="V40" s="211"/>
      <c r="W40" s="205"/>
      <c r="X40" s="211"/>
      <c r="Y40" s="205"/>
      <c r="Z40" s="211"/>
      <c r="AA40" s="41"/>
      <c r="AB40" s="211"/>
      <c r="AC40" s="43"/>
      <c r="AD40" s="211"/>
      <c r="AE40" s="205"/>
      <c r="AF40" s="211"/>
      <c r="AG40" s="41"/>
      <c r="AH40" s="189"/>
      <c r="AI40" s="41"/>
      <c r="AJ40" s="211"/>
      <c r="AK40" s="7">
        <v>1.699074074074074E-2</v>
      </c>
      <c r="AL40" s="120">
        <f t="shared" ref="AL40" si="188">ROUNDUP(AK40/$H40,0)</f>
        <v>2</v>
      </c>
      <c r="AM40" s="41"/>
      <c r="AN40" s="120"/>
      <c r="AO40" s="41"/>
      <c r="AP40" s="211"/>
      <c r="AQ40" s="41"/>
      <c r="AR40" s="211"/>
      <c r="AS40" s="41"/>
      <c r="AT40" s="120"/>
      <c r="AU40" s="41"/>
      <c r="AV40" s="120"/>
      <c r="AW40" s="146"/>
      <c r="AX40" s="183"/>
      <c r="AY40" s="93">
        <v>2.101851851851852E-2</v>
      </c>
      <c r="AZ40" s="212">
        <f>IF($H40=0,0,ROUNDUP(AY40/$H40,0))</f>
        <v>2</v>
      </c>
      <c r="BA40" s="146"/>
      <c r="BB40" s="211"/>
      <c r="BC40" s="50"/>
      <c r="BD40" s="120"/>
      <c r="BE40" s="93">
        <v>3.6655092592592593E-2</v>
      </c>
      <c r="BF40" s="211">
        <f>IF($H40=0,0,ROUNDUP(BE40/$H40,0))</f>
        <v>3</v>
      </c>
      <c r="BG40" s="50"/>
      <c r="BH40" s="211"/>
      <c r="BI40" s="41"/>
      <c r="BJ40" s="211"/>
      <c r="BK40" s="146"/>
      <c r="BL40" s="211"/>
      <c r="BM40" s="41"/>
      <c r="BN40" s="190"/>
      <c r="BO40" s="50"/>
      <c r="BP40" s="211"/>
      <c r="BQ40" s="146"/>
      <c r="BR40" s="211"/>
      <c r="BS40" s="41"/>
      <c r="BT40" s="211"/>
      <c r="BU40" s="41"/>
      <c r="BV40" s="120"/>
      <c r="BW40" s="41"/>
      <c r="BX40" s="211"/>
      <c r="BY40" s="146"/>
      <c r="BZ40" s="211"/>
      <c r="CA40" s="7">
        <v>3.6076388888888887E-2</v>
      </c>
      <c r="CB40" s="120">
        <f>IF($H40=0,0,ROUNDUP(CA40/$H40,0))</f>
        <v>3</v>
      </c>
      <c r="CC40" s="41"/>
      <c r="CD40" s="120"/>
      <c r="CE40" s="7">
        <v>3.6793981481481483E-2</v>
      </c>
      <c r="CF40" s="120">
        <f>IF($H40=0,0,ROUNDUP(CE40/$H40,0))</f>
        <v>3</v>
      </c>
      <c r="CG40" s="41"/>
      <c r="CH40" s="189"/>
      <c r="CI40" s="41"/>
      <c r="CJ40" s="188"/>
      <c r="CK40" s="41"/>
      <c r="CL40" s="189"/>
      <c r="CM40" s="41"/>
      <c r="CN40" s="189"/>
      <c r="CO40" s="146"/>
      <c r="CP40" s="189"/>
      <c r="CQ40" s="41"/>
      <c r="CR40" s="120"/>
      <c r="CS40" s="41"/>
      <c r="CT40" s="120"/>
      <c r="CU40" s="146"/>
      <c r="CV40" s="189"/>
      <c r="CW40" s="146"/>
      <c r="CX40" s="195"/>
      <c r="CY40" s="186"/>
      <c r="CZ40" s="120"/>
      <c r="DA40" s="146"/>
      <c r="DB40" s="189"/>
      <c r="DC40" s="50"/>
      <c r="DD40" s="120"/>
      <c r="DE40" s="148">
        <v>8.2870370370370372E-2</v>
      </c>
      <c r="DF40" s="120">
        <f t="shared" ref="DF40" si="189">ROUNDUP(DE40/$H40,0)</f>
        <v>6</v>
      </c>
      <c r="DG40" s="41"/>
      <c r="DH40" s="120"/>
      <c r="DI40" s="146"/>
      <c r="DJ40" s="189"/>
      <c r="DK40" s="50"/>
      <c r="DL40" s="120"/>
      <c r="DM40" s="146"/>
      <c r="DN40" s="189"/>
      <c r="DO40" s="41"/>
      <c r="DP40" s="211"/>
      <c r="DQ40" s="205"/>
      <c r="DR40" s="211"/>
      <c r="DS40" s="93">
        <v>4.0115740740740737E-2</v>
      </c>
      <c r="DT40" s="212">
        <f>IF($H40=0,0,ROUNDUP(DS40/$H40,0))</f>
        <v>3</v>
      </c>
      <c r="DU40" s="7">
        <v>1.2372685185185186E-2</v>
      </c>
      <c r="DV40" s="212">
        <f>IF($H40=0,0,ROUNDUP(DU40/$H40,0))</f>
        <v>1</v>
      </c>
      <c r="DW40" s="41"/>
      <c r="DX40" s="120"/>
      <c r="DY40" s="205"/>
      <c r="DZ40" s="211"/>
      <c r="EA40" s="198">
        <v>2.0277777777777777E-2</v>
      </c>
      <c r="EB40" s="193">
        <f>IF($H40=0,0,ROUNDUP(EA40/$H40,0))</f>
        <v>2</v>
      </c>
      <c r="EC40" s="41"/>
      <c r="ED40" s="211"/>
      <c r="EE40" s="41"/>
      <c r="EF40" s="211"/>
      <c r="EG40" s="41"/>
      <c r="EH40" s="120"/>
      <c r="EI40" s="146"/>
      <c r="EJ40" s="120"/>
      <c r="EK40" s="7">
        <v>3.577546296296296E-2</v>
      </c>
      <c r="EL40" s="120">
        <f>IF($H40=0,0,ROUNDUP(EK40/$H40,0))</f>
        <v>3</v>
      </c>
      <c r="EM40" s="199"/>
      <c r="EN40" s="193"/>
      <c r="EO40" s="7">
        <v>4.4652777777777784E-2</v>
      </c>
      <c r="EP40" s="120">
        <f>IF($H40=0,0,ROUNDUP(EO40/$H40,0))</f>
        <v>3</v>
      </c>
      <c r="EQ40" s="64"/>
      <c r="ER40" s="211"/>
      <c r="ES40" s="41"/>
      <c r="ET40" s="211"/>
      <c r="EU40" s="41"/>
      <c r="EV40" s="211"/>
      <c r="EW40" s="7">
        <v>8.6539351851851853E-2</v>
      </c>
      <c r="EX40" s="120">
        <f>IF($H40=0,0,ROUNDUP(EW40/$H40,0))</f>
        <v>6</v>
      </c>
      <c r="EY40" s="199"/>
      <c r="EZ40" s="211"/>
      <c r="FA40" s="46"/>
      <c r="FB40" s="211"/>
      <c r="FC40" s="41"/>
      <c r="FD40" s="211"/>
      <c r="FE40" s="41"/>
      <c r="FF40" s="211"/>
      <c r="FG40" s="41"/>
      <c r="FH40" s="211"/>
      <c r="FI40" s="46"/>
      <c r="FJ40" s="211"/>
      <c r="FK40" s="202"/>
      <c r="FL40" s="211"/>
      <c r="FM40" s="146"/>
      <c r="FN40" s="202"/>
      <c r="FO40" s="205"/>
      <c r="FP40" s="211"/>
      <c r="FQ40" s="41"/>
      <c r="FR40" s="211"/>
      <c r="FS40" s="7">
        <v>6.4930555555555561E-2</v>
      </c>
      <c r="FT40" s="120">
        <f>IF($H40=0,0,ROUNDUP(FS40/$H40,0))</f>
        <v>5</v>
      </c>
      <c r="FU40" s="223"/>
      <c r="FV40" s="156"/>
      <c r="FW40" s="7"/>
      <c r="FX40" s="103"/>
      <c r="FY40" s="223"/>
      <c r="FZ40" s="156"/>
      <c r="GA40" s="223"/>
      <c r="GB40" s="227"/>
      <c r="GC40" s="153">
        <v>3.712962962962963E-2</v>
      </c>
      <c r="GD40" s="193">
        <f>IF($H40=0,0,ROUNDUP(GC40/$H40,0))</f>
        <v>3</v>
      </c>
      <c r="GE40" s="223"/>
      <c r="GF40" s="156"/>
      <c r="GG40" s="223"/>
      <c r="GH40" s="156"/>
      <c r="GI40" s="223"/>
      <c r="GJ40" s="156"/>
      <c r="GK40" s="50"/>
      <c r="GL40" s="211"/>
      <c r="GM40" s="50"/>
      <c r="GN40" s="211"/>
      <c r="GO40" s="205"/>
      <c r="GP40" s="211"/>
      <c r="GQ40" s="205"/>
      <c r="GR40" s="211"/>
      <c r="GS40" s="205"/>
      <c r="GT40" s="211"/>
      <c r="GU40" s="46"/>
      <c r="GV40" s="211"/>
      <c r="GW40" s="233"/>
      <c r="GX40" s="103"/>
      <c r="GY40" s="49">
        <v>4.252314814814815E-2</v>
      </c>
      <c r="GZ40" s="120">
        <f>IF($H40=0,0,ROUNDUP(GY40/$H40,0))</f>
        <v>3</v>
      </c>
      <c r="HA40" s="155"/>
      <c r="HB40" s="156"/>
      <c r="HC40" s="205"/>
      <c r="HD40" s="211"/>
      <c r="HE40" s="41"/>
      <c r="HF40" s="103"/>
      <c r="HG40" s="41"/>
      <c r="HH40" s="189"/>
      <c r="HI40" s="41"/>
      <c r="HJ40" s="189"/>
      <c r="HK40" s="153"/>
      <c r="HL40" s="103"/>
      <c r="HM40" s="223"/>
      <c r="HN40" s="156"/>
      <c r="HO40" s="153">
        <v>5.288194444444444E-2</v>
      </c>
      <c r="HP40" s="120">
        <f>MIN(IF($H40=0,0,ROUNDUP(HO40/$H40,0)),30)</f>
        <v>4</v>
      </c>
      <c r="HQ40" s="41"/>
      <c r="HR40" s="211"/>
      <c r="HS40" s="222"/>
      <c r="HT40" s="103"/>
      <c r="HU40" s="216"/>
      <c r="HV40" s="527"/>
      <c r="HW40" s="218"/>
      <c r="HX40" s="529"/>
      <c r="HY40" s="218"/>
      <c r="HZ40" s="529"/>
      <c r="IA40" s="41"/>
      <c r="IB40" s="189"/>
      <c r="IC40" s="233"/>
      <c r="ID40" s="103"/>
      <c r="IE40" s="64"/>
      <c r="IF40" s="211"/>
      <c r="IG40" s="223"/>
      <c r="IH40" s="156"/>
      <c r="II40" s="41"/>
      <c r="IJ40" s="211"/>
      <c r="IK40" s="41"/>
      <c r="IL40" s="189"/>
      <c r="IM40" s="7"/>
      <c r="IN40" s="120"/>
      <c r="IO40" s="155">
        <v>3.9259259259259258E-2</v>
      </c>
      <c r="IP40" s="120">
        <f>MIN(IF($H40=0,0,ROUNDUP(IO40/$H40,0)),30)</f>
        <v>3</v>
      </c>
      <c r="IQ40" s="41"/>
      <c r="IR40" s="189"/>
      <c r="IS40" s="41"/>
      <c r="IT40" s="211"/>
      <c r="IU40" s="7"/>
      <c r="IV40" s="120"/>
      <c r="IW40" s="41"/>
      <c r="IX40" s="211"/>
      <c r="IY40" s="216">
        <v>8.5856481481481492E-2</v>
      </c>
      <c r="IZ40" s="120">
        <f>MIN(IF($H40=0,0,ROUNDUP(IY40/$H40,0)),30)</f>
        <v>6</v>
      </c>
      <c r="JA40" s="41"/>
      <c r="JB40" s="211"/>
      <c r="JC40" s="41"/>
      <c r="JD40" s="211"/>
      <c r="JE40" s="41"/>
      <c r="JF40" s="189"/>
      <c r="JG40" s="41" t="s">
        <v>806</v>
      </c>
      <c r="JH40" s="189">
        <f>MIN(IF($H40=0,0,ROUNDUP(JG40/$H40,0)),30)</f>
        <v>6</v>
      </c>
      <c r="JI40" s="7">
        <v>2.3634259259259258E-2</v>
      </c>
      <c r="JJ40" s="120">
        <f>MIN(IF($H40=0,0,ROUNDUP(JI40/$H40,0)),30)</f>
        <v>2</v>
      </c>
      <c r="JK40" s="7"/>
      <c r="JL40" s="120"/>
      <c r="JM40" s="7">
        <v>0.16666666666666666</v>
      </c>
      <c r="JN40" s="120">
        <f>MIN(IF($H40=0,0,ROUNDUP(JM40/$H40,0)),30)</f>
        <v>11</v>
      </c>
      <c r="JO40" s="7"/>
      <c r="JP40" s="120"/>
      <c r="JQ40" s="41"/>
      <c r="JR40" s="211"/>
      <c r="JS40" s="7">
        <v>3.8182870370370374E-2</v>
      </c>
      <c r="JT40" s="120">
        <f t="shared" ref="JT40" si="190">MIN(IF($H40=0,0,ROUNDUP(JS40/$H40,0)),30)</f>
        <v>3</v>
      </c>
      <c r="JU40" s="64"/>
      <c r="JV40" s="211"/>
      <c r="JW40" s="7">
        <v>4.9652777777777777E-3</v>
      </c>
      <c r="JX40" s="189">
        <f t="shared" ref="JX40" si="191">MIN(IF($H40=0,0,ROUNDUP(JW40/$H40,0)),30)</f>
        <v>1</v>
      </c>
      <c r="JY40" s="41"/>
      <c r="JZ40" s="189"/>
      <c r="KA40" s="41"/>
      <c r="KB40" s="211"/>
      <c r="KC40" s="64"/>
      <c r="KD40" s="211"/>
      <c r="KE40" s="179"/>
      <c r="KF40" s="156"/>
      <c r="KG40" s="64">
        <v>4.0613425925925928E-2</v>
      </c>
      <c r="KH40" s="187">
        <f>MIN(IF($H40=0,0,ROUNDUP(KG40/$H40,0)),30)</f>
        <v>3</v>
      </c>
      <c r="KI40" s="64"/>
      <c r="KJ40" s="120"/>
      <c r="KK40" s="64">
        <v>9.5763888888888885E-2</v>
      </c>
      <c r="KL40" s="120">
        <f>MIN(IF($H40=0,0,ROUNDUP(KK40/$H40,0)),30)</f>
        <v>6</v>
      </c>
      <c r="KM40" s="64">
        <v>8.5868055555555559E-2</v>
      </c>
      <c r="KN40" s="539">
        <f>MIN(IF($H40=0,0,ROUNDUP(KM40/$H40,0)),30)</f>
        <v>6</v>
      </c>
      <c r="KO40" s="64"/>
      <c r="KP40" s="211"/>
      <c r="KQ40" s="64"/>
      <c r="KR40" s="211"/>
      <c r="KS40" s="64"/>
      <c r="KT40" s="211"/>
      <c r="KU40" s="64"/>
      <c r="KV40" s="211"/>
      <c r="KW40" s="64"/>
      <c r="KX40" s="211"/>
      <c r="KY40" s="64"/>
      <c r="KZ40" s="187"/>
      <c r="LA40" s="64"/>
      <c r="LB40" s="187"/>
      <c r="LC40" s="64"/>
      <c r="LD40" s="211"/>
      <c r="LE40" s="155"/>
      <c r="LF40" s="156"/>
      <c r="LG40" s="64"/>
      <c r="LH40" s="187"/>
      <c r="LI40" s="64"/>
      <c r="LJ40" s="211"/>
      <c r="LK40" s="64"/>
      <c r="LL40" s="187"/>
      <c r="LM40" s="64"/>
      <c r="LN40" s="187"/>
      <c r="LO40" s="64"/>
      <c r="LP40" s="187"/>
      <c r="LQ40" s="125"/>
      <c r="LR40" s="211"/>
      <c r="LS40" s="64"/>
      <c r="LT40" s="211"/>
      <c r="LU40" s="64"/>
      <c r="LV40" s="211"/>
      <c r="LW40" s="64"/>
      <c r="LX40" s="211"/>
      <c r="LY40" s="64"/>
      <c r="LZ40" s="211"/>
      <c r="MA40" s="64"/>
      <c r="MB40" s="187"/>
      <c r="MC40" s="64"/>
      <c r="MD40" s="187"/>
      <c r="ME40" s="64"/>
      <c r="MF40" s="187"/>
      <c r="MG40" s="146"/>
      <c r="MH40" s="147"/>
      <c r="MI40" s="146"/>
      <c r="MJ40" s="147"/>
      <c r="MK40" s="146"/>
      <c r="ML40" s="147"/>
      <c r="MM40" s="146"/>
      <c r="MN40" s="147"/>
    </row>
    <row r="41" spans="1:352" s="33" customFormat="1" ht="16.5" customHeight="1" x14ac:dyDescent="0.2">
      <c r="A41" s="86">
        <f t="shared" si="0"/>
        <v>39</v>
      </c>
      <c r="B41" s="29" t="s">
        <v>71</v>
      </c>
      <c r="C41" s="270">
        <f t="shared" si="163"/>
        <v>0</v>
      </c>
      <c r="D41" s="543">
        <f t="shared" si="164"/>
        <v>0</v>
      </c>
      <c r="E41" s="272">
        <f t="shared" si="165"/>
        <v>38</v>
      </c>
      <c r="F41" s="517">
        <f t="shared" si="166"/>
        <v>0</v>
      </c>
      <c r="G41" s="151">
        <f t="shared" si="167"/>
        <v>0</v>
      </c>
      <c r="H41" s="267">
        <f t="shared" si="6"/>
        <v>0</v>
      </c>
      <c r="I41" s="7"/>
      <c r="J41" s="120"/>
      <c r="K41" s="7"/>
      <c r="L41" s="120"/>
      <c r="M41" s="11"/>
      <c r="N41" s="120"/>
      <c r="O41" s="204"/>
      <c r="P41" s="193"/>
      <c r="Q41" s="11"/>
      <c r="R41" s="120"/>
      <c r="S41" s="7"/>
      <c r="T41" s="120"/>
      <c r="U41" s="7"/>
      <c r="V41" s="120"/>
      <c r="W41" s="204"/>
      <c r="X41" s="120"/>
      <c r="Y41" s="204"/>
      <c r="Z41" s="120"/>
      <c r="AA41" s="7"/>
      <c r="AB41" s="120"/>
      <c r="AC41" s="11"/>
      <c r="AD41" s="120"/>
      <c r="AE41" s="204"/>
      <c r="AF41" s="120"/>
      <c r="AG41" s="7"/>
      <c r="AH41" s="188"/>
      <c r="AI41" s="7"/>
      <c r="AJ41" s="120"/>
      <c r="AK41" s="7"/>
      <c r="AL41" s="188"/>
      <c r="AM41" s="7"/>
      <c r="AN41" s="120"/>
      <c r="AO41" s="7"/>
      <c r="AP41" s="120"/>
      <c r="AQ41" s="7"/>
      <c r="AR41" s="120"/>
      <c r="AS41" s="7"/>
      <c r="AT41" s="120"/>
      <c r="AU41" s="7"/>
      <c r="AV41" s="120"/>
      <c r="AW41" s="148"/>
      <c r="AX41" s="183"/>
      <c r="AY41" s="204"/>
      <c r="AZ41" s="120"/>
      <c r="BA41" s="148"/>
      <c r="BB41" s="120"/>
      <c r="BC41" s="49"/>
      <c r="BD41" s="120"/>
      <c r="BE41" s="93"/>
      <c r="BF41" s="120"/>
      <c r="BG41" s="49"/>
      <c r="BH41" s="120"/>
      <c r="BI41" s="7"/>
      <c r="BJ41" s="120"/>
      <c r="BK41" s="148"/>
      <c r="BL41" s="120"/>
      <c r="BM41" s="7"/>
      <c r="BN41" s="190"/>
      <c r="BO41" s="49"/>
      <c r="BP41" s="120"/>
      <c r="BQ41" s="148"/>
      <c r="BR41" s="120"/>
      <c r="BS41" s="7"/>
      <c r="BT41" s="120"/>
      <c r="BU41" s="7"/>
      <c r="BV41" s="120"/>
      <c r="BW41" s="7"/>
      <c r="BX41" s="120"/>
      <c r="BY41" s="148"/>
      <c r="BZ41" s="120"/>
      <c r="CA41" s="148"/>
      <c r="CB41" s="120"/>
      <c r="CC41" s="7"/>
      <c r="CD41" s="120"/>
      <c r="CE41" s="7"/>
      <c r="CF41" s="188"/>
      <c r="CG41" s="7"/>
      <c r="CH41" s="188"/>
      <c r="CI41" s="7"/>
      <c r="CJ41" s="188"/>
      <c r="CK41" s="7"/>
      <c r="CL41" s="188"/>
      <c r="CM41" s="7"/>
      <c r="CN41" s="188"/>
      <c r="CO41" s="148"/>
      <c r="CP41" s="188"/>
      <c r="CQ41" s="7"/>
      <c r="CR41" s="120"/>
      <c r="CS41" s="7"/>
      <c r="CT41" s="120"/>
      <c r="CU41" s="148"/>
      <c r="CV41" s="188"/>
      <c r="CW41" s="148"/>
      <c r="CX41" s="193"/>
      <c r="CY41" s="7"/>
      <c r="CZ41" s="120"/>
      <c r="DA41" s="148"/>
      <c r="DB41" s="188"/>
      <c r="DC41" s="49"/>
      <c r="DD41" s="120"/>
      <c r="DE41" s="204"/>
      <c r="DF41" s="182"/>
      <c r="DG41" s="7"/>
      <c r="DH41" s="120"/>
      <c r="DI41" s="148"/>
      <c r="DJ41" s="188"/>
      <c r="DK41" s="49"/>
      <c r="DL41" s="120"/>
      <c r="DM41" s="148"/>
      <c r="DN41" s="188"/>
      <c r="DO41" s="7"/>
      <c r="DP41" s="120"/>
      <c r="DQ41" s="204"/>
      <c r="DR41" s="120"/>
      <c r="DS41" s="49"/>
      <c r="DT41" s="120"/>
      <c r="DU41" s="204"/>
      <c r="DV41" s="182"/>
      <c r="DW41" s="7"/>
      <c r="DX41" s="120"/>
      <c r="DY41" s="204"/>
      <c r="DZ41" s="120"/>
      <c r="EA41" s="182"/>
      <c r="EB41" s="193"/>
      <c r="EC41" s="7"/>
      <c r="ED41" s="120"/>
      <c r="EE41" s="7"/>
      <c r="EF41" s="120"/>
      <c r="EG41" s="7"/>
      <c r="EH41" s="120"/>
      <c r="EI41" s="148"/>
      <c r="EJ41" s="120"/>
      <c r="EK41" s="7"/>
      <c r="EL41" s="120"/>
      <c r="EM41" s="198"/>
      <c r="EN41" s="193"/>
      <c r="EO41" s="7"/>
      <c r="EP41" s="120"/>
      <c r="EQ41" s="7"/>
      <c r="ER41" s="120"/>
      <c r="ES41" s="7"/>
      <c r="ET41" s="120"/>
      <c r="EU41" s="7"/>
      <c r="EV41" s="120"/>
      <c r="EW41" s="7"/>
      <c r="EX41" s="188"/>
      <c r="EY41" s="198"/>
      <c r="EZ41" s="120"/>
      <c r="FA41" s="21"/>
      <c r="FB41" s="120"/>
      <c r="FC41" s="7"/>
      <c r="FD41" s="120"/>
      <c r="FE41" s="7"/>
      <c r="FF41" s="120"/>
      <c r="FG41" s="7"/>
      <c r="FH41" s="120"/>
      <c r="FI41" s="21"/>
      <c r="FJ41" s="120"/>
      <c r="FK41" s="182"/>
      <c r="FL41" s="120"/>
      <c r="FM41" s="148"/>
      <c r="FN41" s="182"/>
      <c r="FO41" s="204"/>
      <c r="FP41" s="120"/>
      <c r="FQ41" s="7"/>
      <c r="FR41" s="120"/>
      <c r="FS41" s="153"/>
      <c r="FT41" s="103"/>
      <c r="FU41" s="222"/>
      <c r="FV41" s="103"/>
      <c r="FW41" s="222"/>
      <c r="FX41" s="103"/>
      <c r="FY41" s="222"/>
      <c r="FZ41" s="103"/>
      <c r="GA41" s="204"/>
      <c r="GB41" s="193"/>
      <c r="GC41" s="7"/>
      <c r="GD41" s="120"/>
      <c r="GE41" s="204"/>
      <c r="GF41" s="120"/>
      <c r="GG41" s="204"/>
      <c r="GH41" s="120"/>
      <c r="GI41" s="222"/>
      <c r="GJ41" s="103"/>
      <c r="GK41" s="49"/>
      <c r="GL41" s="120"/>
      <c r="GM41" s="49"/>
      <c r="GN41" s="120"/>
      <c r="GO41" s="204"/>
      <c r="GP41" s="120"/>
      <c r="GQ41" s="204"/>
      <c r="GR41" s="120"/>
      <c r="GS41" s="204"/>
      <c r="GT41" s="120"/>
      <c r="GU41" s="21"/>
      <c r="GV41" s="120"/>
      <c r="GW41" s="204"/>
      <c r="GX41" s="120"/>
      <c r="GY41" s="21"/>
      <c r="GZ41" s="120"/>
      <c r="HA41" s="153"/>
      <c r="HB41" s="103"/>
      <c r="HC41" s="204"/>
      <c r="HD41" s="120"/>
      <c r="HE41" s="7"/>
      <c r="HF41" s="188"/>
      <c r="HG41" s="7"/>
      <c r="HH41" s="188"/>
      <c r="HI41" s="7"/>
      <c r="HJ41" s="188"/>
      <c r="HK41" s="21"/>
      <c r="HL41" s="120"/>
      <c r="HM41" s="204"/>
      <c r="HN41" s="120"/>
      <c r="HO41" s="7"/>
      <c r="HP41" s="120"/>
      <c r="HQ41" s="7"/>
      <c r="HR41" s="120"/>
      <c r="HS41" s="204"/>
      <c r="HT41" s="120"/>
      <c r="HU41" s="526"/>
      <c r="HV41" s="120"/>
      <c r="HW41" s="216"/>
      <c r="HX41" s="527"/>
      <c r="HY41" s="216"/>
      <c r="HZ41" s="527"/>
      <c r="IA41" s="7"/>
      <c r="IB41" s="190"/>
      <c r="IC41" s="204"/>
      <c r="ID41" s="120"/>
      <c r="IE41" s="7"/>
      <c r="IF41" s="120"/>
      <c r="IG41" s="204"/>
      <c r="IH41" s="120"/>
      <c r="II41" s="7"/>
      <c r="IJ41" s="120"/>
      <c r="IK41" s="7"/>
      <c r="IL41" s="190"/>
      <c r="IM41" s="7"/>
      <c r="IN41" s="188"/>
      <c r="IO41" s="153"/>
      <c r="IP41" s="116"/>
      <c r="IQ41" s="7"/>
      <c r="IR41" s="188"/>
      <c r="IS41" s="7"/>
      <c r="IT41" s="120"/>
      <c r="IU41" s="7"/>
      <c r="IV41" s="120"/>
      <c r="IW41" s="7"/>
      <c r="IX41" s="120"/>
      <c r="IY41" s="7"/>
      <c r="IZ41" s="120"/>
      <c r="JA41" s="7"/>
      <c r="JB41" s="120"/>
      <c r="JC41" s="7"/>
      <c r="JD41" s="120"/>
      <c r="JE41" s="7"/>
      <c r="JF41" s="188"/>
      <c r="JG41" s="7"/>
      <c r="JH41" s="188"/>
      <c r="JI41" s="7"/>
      <c r="JJ41" s="188"/>
      <c r="JK41" s="7"/>
      <c r="JL41" s="188"/>
      <c r="JM41" s="7"/>
      <c r="JN41" s="120"/>
      <c r="JO41" s="7"/>
      <c r="JP41" s="120"/>
      <c r="JQ41" s="7"/>
      <c r="JR41" s="120"/>
      <c r="JS41" s="7"/>
      <c r="JT41" s="120"/>
      <c r="JU41" s="7"/>
      <c r="JV41" s="120"/>
      <c r="JW41" s="7"/>
      <c r="JX41" s="190"/>
      <c r="JY41" s="7"/>
      <c r="JZ41" s="190"/>
      <c r="KA41" s="7"/>
      <c r="KB41" s="120"/>
      <c r="KC41" s="7"/>
      <c r="KD41" s="120"/>
      <c r="KE41" s="113"/>
      <c r="KF41" s="103"/>
      <c r="KG41" s="7"/>
      <c r="KH41" s="190"/>
      <c r="KI41" s="7"/>
      <c r="KJ41" s="120"/>
      <c r="KK41" s="7"/>
      <c r="KL41" s="120"/>
      <c r="KM41" s="7"/>
      <c r="KN41" s="120"/>
      <c r="KO41" s="7"/>
      <c r="KP41" s="120"/>
      <c r="KQ41" s="7"/>
      <c r="KR41" s="120"/>
      <c r="KS41" s="7"/>
      <c r="KT41" s="120"/>
      <c r="KU41" s="7"/>
      <c r="KV41" s="120"/>
      <c r="KW41" s="7"/>
      <c r="KX41" s="120"/>
      <c r="KY41" s="7"/>
      <c r="KZ41" s="190"/>
      <c r="LA41" s="7"/>
      <c r="LB41" s="190"/>
      <c r="LC41" s="7"/>
      <c r="LD41" s="120"/>
      <c r="LE41" s="153"/>
      <c r="LF41" s="103"/>
      <c r="LG41" s="7"/>
      <c r="LH41" s="190"/>
      <c r="LI41" s="7"/>
      <c r="LJ41" s="120"/>
      <c r="LK41" s="7"/>
      <c r="LL41" s="190"/>
      <c r="LM41" s="7"/>
      <c r="LN41" s="190"/>
      <c r="LO41" s="7"/>
      <c r="LP41" s="190"/>
      <c r="LQ41" s="148"/>
      <c r="LR41" s="120"/>
      <c r="LS41" s="7"/>
      <c r="LT41" s="120"/>
      <c r="LU41" s="7"/>
      <c r="LV41" s="120"/>
      <c r="LW41" s="7"/>
      <c r="LX41" s="120"/>
      <c r="LY41" s="7"/>
      <c r="LZ41" s="120"/>
      <c r="MA41" s="7"/>
      <c r="MB41" s="190"/>
      <c r="MC41" s="7"/>
      <c r="MD41" s="190"/>
      <c r="ME41" s="7"/>
      <c r="MF41" s="190"/>
      <c r="MG41" s="148"/>
      <c r="MH41" s="149"/>
      <c r="MI41" s="148"/>
      <c r="MJ41" s="149"/>
      <c r="MK41" s="148"/>
      <c r="ML41" s="149"/>
      <c r="MM41" s="148"/>
      <c r="MN41" s="149"/>
    </row>
    <row r="42" spans="1:352" s="33" customFormat="1" ht="16.5" customHeight="1" x14ac:dyDescent="0.2">
      <c r="A42" s="86">
        <f t="shared" si="0"/>
        <v>40</v>
      </c>
      <c r="B42" s="29" t="s">
        <v>483</v>
      </c>
      <c r="C42" s="270">
        <f t="shared" si="163"/>
        <v>0</v>
      </c>
      <c r="D42" s="543">
        <f t="shared" si="164"/>
        <v>0</v>
      </c>
      <c r="E42" s="272">
        <f t="shared" si="165"/>
        <v>38</v>
      </c>
      <c r="F42" s="517">
        <f t="shared" si="166"/>
        <v>0</v>
      </c>
      <c r="G42" s="151">
        <f t="shared" si="167"/>
        <v>0</v>
      </c>
      <c r="H42" s="267">
        <f t="shared" si="6"/>
        <v>0</v>
      </c>
      <c r="I42" s="7"/>
      <c r="J42" s="120"/>
      <c r="K42" s="7"/>
      <c r="L42" s="120"/>
      <c r="M42" s="7"/>
      <c r="N42" s="120"/>
      <c r="O42" s="204"/>
      <c r="P42" s="193"/>
      <c r="Q42" s="11"/>
      <c r="R42" s="120"/>
      <c r="S42" s="7"/>
      <c r="T42" s="120"/>
      <c r="U42" s="7"/>
      <c r="V42" s="120"/>
      <c r="W42" s="204"/>
      <c r="X42" s="120"/>
      <c r="Y42" s="204"/>
      <c r="Z42" s="120"/>
      <c r="AA42" s="7"/>
      <c r="AB42" s="120"/>
      <c r="AC42" s="7"/>
      <c r="AD42" s="120"/>
      <c r="AE42" s="204"/>
      <c r="AF42" s="120"/>
      <c r="AG42" s="7"/>
      <c r="AH42" s="188"/>
      <c r="AI42" s="7"/>
      <c r="AJ42" s="120"/>
      <c r="AK42" s="7"/>
      <c r="AL42" s="188"/>
      <c r="AM42" s="7"/>
      <c r="AN42" s="120"/>
      <c r="AO42" s="7"/>
      <c r="AP42" s="120"/>
      <c r="AQ42" s="7"/>
      <c r="AR42" s="120"/>
      <c r="AS42" s="7"/>
      <c r="AT42" s="120"/>
      <c r="AU42" s="7"/>
      <c r="AV42" s="120"/>
      <c r="AW42" s="148"/>
      <c r="AX42" s="183"/>
      <c r="AY42" s="204"/>
      <c r="AZ42" s="120"/>
      <c r="BA42" s="148"/>
      <c r="BB42" s="120"/>
      <c r="BC42" s="49"/>
      <c r="BD42" s="120"/>
      <c r="BE42" s="93"/>
      <c r="BF42" s="120"/>
      <c r="BG42" s="49"/>
      <c r="BH42" s="120"/>
      <c r="BI42" s="7"/>
      <c r="BJ42" s="120"/>
      <c r="BK42" s="148"/>
      <c r="BL42" s="120"/>
      <c r="BM42" s="7"/>
      <c r="BN42" s="190"/>
      <c r="BO42" s="49"/>
      <c r="BP42" s="120"/>
      <c r="BQ42" s="148"/>
      <c r="BR42" s="120"/>
      <c r="BS42" s="7"/>
      <c r="BT42" s="120"/>
      <c r="BU42" s="7"/>
      <c r="BV42" s="120"/>
      <c r="BW42" s="7"/>
      <c r="BX42" s="120"/>
      <c r="BY42" s="148"/>
      <c r="BZ42" s="120"/>
      <c r="CA42" s="148"/>
      <c r="CB42" s="120"/>
      <c r="CC42" s="7"/>
      <c r="CD42" s="120"/>
      <c r="CE42" s="7"/>
      <c r="CF42" s="188"/>
      <c r="CG42" s="7"/>
      <c r="CH42" s="188"/>
      <c r="CI42" s="7"/>
      <c r="CJ42" s="188"/>
      <c r="CK42" s="7"/>
      <c r="CL42" s="188"/>
      <c r="CM42" s="7"/>
      <c r="CN42" s="188"/>
      <c r="CO42" s="148"/>
      <c r="CP42" s="188"/>
      <c r="CQ42" s="7"/>
      <c r="CR42" s="120"/>
      <c r="CS42" s="7"/>
      <c r="CT42" s="120"/>
      <c r="CU42" s="148"/>
      <c r="CV42" s="188"/>
      <c r="CW42" s="148"/>
      <c r="CX42" s="193"/>
      <c r="CY42" s="7"/>
      <c r="CZ42" s="120"/>
      <c r="DA42" s="148"/>
      <c r="DB42" s="188"/>
      <c r="DC42" s="49"/>
      <c r="DD42" s="120"/>
      <c r="DE42" s="204"/>
      <c r="DF42" s="182"/>
      <c r="DG42" s="7"/>
      <c r="DH42" s="120"/>
      <c r="DI42" s="148"/>
      <c r="DJ42" s="188"/>
      <c r="DK42" s="49"/>
      <c r="DL42" s="120"/>
      <c r="DM42" s="148"/>
      <c r="DN42" s="188"/>
      <c r="DO42" s="7"/>
      <c r="DP42" s="120"/>
      <c r="DQ42" s="204"/>
      <c r="DR42" s="120"/>
      <c r="DS42" s="49"/>
      <c r="DT42" s="120"/>
      <c r="DU42" s="204"/>
      <c r="DV42" s="182"/>
      <c r="DW42" s="7"/>
      <c r="DX42" s="120"/>
      <c r="DY42" s="204"/>
      <c r="DZ42" s="120"/>
      <c r="EA42" s="182"/>
      <c r="EB42" s="193"/>
      <c r="EC42" s="7"/>
      <c r="ED42" s="120"/>
      <c r="EE42" s="7"/>
      <c r="EF42" s="120"/>
      <c r="EG42" s="7"/>
      <c r="EH42" s="120"/>
      <c r="EI42" s="148"/>
      <c r="EJ42" s="120"/>
      <c r="EK42" s="7"/>
      <c r="EL42" s="120"/>
      <c r="EM42" s="198"/>
      <c r="EN42" s="193"/>
      <c r="EO42" s="7"/>
      <c r="EP42" s="120"/>
      <c r="EQ42" s="7"/>
      <c r="ER42" s="120"/>
      <c r="ES42" s="7"/>
      <c r="ET42" s="120"/>
      <c r="EU42" s="7"/>
      <c r="EV42" s="120"/>
      <c r="EW42" s="7"/>
      <c r="EX42" s="188"/>
      <c r="EY42" s="198"/>
      <c r="EZ42" s="120"/>
      <c r="FA42" s="21"/>
      <c r="FB42" s="120"/>
      <c r="FC42" s="7"/>
      <c r="FD42" s="120"/>
      <c r="FE42" s="7"/>
      <c r="FF42" s="120"/>
      <c r="FG42" s="7"/>
      <c r="FH42" s="120"/>
      <c r="FI42" s="21"/>
      <c r="FJ42" s="120"/>
      <c r="FK42" s="182"/>
      <c r="FL42" s="120"/>
      <c r="FM42" s="148"/>
      <c r="FN42" s="182"/>
      <c r="FO42" s="204"/>
      <c r="FP42" s="120"/>
      <c r="FQ42" s="7"/>
      <c r="FR42" s="120"/>
      <c r="FS42" s="153"/>
      <c r="FT42" s="103"/>
      <c r="FU42" s="230"/>
      <c r="FV42" s="103"/>
      <c r="FW42" s="222"/>
      <c r="FX42" s="103"/>
      <c r="FY42" s="222"/>
      <c r="FZ42" s="103"/>
      <c r="GA42" s="204"/>
      <c r="GB42" s="193"/>
      <c r="GC42" s="7"/>
      <c r="GD42" s="120"/>
      <c r="GE42" s="204"/>
      <c r="GF42" s="120"/>
      <c r="GG42" s="204"/>
      <c r="GH42" s="120"/>
      <c r="GI42" s="222"/>
      <c r="GJ42" s="103"/>
      <c r="GK42" s="49"/>
      <c r="GL42" s="120"/>
      <c r="GM42" s="49"/>
      <c r="GN42" s="120"/>
      <c r="GO42" s="204"/>
      <c r="GP42" s="120"/>
      <c r="GQ42" s="231"/>
      <c r="GR42" s="103"/>
      <c r="GS42" s="204"/>
      <c r="GT42" s="120"/>
      <c r="GU42" s="21"/>
      <c r="GV42" s="120"/>
      <c r="GW42" s="204"/>
      <c r="GX42" s="120"/>
      <c r="GY42" s="21"/>
      <c r="GZ42" s="120"/>
      <c r="HA42" s="153"/>
      <c r="HB42" s="103"/>
      <c r="HC42" s="204"/>
      <c r="HD42" s="120"/>
      <c r="HE42" s="7"/>
      <c r="HF42" s="188"/>
      <c r="HG42" s="7"/>
      <c r="HH42" s="188"/>
      <c r="HI42" s="7"/>
      <c r="HJ42" s="188"/>
      <c r="HK42" s="21"/>
      <c r="HL42" s="120"/>
      <c r="HM42" s="204"/>
      <c r="HN42" s="120"/>
      <c r="HO42" s="7"/>
      <c r="HP42" s="120"/>
      <c r="HQ42" s="7"/>
      <c r="HR42" s="120"/>
      <c r="HS42" s="204"/>
      <c r="HT42" s="120"/>
      <c r="HU42" s="526"/>
      <c r="HV42" s="120"/>
      <c r="HW42" s="216"/>
      <c r="HX42" s="527"/>
      <c r="HY42" s="216"/>
      <c r="HZ42" s="527"/>
      <c r="IA42" s="7"/>
      <c r="IB42" s="190"/>
      <c r="IC42" s="204"/>
      <c r="ID42" s="120"/>
      <c r="IE42" s="7"/>
      <c r="IF42" s="120"/>
      <c r="IG42" s="204"/>
      <c r="IH42" s="120"/>
      <c r="II42" s="7"/>
      <c r="IJ42" s="120"/>
      <c r="IK42" s="7"/>
      <c r="IL42" s="190"/>
      <c r="IM42" s="7"/>
      <c r="IN42" s="120"/>
      <c r="IO42" s="153"/>
      <c r="IP42" s="116"/>
      <c r="IQ42" s="7"/>
      <c r="IR42" s="188"/>
      <c r="IS42" s="7"/>
      <c r="IT42" s="120"/>
      <c r="IU42" s="7"/>
      <c r="IV42" s="120"/>
      <c r="IW42" s="7"/>
      <c r="IX42" s="120"/>
      <c r="IY42" s="7"/>
      <c r="IZ42" s="120"/>
      <c r="JA42" s="7"/>
      <c r="JB42" s="120"/>
      <c r="JC42" s="7"/>
      <c r="JD42" s="120"/>
      <c r="JE42" s="7"/>
      <c r="JF42" s="188"/>
      <c r="JG42" s="7"/>
      <c r="JH42" s="188"/>
      <c r="JI42" s="7"/>
      <c r="JJ42" s="188"/>
      <c r="JK42" s="7"/>
      <c r="JL42" s="120"/>
      <c r="JM42" s="7"/>
      <c r="JN42" s="120"/>
      <c r="JO42" s="7"/>
      <c r="JP42" s="120"/>
      <c r="JQ42" s="7"/>
      <c r="JR42" s="120"/>
      <c r="JS42" s="7"/>
      <c r="JT42" s="120"/>
      <c r="JU42" s="7"/>
      <c r="JV42" s="120"/>
      <c r="JW42" s="7"/>
      <c r="JX42" s="190"/>
      <c r="JY42" s="7"/>
      <c r="JZ42" s="190"/>
      <c r="KA42" s="7"/>
      <c r="KB42" s="120"/>
      <c r="KC42" s="7"/>
      <c r="KD42" s="120"/>
      <c r="KE42" s="113"/>
      <c r="KF42" s="103"/>
      <c r="KG42" s="7"/>
      <c r="KH42" s="190"/>
      <c r="KI42" s="7"/>
      <c r="KJ42" s="120"/>
      <c r="KK42" s="7"/>
      <c r="KL42" s="120"/>
      <c r="KM42" s="7"/>
      <c r="KN42" s="120"/>
      <c r="KO42" s="7"/>
      <c r="KP42" s="120"/>
      <c r="KQ42" s="7"/>
      <c r="KR42" s="120"/>
      <c r="KS42" s="7"/>
      <c r="KT42" s="120"/>
      <c r="KU42" s="7"/>
      <c r="KV42" s="120"/>
      <c r="KW42" s="7"/>
      <c r="KX42" s="120"/>
      <c r="KY42" s="7"/>
      <c r="KZ42" s="190"/>
      <c r="LA42" s="7"/>
      <c r="LB42" s="190"/>
      <c r="LC42" s="7"/>
      <c r="LD42" s="120"/>
      <c r="LE42" s="153"/>
      <c r="LF42" s="103"/>
      <c r="LG42" s="7"/>
      <c r="LH42" s="190"/>
      <c r="LI42" s="7"/>
      <c r="LJ42" s="120"/>
      <c r="LK42" s="7"/>
      <c r="LL42" s="190"/>
      <c r="LM42" s="7"/>
      <c r="LN42" s="190"/>
      <c r="LO42" s="7"/>
      <c r="LP42" s="190"/>
      <c r="LQ42" s="148"/>
      <c r="LR42" s="120"/>
      <c r="LS42" s="7"/>
      <c r="LT42" s="120"/>
      <c r="LU42" s="7"/>
      <c r="LV42" s="120"/>
      <c r="LW42" s="7"/>
      <c r="LX42" s="120"/>
      <c r="LY42" s="7"/>
      <c r="LZ42" s="120"/>
      <c r="MA42" s="7"/>
      <c r="MB42" s="190"/>
      <c r="MC42" s="7"/>
      <c r="MD42" s="190"/>
      <c r="ME42" s="7"/>
      <c r="MF42" s="190"/>
      <c r="MG42" s="148"/>
      <c r="MH42" s="149"/>
      <c r="MI42" s="148"/>
      <c r="MJ42" s="149"/>
      <c r="MK42" s="148"/>
      <c r="ML42" s="149"/>
      <c r="MM42" s="148"/>
      <c r="MN42" s="149"/>
    </row>
    <row r="43" spans="1:352" s="33" customFormat="1" ht="16.5" customHeight="1" x14ac:dyDescent="0.2">
      <c r="A43" s="86">
        <f t="shared" si="0"/>
        <v>41</v>
      </c>
      <c r="B43" s="29" t="s">
        <v>520</v>
      </c>
      <c r="C43" s="270">
        <f t="shared" si="163"/>
        <v>20</v>
      </c>
      <c r="D43" s="543">
        <f t="shared" si="164"/>
        <v>48</v>
      </c>
      <c r="E43" s="272">
        <f t="shared" si="165"/>
        <v>20</v>
      </c>
      <c r="F43" s="517">
        <f t="shared" si="166"/>
        <v>17</v>
      </c>
      <c r="G43" s="151">
        <f t="shared" si="167"/>
        <v>0.49423611111111121</v>
      </c>
      <c r="H43" s="267">
        <f t="shared" si="6"/>
        <v>1.4212962962962962E-2</v>
      </c>
      <c r="I43" s="7">
        <v>1.4953703703703705E-2</v>
      </c>
      <c r="J43" s="120">
        <f t="shared" ref="J43:J49" si="192">ROUNDUP(I43/$H43,0)</f>
        <v>2</v>
      </c>
      <c r="K43" s="7">
        <v>1.4664351851851852E-2</v>
      </c>
      <c r="L43" s="120">
        <f t="shared" ref="L43" si="193">ROUNDUP(K43/$H43,0)</f>
        <v>2</v>
      </c>
      <c r="M43" s="7">
        <v>1.4212962962962962E-2</v>
      </c>
      <c r="N43" s="120">
        <f t="shared" ref="N43:N45" si="194">ROUNDUP(M43/$H43,0)</f>
        <v>1</v>
      </c>
      <c r="O43" s="7">
        <v>1.4571759259259258E-2</v>
      </c>
      <c r="P43" s="120">
        <f t="shared" ref="P43:P45" si="195">ROUNDUP(O43/$H43,0)</f>
        <v>2</v>
      </c>
      <c r="Q43" s="11"/>
      <c r="R43" s="120"/>
      <c r="S43" s="7"/>
      <c r="T43" s="120"/>
      <c r="U43" s="7"/>
      <c r="V43" s="120"/>
      <c r="W43" s="204"/>
      <c r="X43" s="120"/>
      <c r="Y43" s="204"/>
      <c r="Z43" s="120"/>
      <c r="AA43" s="7"/>
      <c r="AB43" s="120"/>
      <c r="AC43" s="7"/>
      <c r="AD43" s="120"/>
      <c r="AE43" s="204"/>
      <c r="AF43" s="120"/>
      <c r="AG43" s="7"/>
      <c r="AH43" s="188"/>
      <c r="AI43" s="7">
        <v>1.4872685185185185E-2</v>
      </c>
      <c r="AJ43" s="120">
        <f t="shared" ref="AJ43" si="196">ROUNDUP(AI43/$H43,0)</f>
        <v>2</v>
      </c>
      <c r="AK43" s="7"/>
      <c r="AL43" s="188"/>
      <c r="AM43" s="7"/>
      <c r="AN43" s="120"/>
      <c r="AO43" s="7"/>
      <c r="AP43" s="120"/>
      <c r="AQ43" s="7"/>
      <c r="AR43" s="120"/>
      <c r="AS43" s="7">
        <v>3.2546296296296295E-2</v>
      </c>
      <c r="AT43" s="402">
        <f>ROUNDUP(AS43/$H43,0)</f>
        <v>3</v>
      </c>
      <c r="AU43" s="7"/>
      <c r="AV43" s="120"/>
      <c r="AW43" s="148"/>
      <c r="AX43" s="183"/>
      <c r="AY43" s="206"/>
      <c r="AZ43" s="212"/>
      <c r="BA43" s="148"/>
      <c r="BB43" s="120"/>
      <c r="BC43" s="49"/>
      <c r="BD43" s="120"/>
      <c r="BE43" s="93"/>
      <c r="BF43" s="120"/>
      <c r="BG43" s="49"/>
      <c r="BH43" s="120"/>
      <c r="BI43" s="7"/>
      <c r="BJ43" s="120"/>
      <c r="BK43" s="148"/>
      <c r="BL43" s="120"/>
      <c r="BM43" s="7"/>
      <c r="BN43" s="190"/>
      <c r="BO43" s="49"/>
      <c r="BP43" s="120"/>
      <c r="BQ43" s="148"/>
      <c r="BR43" s="120"/>
      <c r="BS43" s="7"/>
      <c r="BT43" s="120"/>
      <c r="BU43" s="7"/>
      <c r="BV43" s="120"/>
      <c r="BW43" s="7"/>
      <c r="BX43" s="120"/>
      <c r="BY43" s="148"/>
      <c r="BZ43" s="120"/>
      <c r="CA43" s="148"/>
      <c r="CB43" s="120"/>
      <c r="CC43" s="7"/>
      <c r="CD43" s="120"/>
      <c r="CE43" s="7"/>
      <c r="CF43" s="188"/>
      <c r="CG43" s="7"/>
      <c r="CH43" s="188"/>
      <c r="CI43" s="7"/>
      <c r="CJ43" s="188"/>
      <c r="CK43" s="7"/>
      <c r="CL43" s="188"/>
      <c r="CM43" s="7"/>
      <c r="CN43" s="188"/>
      <c r="CO43" s="148"/>
      <c r="CP43" s="188"/>
      <c r="CQ43" s="7"/>
      <c r="CR43" s="120"/>
      <c r="CS43" s="7"/>
      <c r="CT43" s="120"/>
      <c r="CU43" s="148"/>
      <c r="CV43" s="188"/>
      <c r="CW43" s="148"/>
      <c r="CX43" s="193"/>
      <c r="CY43" s="7">
        <v>7.1331018518518516E-2</v>
      </c>
      <c r="CZ43" s="120">
        <f t="shared" ref="CZ43" si="197">ROUNDUP(CY43/$H43,0)</f>
        <v>6</v>
      </c>
      <c r="DA43" s="148"/>
      <c r="DB43" s="188"/>
      <c r="DC43" s="49"/>
      <c r="DD43" s="120"/>
      <c r="DE43" s="204"/>
      <c r="DF43" s="182"/>
      <c r="DG43" s="7"/>
      <c r="DH43" s="120"/>
      <c r="DI43" s="148"/>
      <c r="DJ43" s="188"/>
      <c r="DK43" s="49"/>
      <c r="DL43" s="120"/>
      <c r="DM43" s="148"/>
      <c r="DN43" s="188"/>
      <c r="DO43" s="7">
        <v>1.5023148148148148E-2</v>
      </c>
      <c r="DP43" s="120">
        <f>IF($H43=0,0,ROUNDUP(DO43/$H43,0))</f>
        <v>2</v>
      </c>
      <c r="DQ43" s="204"/>
      <c r="DR43" s="120"/>
      <c r="DS43" s="49"/>
      <c r="DT43" s="120"/>
      <c r="DU43" s="204"/>
      <c r="DV43" s="182"/>
      <c r="DW43" s="7"/>
      <c r="DX43" s="120"/>
      <c r="DY43" s="204"/>
      <c r="DZ43" s="120"/>
      <c r="EA43" s="7">
        <v>1.6736111111111111E-2</v>
      </c>
      <c r="EB43" s="120">
        <f>IF($H43=0,0,ROUNDUP(EA43/$H43,0))</f>
        <v>2</v>
      </c>
      <c r="EC43" s="7"/>
      <c r="ED43" s="120"/>
      <c r="EE43" s="7"/>
      <c r="EF43" s="120"/>
      <c r="EG43" s="7"/>
      <c r="EH43" s="120"/>
      <c r="EI43" s="148"/>
      <c r="EJ43" s="120"/>
      <c r="EK43" s="7"/>
      <c r="EL43" s="120"/>
      <c r="EM43" s="198"/>
      <c r="EN43" s="193"/>
      <c r="EO43" s="148"/>
      <c r="EP43" s="193"/>
      <c r="EQ43" s="7"/>
      <c r="ER43" s="120"/>
      <c r="ES43" s="7"/>
      <c r="ET43" s="120"/>
      <c r="EU43" s="7"/>
      <c r="EV43" s="120"/>
      <c r="EW43" s="7"/>
      <c r="EX43" s="188"/>
      <c r="EY43" s="198"/>
      <c r="EZ43" s="120"/>
      <c r="FA43" s="21"/>
      <c r="FB43" s="120"/>
      <c r="FC43" s="7"/>
      <c r="FD43" s="120"/>
      <c r="FE43" s="7">
        <v>3.4641203703703702E-2</v>
      </c>
      <c r="FF43" s="120">
        <f>IF($H43=0,0,ROUNDUP(FE43/$H43,0))</f>
        <v>3</v>
      </c>
      <c r="FG43" s="7"/>
      <c r="FH43" s="120"/>
      <c r="FI43" s="21"/>
      <c r="FJ43" s="120"/>
      <c r="FK43" s="182"/>
      <c r="FL43" s="120"/>
      <c r="FM43" s="148"/>
      <c r="FN43" s="182"/>
      <c r="FO43" s="204"/>
      <c r="FP43" s="120"/>
      <c r="FQ43" s="7"/>
      <c r="FR43" s="120"/>
      <c r="FS43" s="153"/>
      <c r="FT43" s="103"/>
      <c r="FU43" s="222"/>
      <c r="FV43" s="103"/>
      <c r="FW43" s="222"/>
      <c r="FX43" s="103"/>
      <c r="FY43" s="153"/>
      <c r="FZ43" s="103"/>
      <c r="GA43" s="204"/>
      <c r="GB43" s="193"/>
      <c r="GC43" s="153">
        <v>3.2268518518518523E-2</v>
      </c>
      <c r="GD43" s="193">
        <f>IF($H43=0,0,ROUNDUP(GC43/$H43,0))</f>
        <v>3</v>
      </c>
      <c r="GE43" s="204"/>
      <c r="GF43" s="120"/>
      <c r="GG43" s="204"/>
      <c r="GH43" s="120"/>
      <c r="GI43" s="222"/>
      <c r="GJ43" s="103"/>
      <c r="GK43" s="49"/>
      <c r="GL43" s="120"/>
      <c r="GM43" s="49"/>
      <c r="GN43" s="120"/>
      <c r="GO43" s="153"/>
      <c r="GP43" s="103"/>
      <c r="GQ43" s="204"/>
      <c r="GR43" s="120"/>
      <c r="GS43" s="204"/>
      <c r="GT43" s="120"/>
      <c r="GU43" s="21"/>
      <c r="GV43" s="120"/>
      <c r="GW43" s="204"/>
      <c r="GX43" s="120"/>
      <c r="GY43" s="21"/>
      <c r="GZ43" s="120"/>
      <c r="HA43" s="153"/>
      <c r="HB43" s="103"/>
      <c r="HC43" s="153"/>
      <c r="HD43" s="103"/>
      <c r="HE43" s="7"/>
      <c r="HF43" s="188"/>
      <c r="HG43" s="7"/>
      <c r="HH43" s="188"/>
      <c r="HI43" s="7"/>
      <c r="HJ43" s="188"/>
      <c r="HK43" s="21"/>
      <c r="HL43" s="120"/>
      <c r="HM43" s="204"/>
      <c r="HN43" s="120"/>
      <c r="HO43" s="7"/>
      <c r="HP43" s="120"/>
      <c r="HQ43" s="7"/>
      <c r="HR43" s="120"/>
      <c r="HS43" s="204"/>
      <c r="HT43" s="120"/>
      <c r="HU43" s="526"/>
      <c r="HV43" s="120"/>
      <c r="HW43" s="216"/>
      <c r="HX43" s="527"/>
      <c r="HY43" s="216"/>
      <c r="HZ43" s="527"/>
      <c r="IA43" s="7"/>
      <c r="IB43" s="190"/>
      <c r="IC43" s="204"/>
      <c r="ID43" s="120"/>
      <c r="IE43" s="7"/>
      <c r="IF43" s="120"/>
      <c r="IG43" s="204"/>
      <c r="IH43" s="120"/>
      <c r="II43" s="7"/>
      <c r="IJ43" s="120"/>
      <c r="IK43" s="559">
        <v>4.2881944444444438E-2</v>
      </c>
      <c r="IL43" s="539">
        <f>MIN(IF($H43=0,0,ROUNDUP(IK43/$H43,0)),30)</f>
        <v>4</v>
      </c>
      <c r="IM43" s="7"/>
      <c r="IN43" s="120"/>
      <c r="IO43" s="153"/>
      <c r="IP43" s="116"/>
      <c r="IQ43" s="7"/>
      <c r="IR43" s="188"/>
      <c r="IS43" s="7"/>
      <c r="IT43" s="120"/>
      <c r="IU43" s="7"/>
      <c r="IV43" s="120"/>
      <c r="IW43" s="7"/>
      <c r="IX43" s="120"/>
      <c r="IY43" s="7"/>
      <c r="IZ43" s="120"/>
      <c r="JA43" s="7">
        <v>3.0335648148148143E-2</v>
      </c>
      <c r="JB43" s="120">
        <f>MIN(IF($H43=0,0,ROUNDUP(JA43/$H43,0)),30)</f>
        <v>3</v>
      </c>
      <c r="JC43" s="540">
        <v>3.3680555555555551E-3</v>
      </c>
      <c r="JD43" s="541">
        <f>MIN(IF($H43=0,0,ROUNDUP(JC43/$H43,0)),30)</f>
        <v>1</v>
      </c>
      <c r="JE43" s="7"/>
      <c r="JF43" s="120"/>
      <c r="JG43" s="7"/>
      <c r="JH43" s="188"/>
      <c r="JI43" s="7"/>
      <c r="JJ43" s="188"/>
      <c r="JK43" s="7">
        <v>3.138888888888889E-2</v>
      </c>
      <c r="JL43" s="120">
        <f>MIN(IF($H43=0,0,ROUNDUP(JK43/$H43,0)),30)</f>
        <v>3</v>
      </c>
      <c r="JM43" s="7"/>
      <c r="JN43" s="120"/>
      <c r="JO43" s="7"/>
      <c r="JP43" s="120"/>
      <c r="JQ43" s="7"/>
      <c r="JR43" s="120"/>
      <c r="JS43" s="7"/>
      <c r="JT43" s="120"/>
      <c r="JU43" s="7"/>
      <c r="JV43" s="120"/>
      <c r="JW43" s="93"/>
      <c r="JX43" s="190"/>
      <c r="JY43" s="7">
        <v>7.3356481481481481E-2</v>
      </c>
      <c r="JZ43" s="188">
        <f t="shared" ref="JX43:JZ45" si="198">MIN(IF($H43=0,0,ROUNDUP(JY43/$H43,0)),30)</f>
        <v>6</v>
      </c>
      <c r="KA43" s="7"/>
      <c r="KB43" s="120"/>
      <c r="KC43" s="7"/>
      <c r="KD43" s="120"/>
      <c r="KE43" s="113"/>
      <c r="KF43" s="103"/>
      <c r="KG43" s="7">
        <v>3.7083333333333336E-2</v>
      </c>
      <c r="KH43" s="190">
        <f>MIN(IF($H43=0,0,ROUNDUP(KG43/$H43,0)),30)</f>
        <v>3</v>
      </c>
      <c r="KI43" s="7"/>
      <c r="KJ43" s="120"/>
      <c r="KK43" s="7"/>
      <c r="KL43" s="120"/>
      <c r="KM43" s="7"/>
      <c r="KN43" s="120"/>
      <c r="KO43" s="7"/>
      <c r="KP43" s="120"/>
      <c r="KQ43" s="7"/>
      <c r="KR43" s="120"/>
      <c r="KS43" s="7"/>
      <c r="KT43" s="120"/>
      <c r="KU43" s="7"/>
      <c r="KV43" s="120"/>
      <c r="KW43" s="7"/>
      <c r="KX43" s="120"/>
      <c r="KY43" s="7"/>
      <c r="KZ43" s="190"/>
      <c r="LA43" s="7"/>
      <c r="LB43" s="190"/>
      <c r="LC43" s="7"/>
      <c r="LD43" s="120"/>
      <c r="LE43" s="153"/>
      <c r="LF43" s="103"/>
      <c r="LG43" s="7"/>
      <c r="LH43" s="190"/>
      <c r="LI43" s="7"/>
      <c r="LJ43" s="120"/>
      <c r="LK43" s="7"/>
      <c r="LL43" s="190"/>
      <c r="LM43" s="7"/>
      <c r="LN43" s="190"/>
      <c r="LO43" s="7"/>
      <c r="LP43" s="190"/>
      <c r="LQ43" s="148"/>
      <c r="LR43" s="120"/>
      <c r="LS43" s="7"/>
      <c r="LT43" s="120"/>
      <c r="LU43" s="7"/>
      <c r="LV43" s="120"/>
      <c r="LW43" s="7"/>
      <c r="LX43" s="120"/>
      <c r="LY43" s="7"/>
      <c r="LZ43" s="120"/>
      <c r="MA43" s="7"/>
      <c r="MB43" s="190"/>
      <c r="MC43" s="7"/>
      <c r="MD43" s="190"/>
      <c r="ME43" s="7"/>
      <c r="MF43" s="190"/>
      <c r="MG43" s="148"/>
      <c r="MH43" s="149"/>
      <c r="MI43" s="148"/>
      <c r="MJ43" s="149"/>
      <c r="MK43" s="148"/>
      <c r="ML43" s="149"/>
      <c r="MM43" s="148"/>
      <c r="MN43" s="149"/>
    </row>
    <row r="44" spans="1:352" s="33" customFormat="1" ht="16.5" customHeight="1" x14ac:dyDescent="0.2">
      <c r="A44" s="86">
        <f t="shared" si="0"/>
        <v>42</v>
      </c>
      <c r="B44" s="29" t="s">
        <v>771</v>
      </c>
      <c r="C44" s="270">
        <f t="shared" si="163"/>
        <v>29</v>
      </c>
      <c r="D44" s="543">
        <f t="shared" si="164"/>
        <v>13</v>
      </c>
      <c r="E44" s="272">
        <f t="shared" si="165"/>
        <v>25</v>
      </c>
      <c r="F44" s="517">
        <f t="shared" si="166"/>
        <v>8</v>
      </c>
      <c r="G44" s="151">
        <f t="shared" si="167"/>
        <v>0.13912037037037037</v>
      </c>
      <c r="H44" s="267">
        <f t="shared" ref="H44" si="199">MINA(I44,K44,M44,O44,Q44,S44,U44,W44,Y44,AA44,AC44,AE44,AG44,AI44,AK44)</f>
        <v>1.8599537037037036E-2</v>
      </c>
      <c r="I44" s="7"/>
      <c r="J44" s="120"/>
      <c r="K44" s="7"/>
      <c r="L44" s="120"/>
      <c r="M44" s="7"/>
      <c r="N44" s="120"/>
      <c r="O44" s="7"/>
      <c r="P44" s="120"/>
      <c r="Q44" s="11"/>
      <c r="R44" s="120"/>
      <c r="S44" s="7"/>
      <c r="T44" s="120"/>
      <c r="U44" s="7"/>
      <c r="V44" s="120"/>
      <c r="W44" s="204"/>
      <c r="X44" s="120"/>
      <c r="Y44" s="204"/>
      <c r="Z44" s="120"/>
      <c r="AA44" s="7"/>
      <c r="AB44" s="120"/>
      <c r="AC44" s="7">
        <v>2.0277777777777777E-2</v>
      </c>
      <c r="AD44" s="120">
        <f t="shared" ref="AD44" si="200">ROUNDUP(AC44/$H44,0)</f>
        <v>2</v>
      </c>
      <c r="AE44" s="7">
        <v>1.9583333333333331E-2</v>
      </c>
      <c r="AF44" s="120">
        <f t="shared" ref="AF44" si="201">ROUNDUP(AE44/$H44,0)</f>
        <v>2</v>
      </c>
      <c r="AG44" s="7">
        <v>1.9143518518518518E-2</v>
      </c>
      <c r="AH44" s="120">
        <f t="shared" ref="AH44" si="202">ROUNDUP(AG44/$H44,0)</f>
        <v>2</v>
      </c>
      <c r="AI44" s="7">
        <v>1.8599537037037036E-2</v>
      </c>
      <c r="AJ44" s="120">
        <f t="shared" ref="AJ44" si="203">ROUNDUP(AI44/$H44,0)</f>
        <v>1</v>
      </c>
      <c r="AK44" s="7">
        <v>1.8657407407407407E-2</v>
      </c>
      <c r="AL44" s="120">
        <f t="shared" ref="AL44" si="204">ROUNDUP(AK44/$H44,0)</f>
        <v>2</v>
      </c>
      <c r="AM44" s="7"/>
      <c r="AN44" s="120"/>
      <c r="AO44" s="7"/>
      <c r="AP44" s="120"/>
      <c r="AQ44" s="7"/>
      <c r="AR44" s="120"/>
      <c r="AS44" s="7"/>
      <c r="AT44" s="402"/>
      <c r="AU44" s="7"/>
      <c r="AV44" s="120"/>
      <c r="AW44" s="148"/>
      <c r="AX44" s="183"/>
      <c r="AY44" s="206"/>
      <c r="AZ44" s="212"/>
      <c r="BA44" s="148"/>
      <c r="BB44" s="120"/>
      <c r="BC44" s="49"/>
      <c r="BD44" s="120"/>
      <c r="BE44" s="93"/>
      <c r="BF44" s="120"/>
      <c r="BG44" s="49"/>
      <c r="BH44" s="120"/>
      <c r="BI44" s="7"/>
      <c r="BJ44" s="120"/>
      <c r="BK44" s="148"/>
      <c r="BL44" s="120"/>
      <c r="BM44" s="7"/>
      <c r="BN44" s="190"/>
      <c r="BO44" s="49"/>
      <c r="BP44" s="120"/>
      <c r="BQ44" s="148"/>
      <c r="BR44" s="120"/>
      <c r="BS44" s="7"/>
      <c r="BT44" s="120"/>
      <c r="BU44" s="7"/>
      <c r="BV44" s="120"/>
      <c r="BW44" s="7"/>
      <c r="BX44" s="120"/>
      <c r="BY44" s="148"/>
      <c r="BZ44" s="120"/>
      <c r="CA44" s="148"/>
      <c r="CB44" s="120"/>
      <c r="CC44" s="7"/>
      <c r="CD44" s="120"/>
      <c r="CE44" s="7"/>
      <c r="CF44" s="188"/>
      <c r="CG44" s="7"/>
      <c r="CH44" s="188"/>
      <c r="CI44" s="7"/>
      <c r="CJ44" s="188"/>
      <c r="CK44" s="7"/>
      <c r="CL44" s="188"/>
      <c r="CM44" s="7"/>
      <c r="CN44" s="188"/>
      <c r="CO44" s="148"/>
      <c r="CP44" s="188"/>
      <c r="CQ44" s="7"/>
      <c r="CR44" s="120"/>
      <c r="CS44" s="7"/>
      <c r="CT44" s="120"/>
      <c r="CU44" s="148"/>
      <c r="CV44" s="188"/>
      <c r="CW44" s="148"/>
      <c r="CX44" s="193"/>
      <c r="CY44" s="7"/>
      <c r="CZ44" s="120"/>
      <c r="DA44" s="148"/>
      <c r="DB44" s="188"/>
      <c r="DC44" s="49"/>
      <c r="DD44" s="120"/>
      <c r="DE44" s="204"/>
      <c r="DF44" s="182"/>
      <c r="DG44" s="7"/>
      <c r="DH44" s="120"/>
      <c r="DI44" s="148"/>
      <c r="DJ44" s="188"/>
      <c r="DK44" s="49"/>
      <c r="DL44" s="120"/>
      <c r="DM44" s="148"/>
      <c r="DN44" s="188"/>
      <c r="DO44" s="7"/>
      <c r="DP44" s="120"/>
      <c r="DQ44" s="204"/>
      <c r="DR44" s="120"/>
      <c r="DS44" s="49"/>
      <c r="DT44" s="120"/>
      <c r="DU44" s="204"/>
      <c r="DV44" s="182"/>
      <c r="DW44" s="7"/>
      <c r="DX44" s="120"/>
      <c r="DY44" s="204"/>
      <c r="DZ44" s="120"/>
      <c r="EA44" s="7"/>
      <c r="EB44" s="120"/>
      <c r="EC44" s="7"/>
      <c r="ED44" s="120"/>
      <c r="EE44" s="7"/>
      <c r="EF44" s="120"/>
      <c r="EG44" s="7"/>
      <c r="EH44" s="120"/>
      <c r="EI44" s="148"/>
      <c r="EJ44" s="120"/>
      <c r="EK44" s="7"/>
      <c r="EL44" s="120"/>
      <c r="EM44" s="198"/>
      <c r="EN44" s="193"/>
      <c r="EO44" s="148"/>
      <c r="EP44" s="193"/>
      <c r="EQ44" s="7"/>
      <c r="ER44" s="120"/>
      <c r="ES44" s="7"/>
      <c r="ET44" s="120"/>
      <c r="EU44" s="7"/>
      <c r="EV44" s="120"/>
      <c r="EW44" s="7"/>
      <c r="EX44" s="188"/>
      <c r="EY44" s="198"/>
      <c r="EZ44" s="120"/>
      <c r="FA44" s="21"/>
      <c r="FB44" s="120"/>
      <c r="FC44" s="7"/>
      <c r="FD44" s="120"/>
      <c r="FE44" s="7"/>
      <c r="FF44" s="120"/>
      <c r="FG44" s="7"/>
      <c r="FH44" s="120"/>
      <c r="FI44" s="21"/>
      <c r="FJ44" s="120"/>
      <c r="FK44" s="182"/>
      <c r="FL44" s="120"/>
      <c r="FM44" s="148"/>
      <c r="FN44" s="182"/>
      <c r="FO44" s="204"/>
      <c r="FP44" s="120"/>
      <c r="FQ44" s="7"/>
      <c r="FR44" s="120"/>
      <c r="FS44" s="153"/>
      <c r="FT44" s="103"/>
      <c r="FU44" s="222"/>
      <c r="FV44" s="103"/>
      <c r="FW44" s="222"/>
      <c r="FX44" s="103"/>
      <c r="FY44" s="153"/>
      <c r="FZ44" s="103"/>
      <c r="GA44" s="204"/>
      <c r="GB44" s="193"/>
      <c r="GC44" s="153"/>
      <c r="GD44" s="193"/>
      <c r="GE44" s="204"/>
      <c r="GF44" s="120"/>
      <c r="GG44" s="204"/>
      <c r="GH44" s="120"/>
      <c r="GI44" s="222"/>
      <c r="GJ44" s="103"/>
      <c r="GK44" s="49"/>
      <c r="GL44" s="120"/>
      <c r="GM44" s="49"/>
      <c r="GN44" s="120"/>
      <c r="GO44" s="153"/>
      <c r="GP44" s="103"/>
      <c r="GQ44" s="204"/>
      <c r="GR44" s="120"/>
      <c r="GS44" s="204"/>
      <c r="GT44" s="120"/>
      <c r="GU44" s="21"/>
      <c r="GV44" s="120"/>
      <c r="GW44" s="204"/>
      <c r="GX44" s="120"/>
      <c r="GY44" s="21"/>
      <c r="GZ44" s="120"/>
      <c r="HA44" s="153"/>
      <c r="HB44" s="103"/>
      <c r="HC44" s="153"/>
      <c r="HD44" s="103"/>
      <c r="HE44" s="7"/>
      <c r="HF44" s="188"/>
      <c r="HG44" s="7"/>
      <c r="HH44" s="188"/>
      <c r="HI44" s="7"/>
      <c r="HJ44" s="188"/>
      <c r="HK44" s="21"/>
      <c r="HL44" s="120"/>
      <c r="HM44" s="204"/>
      <c r="HN44" s="120"/>
      <c r="HO44" s="7"/>
      <c r="HP44" s="120"/>
      <c r="HQ44" s="7"/>
      <c r="HR44" s="120"/>
      <c r="HS44" s="204"/>
      <c r="HT44" s="120"/>
      <c r="HU44" s="526"/>
      <c r="HV44" s="120"/>
      <c r="HW44" s="216"/>
      <c r="HX44" s="527"/>
      <c r="HY44" s="216"/>
      <c r="HZ44" s="527"/>
      <c r="IA44" s="7"/>
      <c r="IB44" s="190"/>
      <c r="IC44" s="204"/>
      <c r="ID44" s="120"/>
      <c r="IE44" s="7"/>
      <c r="IF44" s="120"/>
      <c r="IG44" s="204"/>
      <c r="IH44" s="120"/>
      <c r="II44" s="7"/>
      <c r="IJ44" s="120"/>
      <c r="IK44" s="7"/>
      <c r="IL44" s="190"/>
      <c r="IM44" s="7"/>
      <c r="IN44" s="188"/>
      <c r="IO44" s="153"/>
      <c r="IP44" s="116"/>
      <c r="IQ44" s="7"/>
      <c r="IR44" s="188"/>
      <c r="IS44" s="7"/>
      <c r="IT44" s="120"/>
      <c r="IU44" s="216">
        <v>1.2013888888888888E-2</v>
      </c>
      <c r="IV44" s="120">
        <f>MIN(IF($H44=0,0,ROUNDUP(IU44/$H44,0)),30)</f>
        <v>1</v>
      </c>
      <c r="IW44" s="7"/>
      <c r="IX44" s="120"/>
      <c r="IY44" s="7"/>
      <c r="IZ44" s="120"/>
      <c r="JA44" s="7"/>
      <c r="JB44" s="120"/>
      <c r="JC44" s="7"/>
      <c r="JD44" s="120"/>
      <c r="JE44" s="7"/>
      <c r="JF44" s="188"/>
      <c r="JG44" s="7"/>
      <c r="JH44" s="188"/>
      <c r="JI44" s="7">
        <v>2.5925925925925925E-2</v>
      </c>
      <c r="JJ44" s="120">
        <f>MIN(IF($H44=0,0,ROUNDUP(JI44/$H44,0)),30)</f>
        <v>2</v>
      </c>
      <c r="JK44" s="7"/>
      <c r="JL44" s="188"/>
      <c r="JM44" s="7"/>
      <c r="JN44" s="120"/>
      <c r="JO44" s="7"/>
      <c r="JP44" s="120"/>
      <c r="JQ44" s="7"/>
      <c r="JR44" s="120"/>
      <c r="JS44" s="7"/>
      <c r="JT44" s="120"/>
      <c r="JU44" s="7"/>
      <c r="JV44" s="120"/>
      <c r="JW44" s="7">
        <v>4.9189814814814816E-3</v>
      </c>
      <c r="JX44" s="188">
        <f t="shared" si="198"/>
        <v>1</v>
      </c>
      <c r="JY44" s="7"/>
      <c r="JZ44" s="190"/>
      <c r="KA44" s="7"/>
      <c r="KB44" s="120"/>
      <c r="KC44" s="7"/>
      <c r="KD44" s="120"/>
      <c r="KE44" s="113"/>
      <c r="KF44" s="103"/>
      <c r="KG44" s="7"/>
      <c r="KH44" s="190"/>
      <c r="KI44" s="7"/>
      <c r="KJ44" s="120"/>
      <c r="KK44" s="7"/>
      <c r="KL44" s="120"/>
      <c r="KM44" s="7"/>
      <c r="KN44" s="120"/>
      <c r="KO44" s="7"/>
      <c r="KP44" s="120"/>
      <c r="KQ44" s="7"/>
      <c r="KR44" s="120"/>
      <c r="KS44" s="7"/>
      <c r="KT44" s="120"/>
      <c r="KU44" s="7"/>
      <c r="KV44" s="120"/>
      <c r="KW44" s="7"/>
      <c r="KX44" s="120"/>
      <c r="KY44" s="7"/>
      <c r="KZ44" s="190"/>
      <c r="LA44" s="7"/>
      <c r="LB44" s="190"/>
      <c r="LC44" s="7"/>
      <c r="LD44" s="120"/>
      <c r="LE44" s="153"/>
      <c r="LF44" s="103"/>
      <c r="LG44" s="7"/>
      <c r="LH44" s="190"/>
      <c r="LI44" s="7"/>
      <c r="LJ44" s="120"/>
      <c r="LK44" s="7"/>
      <c r="LL44" s="190"/>
      <c r="LM44" s="7"/>
      <c r="LN44" s="190"/>
      <c r="LO44" s="7"/>
      <c r="LP44" s="190"/>
      <c r="LQ44" s="148"/>
      <c r="LR44" s="120"/>
      <c r="LS44" s="7"/>
      <c r="LT44" s="120"/>
      <c r="LU44" s="7"/>
      <c r="LV44" s="120"/>
      <c r="LW44" s="7"/>
      <c r="LX44" s="120"/>
      <c r="LY44" s="7"/>
      <c r="LZ44" s="120"/>
      <c r="MA44" s="7"/>
      <c r="MB44" s="190"/>
      <c r="MC44" s="7"/>
      <c r="MD44" s="190"/>
      <c r="ME44" s="7"/>
      <c r="MF44" s="190"/>
      <c r="MG44" s="148"/>
      <c r="MH44" s="149"/>
      <c r="MI44" s="148"/>
      <c r="MJ44" s="149"/>
      <c r="MK44" s="148"/>
      <c r="ML44" s="149"/>
      <c r="MM44" s="148"/>
      <c r="MN44" s="149"/>
    </row>
    <row r="45" spans="1:352" s="33" customFormat="1" ht="16.5" customHeight="1" x14ac:dyDescent="0.2">
      <c r="A45" s="86">
        <f t="shared" si="0"/>
        <v>43</v>
      </c>
      <c r="B45" s="29" t="s">
        <v>666</v>
      </c>
      <c r="C45" s="270">
        <f t="shared" si="163"/>
        <v>21</v>
      </c>
      <c r="D45" s="543">
        <f t="shared" si="164"/>
        <v>46</v>
      </c>
      <c r="E45" s="272">
        <f t="shared" si="165"/>
        <v>17</v>
      </c>
      <c r="F45" s="517">
        <f t="shared" si="166"/>
        <v>21</v>
      </c>
      <c r="G45" s="151">
        <f t="shared" si="167"/>
        <v>0.58656249999999999</v>
      </c>
      <c r="H45" s="267">
        <f t="shared" si="6"/>
        <v>1.9004629629629632E-2</v>
      </c>
      <c r="I45" s="7">
        <v>1.9328703703703702E-2</v>
      </c>
      <c r="J45" s="120">
        <f t="shared" si="192"/>
        <v>2</v>
      </c>
      <c r="K45" s="7">
        <v>1.9201388888888889E-2</v>
      </c>
      <c r="L45" s="120">
        <f t="shared" ref="L45" si="205">ROUNDUP(K45/$H45,0)</f>
        <v>2</v>
      </c>
      <c r="M45" s="7">
        <v>1.909722222222222E-2</v>
      </c>
      <c r="N45" s="120">
        <f t="shared" si="194"/>
        <v>2</v>
      </c>
      <c r="O45" s="7">
        <v>1.9050925925925926E-2</v>
      </c>
      <c r="P45" s="120">
        <f t="shared" si="195"/>
        <v>2</v>
      </c>
      <c r="Q45" s="7">
        <v>1.9409722222222221E-2</v>
      </c>
      <c r="R45" s="120">
        <f t="shared" ref="R45" si="206">ROUNDUP(Q45/$H45,0)</f>
        <v>2</v>
      </c>
      <c r="S45" s="7">
        <v>1.9004629629629632E-2</v>
      </c>
      <c r="T45" s="120">
        <f t="shared" ref="T45" si="207">ROUNDUP(S45/$H45,0)</f>
        <v>1</v>
      </c>
      <c r="U45" s="7">
        <v>1.9791666666666666E-2</v>
      </c>
      <c r="V45" s="120">
        <f t="shared" ref="V45" si="208">ROUNDUP(U45/$H45,0)</f>
        <v>2</v>
      </c>
      <c r="W45" s="204"/>
      <c r="X45" s="120"/>
      <c r="Y45" s="7">
        <v>1.9629629629629629E-2</v>
      </c>
      <c r="Z45" s="120">
        <f t="shared" ref="Z45" si="209">ROUNDUP(Y45/$H45,0)</f>
        <v>2</v>
      </c>
      <c r="AA45" s="7"/>
      <c r="AB45" s="120"/>
      <c r="AC45" s="7"/>
      <c r="AD45" s="120"/>
      <c r="AE45" s="204"/>
      <c r="AF45" s="120"/>
      <c r="AG45" s="7"/>
      <c r="AH45" s="188"/>
      <c r="AI45" s="7"/>
      <c r="AJ45" s="120"/>
      <c r="AK45" s="7"/>
      <c r="AL45" s="188"/>
      <c r="AM45" s="7"/>
      <c r="AN45" s="120"/>
      <c r="AO45" s="7"/>
      <c r="AP45" s="120"/>
      <c r="AQ45" s="7"/>
      <c r="AR45" s="120"/>
      <c r="AS45" s="7"/>
      <c r="AT45" s="120"/>
      <c r="AU45" s="7"/>
      <c r="AV45" s="120"/>
      <c r="AW45" s="148"/>
      <c r="AX45" s="183"/>
      <c r="AY45" s="93">
        <v>2.6643518518518521E-2</v>
      </c>
      <c r="AZ45" s="212">
        <f>ROUNDUP(AY45/$H45,0)</f>
        <v>2</v>
      </c>
      <c r="BA45" s="148"/>
      <c r="BB45" s="120"/>
      <c r="BC45" s="49"/>
      <c r="BD45" s="120"/>
      <c r="BE45" s="93">
        <v>4.4722222222222219E-2</v>
      </c>
      <c r="BF45" s="120">
        <f>ROUNDUP(BE45/$H45,0)</f>
        <v>3</v>
      </c>
      <c r="BG45" s="49"/>
      <c r="BH45" s="120"/>
      <c r="BI45" s="7"/>
      <c r="BJ45" s="120"/>
      <c r="BK45" s="148"/>
      <c r="BL45" s="120"/>
      <c r="BM45" s="7"/>
      <c r="BN45" s="190"/>
      <c r="BO45" s="49"/>
      <c r="BP45" s="120"/>
      <c r="BQ45" s="148"/>
      <c r="BR45" s="120"/>
      <c r="BS45" s="7"/>
      <c r="BT45" s="120"/>
      <c r="BU45" s="7"/>
      <c r="BV45" s="120"/>
      <c r="BW45" s="7"/>
      <c r="BX45" s="120"/>
      <c r="BY45" s="148"/>
      <c r="BZ45" s="120"/>
      <c r="CA45" s="148"/>
      <c r="CB45" s="120"/>
      <c r="CC45" s="7"/>
      <c r="CD45" s="120"/>
      <c r="CE45" s="7"/>
      <c r="CF45" s="188"/>
      <c r="CG45" s="7"/>
      <c r="CH45" s="188"/>
      <c r="CI45" s="7"/>
      <c r="CJ45" s="188"/>
      <c r="CK45" s="7"/>
      <c r="CL45" s="188"/>
      <c r="CM45" s="7"/>
      <c r="CN45" s="188"/>
      <c r="CO45" s="148"/>
      <c r="CP45" s="188"/>
      <c r="CQ45" s="7"/>
      <c r="CR45" s="120"/>
      <c r="CS45" s="7"/>
      <c r="CT45" s="120"/>
      <c r="CU45" s="148"/>
      <c r="CV45" s="188"/>
      <c r="CW45" s="148"/>
      <c r="CX45" s="193"/>
      <c r="CY45" s="7"/>
      <c r="CZ45" s="120"/>
      <c r="DA45" s="148"/>
      <c r="DB45" s="188"/>
      <c r="DC45" s="49"/>
      <c r="DD45" s="120"/>
      <c r="DE45" s="204"/>
      <c r="DF45" s="182"/>
      <c r="DG45" s="7"/>
      <c r="DH45" s="120"/>
      <c r="DI45" s="148"/>
      <c r="DJ45" s="188"/>
      <c r="DK45" s="49"/>
      <c r="DL45" s="120"/>
      <c r="DM45" s="148"/>
      <c r="DN45" s="188"/>
      <c r="DO45" s="7">
        <v>2.0601851851851854E-2</v>
      </c>
      <c r="DP45" s="120">
        <f>IF($H45=0,0,ROUNDUP(DO45/$H45,0))</f>
        <v>2</v>
      </c>
      <c r="DQ45" s="204"/>
      <c r="DR45" s="120"/>
      <c r="DS45" s="49"/>
      <c r="DT45" s="120"/>
      <c r="DU45" s="204"/>
      <c r="DV45" s="182"/>
      <c r="DW45" s="7"/>
      <c r="DX45" s="120"/>
      <c r="DY45" s="204"/>
      <c r="DZ45" s="120"/>
      <c r="EA45" s="7">
        <v>2.4050925925925924E-2</v>
      </c>
      <c r="EB45" s="120">
        <f>IF($H45=0,0,ROUNDUP(EA45/$H45,0))</f>
        <v>2</v>
      </c>
      <c r="EC45" s="7"/>
      <c r="ED45" s="120"/>
      <c r="EE45" s="7"/>
      <c r="EF45" s="120"/>
      <c r="EG45" s="7">
        <v>1.7013888888888887E-2</v>
      </c>
      <c r="EH45" s="120">
        <f>IF($H45=0,0,ROUNDUP(EG45/$H45,0))</f>
        <v>1</v>
      </c>
      <c r="EI45" s="148"/>
      <c r="EJ45" s="120"/>
      <c r="EK45" s="7">
        <v>4.1666666666666664E-2</v>
      </c>
      <c r="EL45" s="120">
        <f>IF($H45=0,0,ROUNDUP(EK45/$H45,0))</f>
        <v>3</v>
      </c>
      <c r="EM45" s="198"/>
      <c r="EN45" s="193"/>
      <c r="EO45" s="148"/>
      <c r="EP45" s="193"/>
      <c r="EQ45" s="7"/>
      <c r="ER45" s="120"/>
      <c r="ES45" s="7"/>
      <c r="ET45" s="120"/>
      <c r="EU45" s="7"/>
      <c r="EV45" s="120"/>
      <c r="EW45" s="7"/>
      <c r="EX45" s="188"/>
      <c r="EY45" s="198"/>
      <c r="EZ45" s="120"/>
      <c r="FA45" s="21"/>
      <c r="FB45" s="120"/>
      <c r="FC45" s="7"/>
      <c r="FD45" s="120"/>
      <c r="FE45" s="7" t="s">
        <v>735</v>
      </c>
      <c r="FF45" s="120">
        <f>IF($H45=0,0,ROUNDUP(FE45/$H45,0))</f>
        <v>3</v>
      </c>
      <c r="FG45" s="7"/>
      <c r="FH45" s="120"/>
      <c r="FI45" s="21"/>
      <c r="FJ45" s="120"/>
      <c r="FK45" s="182"/>
      <c r="FL45" s="120"/>
      <c r="FM45" s="7">
        <v>1.037037037037037E-2</v>
      </c>
      <c r="FN45" s="120">
        <f>IF($H45=0,0,ROUNDUP(FM45/$H45,0))</f>
        <v>1</v>
      </c>
      <c r="FO45" s="204"/>
      <c r="FP45" s="120"/>
      <c r="FQ45" s="7">
        <v>3.802083333333333E-2</v>
      </c>
      <c r="FR45" s="120">
        <f>IF($H45=0,0,ROUNDUP(FQ45/$H45,0))</f>
        <v>3</v>
      </c>
      <c r="FS45" s="153"/>
      <c r="FT45" s="103"/>
      <c r="FU45" s="222"/>
      <c r="FV45" s="103"/>
      <c r="FW45" s="222"/>
      <c r="FX45" s="103"/>
      <c r="FY45" s="153"/>
      <c r="FZ45" s="103"/>
      <c r="GA45" s="204"/>
      <c r="GB45" s="193"/>
      <c r="GC45" s="7"/>
      <c r="GD45" s="120"/>
      <c r="GE45" s="204"/>
      <c r="GF45" s="120"/>
      <c r="GG45" s="204"/>
      <c r="GH45" s="120"/>
      <c r="GI45" s="222"/>
      <c r="GJ45" s="103"/>
      <c r="GK45" s="49"/>
      <c r="GL45" s="120"/>
      <c r="GM45" s="49"/>
      <c r="GN45" s="120"/>
      <c r="GO45" s="153"/>
      <c r="GP45" s="103"/>
      <c r="GQ45" s="204"/>
      <c r="GR45" s="120"/>
      <c r="GS45" s="204"/>
      <c r="GT45" s="120"/>
      <c r="GU45" s="21"/>
      <c r="GV45" s="120"/>
      <c r="GW45" s="204"/>
      <c r="GX45" s="120"/>
      <c r="GY45" s="21"/>
      <c r="GZ45" s="120"/>
      <c r="HA45" s="153"/>
      <c r="HB45" s="103"/>
      <c r="HC45" s="153"/>
      <c r="HD45" s="103"/>
      <c r="HE45" s="7"/>
      <c r="HF45" s="188"/>
      <c r="HG45" s="7"/>
      <c r="HH45" s="188"/>
      <c r="HI45" s="7"/>
      <c r="HJ45" s="188"/>
      <c r="HK45" s="21"/>
      <c r="HL45" s="120"/>
      <c r="HM45" s="204"/>
      <c r="HN45" s="120"/>
      <c r="HO45" s="7"/>
      <c r="HP45" s="120"/>
      <c r="HQ45" s="7"/>
      <c r="HR45" s="120"/>
      <c r="HS45" s="204"/>
      <c r="HT45" s="120"/>
      <c r="HU45" s="526"/>
      <c r="HV45" s="120"/>
      <c r="HW45" s="216"/>
      <c r="HX45" s="527"/>
      <c r="HY45" s="216"/>
      <c r="HZ45" s="527"/>
      <c r="IA45" s="7"/>
      <c r="IB45" s="190"/>
      <c r="IC45" s="204"/>
      <c r="ID45" s="120"/>
      <c r="IE45" s="7"/>
      <c r="IF45" s="120"/>
      <c r="IG45" s="204"/>
      <c r="IH45" s="120"/>
      <c r="II45" s="7"/>
      <c r="IJ45" s="120"/>
      <c r="IK45" s="7"/>
      <c r="IL45" s="190"/>
      <c r="IM45" s="7"/>
      <c r="IN45" s="188"/>
      <c r="IO45" s="153"/>
      <c r="IP45" s="116"/>
      <c r="IQ45" s="7"/>
      <c r="IR45" s="188"/>
      <c r="IS45" s="7"/>
      <c r="IT45" s="120"/>
      <c r="IU45" s="7"/>
      <c r="IV45" s="120"/>
      <c r="IW45" s="7"/>
      <c r="IX45" s="120"/>
      <c r="IY45" s="216">
        <v>0.10564814814814816</v>
      </c>
      <c r="IZ45" s="120">
        <f>MIN(IF($H45=0,0,ROUNDUP(IY45/$H45,0)),30)</f>
        <v>6</v>
      </c>
      <c r="JA45" s="7"/>
      <c r="JB45" s="120"/>
      <c r="JC45" s="7"/>
      <c r="JD45" s="120"/>
      <c r="JE45" s="7"/>
      <c r="JF45" s="188"/>
      <c r="JG45" s="7"/>
      <c r="JH45" s="188"/>
      <c r="JI45" s="7"/>
      <c r="JJ45" s="188"/>
      <c r="JK45" s="7"/>
      <c r="JL45" s="188"/>
      <c r="JM45" s="7"/>
      <c r="JN45" s="120"/>
      <c r="JO45" s="7"/>
      <c r="JP45" s="120"/>
      <c r="JQ45" s="7"/>
      <c r="JR45" s="120"/>
      <c r="JS45" s="7"/>
      <c r="JT45" s="120"/>
      <c r="JU45" s="7"/>
      <c r="JV45" s="120"/>
      <c r="JW45" s="7">
        <v>5.6597222222222222E-3</v>
      </c>
      <c r="JX45" s="189">
        <f t="shared" si="198"/>
        <v>1</v>
      </c>
      <c r="JY45" s="7"/>
      <c r="JZ45" s="190"/>
      <c r="KA45" s="7"/>
      <c r="KB45" s="120"/>
      <c r="KC45" s="7"/>
      <c r="KD45" s="120"/>
      <c r="KE45" s="113">
        <v>6.4930555555555549E-3</v>
      </c>
      <c r="KF45" s="103">
        <f>MIN(IF($H45=0,0,ROUNDUP(KE45/$H45,0)),30)</f>
        <v>1</v>
      </c>
      <c r="KG45" s="7"/>
      <c r="KH45" s="190"/>
      <c r="KI45" s="7"/>
      <c r="KJ45" s="120"/>
      <c r="KK45" s="7"/>
      <c r="KL45" s="120"/>
      <c r="KM45" s="7">
        <v>4.6851851851851846E-2</v>
      </c>
      <c r="KN45" s="539">
        <f>MIN(IF($H45=0,0,ROUNDUP(KM45/$H45,0)),30)</f>
        <v>3</v>
      </c>
      <c r="KO45" s="7"/>
      <c r="KP45" s="120"/>
      <c r="KQ45" s="7"/>
      <c r="KR45" s="120"/>
      <c r="KS45" s="7"/>
      <c r="KT45" s="120"/>
      <c r="KU45" s="7"/>
      <c r="KV45" s="120"/>
      <c r="KW45" s="7"/>
      <c r="KX45" s="120"/>
      <c r="KY45" s="7"/>
      <c r="KZ45" s="190"/>
      <c r="LA45" s="7"/>
      <c r="LB45" s="190"/>
      <c r="LC45" s="7"/>
      <c r="LD45" s="120"/>
      <c r="LE45" s="153"/>
      <c r="LF45" s="103"/>
      <c r="LG45" s="7"/>
      <c r="LH45" s="190"/>
      <c r="LI45" s="7"/>
      <c r="LJ45" s="120"/>
      <c r="LK45" s="7"/>
      <c r="LL45" s="190"/>
      <c r="LM45" s="7"/>
      <c r="LN45" s="190"/>
      <c r="LO45" s="7"/>
      <c r="LP45" s="190"/>
      <c r="LQ45" s="148"/>
      <c r="LR45" s="120"/>
      <c r="LS45" s="7"/>
      <c r="LT45" s="120"/>
      <c r="LU45" s="7"/>
      <c r="LV45" s="120"/>
      <c r="LW45" s="7"/>
      <c r="LX45" s="120"/>
      <c r="LY45" s="7"/>
      <c r="LZ45" s="120"/>
      <c r="MA45" s="7"/>
      <c r="MB45" s="190"/>
      <c r="MC45" s="7"/>
      <c r="MD45" s="190"/>
      <c r="ME45" s="7"/>
      <c r="MF45" s="190"/>
      <c r="MG45" s="148"/>
      <c r="MH45" s="149"/>
      <c r="MI45" s="148"/>
      <c r="MJ45" s="149"/>
      <c r="MK45" s="148"/>
      <c r="ML45" s="149"/>
      <c r="MM45" s="148"/>
      <c r="MN45" s="149"/>
    </row>
    <row r="46" spans="1:352" s="33" customFormat="1" ht="16.5" customHeight="1" x14ac:dyDescent="0.2">
      <c r="A46" s="86">
        <f t="shared" si="0"/>
        <v>44</v>
      </c>
      <c r="B46" s="29" t="s">
        <v>462</v>
      </c>
      <c r="C46" s="270">
        <f t="shared" si="163"/>
        <v>13</v>
      </c>
      <c r="D46" s="544">
        <f t="shared" si="164"/>
        <v>105</v>
      </c>
      <c r="E46" s="272">
        <f t="shared" si="165"/>
        <v>16</v>
      </c>
      <c r="F46" s="517">
        <f t="shared" si="166"/>
        <v>24</v>
      </c>
      <c r="G46" s="151">
        <f t="shared" si="167"/>
        <v>1.7779745370370372</v>
      </c>
      <c r="H46" s="267">
        <f t="shared" si="6"/>
        <v>1.877314814814815E-2</v>
      </c>
      <c r="I46" s="7">
        <v>1.9907407407407408E-2</v>
      </c>
      <c r="J46" s="120">
        <f t="shared" si="192"/>
        <v>2</v>
      </c>
      <c r="K46" s="7">
        <v>1.877314814814815E-2</v>
      </c>
      <c r="L46" s="120">
        <f t="shared" ref="L46" si="210">ROUNDUP(K46/$H46,0)</f>
        <v>1</v>
      </c>
      <c r="M46" s="11"/>
      <c r="N46" s="120"/>
      <c r="O46" s="204"/>
      <c r="P46" s="193"/>
      <c r="Q46" s="11"/>
      <c r="R46" s="120"/>
      <c r="S46" s="7"/>
      <c r="T46" s="120"/>
      <c r="U46" s="7"/>
      <c r="V46" s="120"/>
      <c r="W46" s="204"/>
      <c r="X46" s="120"/>
      <c r="Y46" s="204"/>
      <c r="Z46" s="120"/>
      <c r="AA46" s="7"/>
      <c r="AB46" s="120"/>
      <c r="AC46" s="7">
        <v>2.0150462962962964E-2</v>
      </c>
      <c r="AD46" s="120">
        <f t="shared" ref="AD46" si="211">ROUNDUP(AC46/$H46,0)</f>
        <v>2</v>
      </c>
      <c r="AE46" s="7">
        <v>1.9594907407407405E-2</v>
      </c>
      <c r="AF46" s="120">
        <f t="shared" ref="AF46" si="212">ROUNDUP(AE46/$H46,0)</f>
        <v>2</v>
      </c>
      <c r="AG46" s="7"/>
      <c r="AH46" s="188"/>
      <c r="AI46" s="7">
        <v>2.0219907407407409E-2</v>
      </c>
      <c r="AJ46" s="120">
        <f t="shared" ref="AJ46" si="213">ROUNDUP(AI46/$H46,0)</f>
        <v>2</v>
      </c>
      <c r="AK46" s="7">
        <v>1.8888888888888889E-2</v>
      </c>
      <c r="AL46" s="120">
        <f t="shared" ref="AL46" si="214">ROUNDUP(AK46/$H46,0)</f>
        <v>2</v>
      </c>
      <c r="AM46" s="7"/>
      <c r="AN46" s="120"/>
      <c r="AO46" s="7"/>
      <c r="AP46" s="120"/>
      <c r="AQ46" s="7"/>
      <c r="AR46" s="120"/>
      <c r="AS46" s="7"/>
      <c r="AT46" s="120"/>
      <c r="AU46" s="7"/>
      <c r="AV46" s="120"/>
      <c r="AW46" s="148"/>
      <c r="AX46" s="183"/>
      <c r="AY46" s="93">
        <v>2.5949074074074072E-2</v>
      </c>
      <c r="AZ46" s="212">
        <f>ROUNDUP(AY46/$H46,0)</f>
        <v>2</v>
      </c>
      <c r="BA46" s="93"/>
      <c r="BB46" s="212"/>
      <c r="BC46" s="49"/>
      <c r="BD46" s="120"/>
      <c r="BE46" s="93">
        <v>4.447916666666666E-2</v>
      </c>
      <c r="BF46" s="120">
        <f>ROUNDUP(BE46/$H46,0)</f>
        <v>3</v>
      </c>
      <c r="BG46" s="49"/>
      <c r="BH46" s="120"/>
      <c r="BI46" s="7"/>
      <c r="BJ46" s="120"/>
      <c r="BK46" s="148"/>
      <c r="BL46" s="120"/>
      <c r="BM46" s="7"/>
      <c r="BN46" s="190"/>
      <c r="BO46" s="49"/>
      <c r="BP46" s="120"/>
      <c r="BQ46" s="148"/>
      <c r="BR46" s="120"/>
      <c r="BS46" s="7"/>
      <c r="BT46" s="120"/>
      <c r="BU46" s="7"/>
      <c r="BV46" s="120"/>
      <c r="BW46" s="7"/>
      <c r="BX46" s="120"/>
      <c r="BY46" s="148"/>
      <c r="BZ46" s="120"/>
      <c r="CA46" s="7">
        <v>4.3252314814814813E-2</v>
      </c>
      <c r="CB46" s="120">
        <f t="shared" ref="CB46" si="215">ROUNDUP(CA46/$H46,0)</f>
        <v>3</v>
      </c>
      <c r="CC46" s="7"/>
      <c r="CD46" s="120"/>
      <c r="CE46" s="7">
        <v>4.4849537037037035E-2</v>
      </c>
      <c r="CF46" s="120">
        <f t="shared" ref="CF46" si="216">ROUNDUP(CE46/$H46,0)</f>
        <v>3</v>
      </c>
      <c r="CG46" s="7"/>
      <c r="CH46" s="188"/>
      <c r="CI46" s="7"/>
      <c r="CJ46" s="188"/>
      <c r="CK46" s="7"/>
      <c r="CL46" s="188"/>
      <c r="CM46" s="7"/>
      <c r="CN46" s="188"/>
      <c r="CO46" s="148"/>
      <c r="CP46" s="188"/>
      <c r="CQ46" s="7"/>
      <c r="CR46" s="120"/>
      <c r="CS46" s="7"/>
      <c r="CT46" s="120"/>
      <c r="CU46" s="148"/>
      <c r="CV46" s="188"/>
      <c r="CW46" s="148"/>
      <c r="CX46" s="193"/>
      <c r="CY46" s="186"/>
      <c r="CZ46" s="120"/>
      <c r="DA46" s="148"/>
      <c r="DB46" s="188"/>
      <c r="DC46" s="49"/>
      <c r="DD46" s="120"/>
      <c r="DE46" s="204"/>
      <c r="DF46" s="182"/>
      <c r="DG46" s="7"/>
      <c r="DH46" s="120"/>
      <c r="DI46" s="148"/>
      <c r="DJ46" s="188"/>
      <c r="DK46" s="49"/>
      <c r="DL46" s="120"/>
      <c r="DM46" s="148"/>
      <c r="DN46" s="188"/>
      <c r="DO46" s="7"/>
      <c r="DP46" s="120"/>
      <c r="DQ46" s="204"/>
      <c r="DR46" s="120"/>
      <c r="DS46" s="93">
        <v>4.7974537037037045E-2</v>
      </c>
      <c r="DT46" s="212">
        <f>IF($H46=0,0,ROUNDUP(DS46/$H46,0))</f>
        <v>3</v>
      </c>
      <c r="DU46" s="204"/>
      <c r="DV46" s="182"/>
      <c r="DW46" s="7"/>
      <c r="DX46" s="120"/>
      <c r="DY46" s="204"/>
      <c r="DZ46" s="120"/>
      <c r="EA46" s="182"/>
      <c r="EB46" s="193"/>
      <c r="EC46" s="7"/>
      <c r="ED46" s="120"/>
      <c r="EE46" s="7"/>
      <c r="EF46" s="120"/>
      <c r="EG46" s="7"/>
      <c r="EH46" s="120"/>
      <c r="EI46" s="148"/>
      <c r="EJ46" s="120"/>
      <c r="EK46" s="7"/>
      <c r="EL46" s="120"/>
      <c r="EM46" s="198"/>
      <c r="EN46" s="193"/>
      <c r="EO46" s="7">
        <v>6.3703703703703707E-2</v>
      </c>
      <c r="EP46" s="120">
        <f>IF($H46=0,0,ROUNDUP(EO46/$H46,0))</f>
        <v>4</v>
      </c>
      <c r="EQ46" s="7">
        <v>7.2337962962962963E-3</v>
      </c>
      <c r="ER46" s="120">
        <f>IF($H46=0,0,ROUNDUP(EQ46/$H46,0))</f>
        <v>1</v>
      </c>
      <c r="ES46" s="7"/>
      <c r="ET46" s="120"/>
      <c r="EU46" s="7"/>
      <c r="EV46" s="120"/>
      <c r="EW46" s="7"/>
      <c r="EX46" s="188"/>
      <c r="EY46" s="198"/>
      <c r="EZ46" s="120"/>
      <c r="FA46" s="21"/>
      <c r="FB46" s="120"/>
      <c r="FC46" s="7"/>
      <c r="FD46" s="120"/>
      <c r="FE46" s="7"/>
      <c r="FF46" s="120"/>
      <c r="FG46" s="7"/>
      <c r="FH46" s="120"/>
      <c r="FI46" s="21"/>
      <c r="FJ46" s="120"/>
      <c r="FK46" s="182"/>
      <c r="FL46" s="120"/>
      <c r="FM46" s="148"/>
      <c r="FN46" s="182"/>
      <c r="FO46" s="204"/>
      <c r="FP46" s="120"/>
      <c r="FQ46" s="7">
        <v>0.11980324074074074</v>
      </c>
      <c r="FR46" s="120">
        <f>IF($H46=0,0,ROUNDUP(FQ46/$H46,0))</f>
        <v>7</v>
      </c>
      <c r="FS46" s="153"/>
      <c r="FT46" s="103"/>
      <c r="FU46" s="222"/>
      <c r="FV46" s="103"/>
      <c r="FW46" s="7"/>
      <c r="FX46" s="120"/>
      <c r="FY46" s="153"/>
      <c r="FZ46" s="103"/>
      <c r="GA46" s="153">
        <v>9.8159722222222232E-2</v>
      </c>
      <c r="GB46" s="193">
        <f>IF($H46=0,0,ROUNDUP(GA46/$H46,0))</f>
        <v>6</v>
      </c>
      <c r="GC46" s="7"/>
      <c r="GD46" s="120"/>
      <c r="GE46" s="204"/>
      <c r="GF46" s="120"/>
      <c r="GG46" s="204"/>
      <c r="GH46" s="120"/>
      <c r="GI46" s="153"/>
      <c r="GJ46" s="103"/>
      <c r="GK46" s="49"/>
      <c r="GL46" s="120"/>
      <c r="GM46" s="49"/>
      <c r="GN46" s="120"/>
      <c r="GO46" s="153"/>
      <c r="GP46" s="103"/>
      <c r="GQ46" s="204"/>
      <c r="GR46" s="120"/>
      <c r="GS46" s="204"/>
      <c r="GT46" s="120"/>
      <c r="GU46" s="21"/>
      <c r="GV46" s="120"/>
      <c r="GW46" s="233"/>
      <c r="GX46" s="103"/>
      <c r="GY46" s="21"/>
      <c r="GZ46" s="120"/>
      <c r="HA46" s="153"/>
      <c r="HB46" s="103"/>
      <c r="HC46" s="153"/>
      <c r="HD46" s="103"/>
      <c r="HE46" s="7"/>
      <c r="HF46" s="103"/>
      <c r="HG46" s="7"/>
      <c r="HH46" s="188"/>
      <c r="HI46" s="7"/>
      <c r="HJ46" s="120"/>
      <c r="HK46" s="21"/>
      <c r="HL46" s="120"/>
      <c r="HM46" s="204"/>
      <c r="HN46" s="120"/>
      <c r="HO46" s="153">
        <v>6.7025462962962967E-2</v>
      </c>
      <c r="HP46" s="120">
        <f>MIN(IF($H46=0,0,ROUNDUP(HO46/$H46,0)),30)</f>
        <v>4</v>
      </c>
      <c r="HQ46" s="7"/>
      <c r="HR46" s="120"/>
      <c r="HS46" s="222"/>
      <c r="HT46" s="103"/>
      <c r="HU46" s="526"/>
      <c r="HV46" s="120"/>
      <c r="HW46" s="216"/>
      <c r="HX46" s="527"/>
      <c r="HY46" s="216"/>
      <c r="HZ46" s="527"/>
      <c r="IA46" s="216">
        <v>4.4189814814814814E-2</v>
      </c>
      <c r="IB46" s="120">
        <f>MIN(IF($H46=0,0,ROUNDUP(IA46/$H46,0)),30)</f>
        <v>3</v>
      </c>
      <c r="IC46" s="233"/>
      <c r="ID46" s="103"/>
      <c r="IE46" s="7"/>
      <c r="IF46" s="120"/>
      <c r="IG46" s="222"/>
      <c r="IH46" s="103"/>
      <c r="II46" s="7"/>
      <c r="IJ46" s="120"/>
      <c r="IK46" s="7"/>
      <c r="IL46" s="120"/>
      <c r="IM46" s="7"/>
      <c r="IN46" s="188"/>
      <c r="IO46" s="153">
        <v>4.912037037037037E-2</v>
      </c>
      <c r="IP46" s="120">
        <f>MIN(IF($H46=0,0,ROUNDUP(IO46/$H46,0)),30)</f>
        <v>3</v>
      </c>
      <c r="IQ46" s="7"/>
      <c r="IR46" s="188"/>
      <c r="IS46" s="7"/>
      <c r="IT46" s="120"/>
      <c r="IU46" s="7"/>
      <c r="IV46" s="120"/>
      <c r="IW46" s="7"/>
      <c r="IX46" s="120"/>
      <c r="IY46" s="7"/>
      <c r="IZ46" s="120"/>
      <c r="JA46" s="7"/>
      <c r="JB46" s="120"/>
      <c r="JC46" s="7"/>
      <c r="JD46" s="120"/>
      <c r="JE46" s="7"/>
      <c r="JF46" s="188"/>
      <c r="JG46" s="7" t="s">
        <v>809</v>
      </c>
      <c r="JH46" s="189">
        <f t="shared" ref="JH46:JH49" si="217">MIN(IF($H46=0,0,ROUNDUP(JG46/$H46,0)),30)</f>
        <v>6</v>
      </c>
      <c r="JI46" s="7">
        <v>2.6331018518518517E-2</v>
      </c>
      <c r="JJ46" s="120">
        <f>MIN(IF($H46=0,0,ROUNDUP(JI46/$H46,0)),30)</f>
        <v>2</v>
      </c>
      <c r="JK46" s="7"/>
      <c r="JL46" s="188"/>
      <c r="JM46" s="7">
        <v>0.16666666666666666</v>
      </c>
      <c r="JN46" s="120">
        <f>MIN(IF($H46=0,0,ROUNDUP(JM46/$H46,0)),30)</f>
        <v>9</v>
      </c>
      <c r="JO46" s="7"/>
      <c r="JP46" s="120"/>
      <c r="JQ46" s="7"/>
      <c r="JR46" s="120"/>
      <c r="JS46" s="7"/>
      <c r="JT46" s="120"/>
      <c r="JU46" s="7"/>
      <c r="JV46" s="120"/>
      <c r="JW46" s="7">
        <v>5.4398148148148149E-3</v>
      </c>
      <c r="JX46" s="189">
        <f t="shared" ref="JX46" si="218">MIN(IF($H46=0,0,ROUNDUP(JW46/$H46,0)),30)</f>
        <v>1</v>
      </c>
      <c r="JY46" s="7"/>
      <c r="JZ46" s="190"/>
      <c r="KA46" s="7"/>
      <c r="KB46" s="120"/>
      <c r="KC46" s="7">
        <v>0.63402777777777775</v>
      </c>
      <c r="KD46" s="120">
        <f>MIN(IF($H46=0,0,ROUNDUP(KC46/$H46,0)),30)</f>
        <v>30</v>
      </c>
      <c r="KE46" s="113"/>
      <c r="KF46" s="103"/>
      <c r="KG46" s="7"/>
      <c r="KH46" s="190"/>
      <c r="KI46" s="7"/>
      <c r="KJ46" s="120"/>
      <c r="KK46" s="7">
        <v>6.2372685185185184E-2</v>
      </c>
      <c r="KL46" s="120">
        <f>MIN(IF($H46=0,0,ROUNDUP(KK46/$H46,0)),30)</f>
        <v>4</v>
      </c>
      <c r="KM46" s="7"/>
      <c r="KN46" s="120"/>
      <c r="KO46" s="7"/>
      <c r="KP46" s="120"/>
      <c r="KQ46" s="7"/>
      <c r="KR46" s="120"/>
      <c r="KS46" s="7"/>
      <c r="KT46" s="120"/>
      <c r="KU46" s="7"/>
      <c r="KV46" s="120"/>
      <c r="KW46" s="7"/>
      <c r="KX46" s="120"/>
      <c r="KY46" s="7"/>
      <c r="KZ46" s="190"/>
      <c r="LA46" s="7"/>
      <c r="LB46" s="190"/>
      <c r="LC46" s="7"/>
      <c r="LD46" s="120"/>
      <c r="LE46" s="153"/>
      <c r="LF46" s="103"/>
      <c r="LG46" s="7"/>
      <c r="LH46" s="190"/>
      <c r="LI46" s="7"/>
      <c r="LJ46" s="120"/>
      <c r="LK46" s="7"/>
      <c r="LL46" s="190"/>
      <c r="LM46" s="7"/>
      <c r="LN46" s="190"/>
      <c r="LO46" s="7"/>
      <c r="LP46" s="190"/>
      <c r="LQ46" s="148"/>
      <c r="LR46" s="120"/>
      <c r="LS46" s="7"/>
      <c r="LT46" s="120"/>
      <c r="LU46" s="7"/>
      <c r="LV46" s="120"/>
      <c r="LW46" s="7"/>
      <c r="LX46" s="120"/>
      <c r="LY46" s="7"/>
      <c r="LZ46" s="120"/>
      <c r="MA46" s="7"/>
      <c r="MB46" s="190"/>
      <c r="MC46" s="7"/>
      <c r="MD46" s="190"/>
      <c r="ME46" s="7"/>
      <c r="MF46" s="190"/>
      <c r="MG46" s="148"/>
      <c r="MH46" s="149"/>
      <c r="MI46" s="148"/>
      <c r="MJ46" s="149"/>
      <c r="MK46" s="148"/>
      <c r="ML46" s="149"/>
      <c r="MM46" s="148"/>
      <c r="MN46" s="149"/>
    </row>
    <row r="47" spans="1:352" s="33" customFormat="1" ht="16.5" customHeight="1" x14ac:dyDescent="0.2">
      <c r="A47" s="86">
        <f t="shared" si="0"/>
        <v>45</v>
      </c>
      <c r="B47" s="128" t="s">
        <v>396</v>
      </c>
      <c r="C47" s="270">
        <f t="shared" si="163"/>
        <v>4</v>
      </c>
      <c r="D47" s="265">
        <f t="shared" si="164"/>
        <v>155</v>
      </c>
      <c r="E47" s="272">
        <f t="shared" si="165"/>
        <v>2</v>
      </c>
      <c r="F47" s="517">
        <f t="shared" si="166"/>
        <v>59</v>
      </c>
      <c r="G47" s="151">
        <f t="shared" si="167"/>
        <v>1.635003472222222</v>
      </c>
      <c r="H47" s="267">
        <f>MINA(I47,K47,M47,O47,Q47,S47,U47,W47,Y47,AA47,AC47,AE47,AG47,AI47,AK47)</f>
        <v>1.3761574074074074E-2</v>
      </c>
      <c r="I47" s="7">
        <v>1.4004629629629631E-2</v>
      </c>
      <c r="J47" s="120">
        <f t="shared" si="192"/>
        <v>2</v>
      </c>
      <c r="K47" s="7">
        <v>1.4074074074074074E-2</v>
      </c>
      <c r="L47" s="120">
        <f t="shared" ref="L47" si="219">ROUNDUP(K47/$H47,0)</f>
        <v>2</v>
      </c>
      <c r="M47" s="7">
        <v>1.3877314814814815E-2</v>
      </c>
      <c r="N47" s="120">
        <f t="shared" ref="N47" si="220">ROUNDUP(M47/$H47,0)</f>
        <v>2</v>
      </c>
      <c r="O47" s="7">
        <v>1.3761574074074074E-2</v>
      </c>
      <c r="P47" s="120">
        <f t="shared" ref="P47" si="221">ROUNDUP(O47/$H47,0)</f>
        <v>1</v>
      </c>
      <c r="Q47" s="7">
        <v>1.4351851851851852E-2</v>
      </c>
      <c r="R47" s="120">
        <f t="shared" ref="R47" si="222">ROUNDUP(Q47/$H47,0)</f>
        <v>2</v>
      </c>
      <c r="S47" s="7">
        <v>1.4363425925925925E-2</v>
      </c>
      <c r="T47" s="120">
        <f t="shared" ref="T47" si="223">ROUNDUP(S47/$H47,0)</f>
        <v>2</v>
      </c>
      <c r="U47" s="7">
        <v>1.4374999999999999E-2</v>
      </c>
      <c r="V47" s="120">
        <f t="shared" ref="V47" si="224">ROUNDUP(U47/$H47,0)</f>
        <v>2</v>
      </c>
      <c r="W47" s="7">
        <v>1.4293981481481482E-2</v>
      </c>
      <c r="X47" s="120">
        <f t="shared" ref="X47" si="225">ROUNDUP(W47/$H47,0)</f>
        <v>2</v>
      </c>
      <c r="Y47" s="7">
        <v>1.4756944444444446E-2</v>
      </c>
      <c r="Z47" s="120">
        <f t="shared" ref="Z47" si="226">ROUNDUP(Y47/$H47,0)</f>
        <v>2</v>
      </c>
      <c r="AA47" s="7">
        <v>1.4282407407407409E-2</v>
      </c>
      <c r="AB47" s="120">
        <f t="shared" ref="AB47" si="227">ROUNDUP(AA47/$H47,0)</f>
        <v>2</v>
      </c>
      <c r="AC47" s="7">
        <v>1.4212962962962962E-2</v>
      </c>
      <c r="AD47" s="120">
        <f t="shared" ref="AD47" si="228">ROUNDUP(AC47/$H47,0)</f>
        <v>2</v>
      </c>
      <c r="AE47" s="7">
        <v>1.4212962962962962E-2</v>
      </c>
      <c r="AF47" s="120">
        <f t="shared" ref="AF47" si="229">ROUNDUP(AE47/$H47,0)</f>
        <v>2</v>
      </c>
      <c r="AG47" s="7">
        <v>1.4548611111111111E-2</v>
      </c>
      <c r="AH47" s="120">
        <f t="shared" ref="AH47" si="230">ROUNDUP(AG47/$H47,0)</f>
        <v>2</v>
      </c>
      <c r="AI47" s="93"/>
      <c r="AJ47" s="212"/>
      <c r="AK47" s="93"/>
      <c r="AL47" s="190"/>
      <c r="AM47" s="7">
        <v>3.0520833333333334E-2</v>
      </c>
      <c r="AN47" s="402">
        <f>ROUNDUP(AM47/$H47,0)</f>
        <v>3</v>
      </c>
      <c r="AO47" s="7">
        <v>3.1168981481481482E-2</v>
      </c>
      <c r="AP47" s="402">
        <f>ROUNDUP(AO47/$H47,0)</f>
        <v>3</v>
      </c>
      <c r="AQ47" s="93"/>
      <c r="AR47" s="120"/>
      <c r="AS47" s="93"/>
      <c r="AT47" s="120"/>
      <c r="AU47" s="93"/>
      <c r="AV47" s="120"/>
      <c r="AW47" s="148"/>
      <c r="AX47" s="193"/>
      <c r="AY47" s="206"/>
      <c r="AZ47" s="212"/>
      <c r="BA47" s="93">
        <v>1.6412037037037037E-2</v>
      </c>
      <c r="BB47" s="212">
        <f>ROUNDUP(BA47/$H47,0)</f>
        <v>2</v>
      </c>
      <c r="BC47" s="130">
        <v>3.9965277777777773E-2</v>
      </c>
      <c r="BD47" s="212">
        <f>ROUNDUP(BC47/$H47,0)</f>
        <v>3</v>
      </c>
      <c r="BE47" s="93">
        <v>3.1203703703703702E-2</v>
      </c>
      <c r="BF47" s="120">
        <f>ROUNDUP(BE47/$H47,0)</f>
        <v>3</v>
      </c>
      <c r="BG47" s="130"/>
      <c r="BH47" s="212"/>
      <c r="BI47" s="93"/>
      <c r="BJ47" s="212"/>
      <c r="BK47" s="132"/>
      <c r="BL47" s="212"/>
      <c r="BM47" s="537">
        <v>3.2037037037037037E-2</v>
      </c>
      <c r="BN47" s="538">
        <f t="shared" ref="BN47" si="231">ROUNDUP(BM47/$H47,0)</f>
        <v>3</v>
      </c>
      <c r="BO47" s="130"/>
      <c r="BP47" s="212"/>
      <c r="BQ47" s="132"/>
      <c r="BR47" s="212"/>
      <c r="BS47" s="535">
        <v>1.8680555555555554E-2</v>
      </c>
      <c r="BT47" s="536">
        <f t="shared" ref="BT47" si="232">ROUNDUP(BS47/$H47,0)</f>
        <v>2</v>
      </c>
      <c r="BU47" s="93"/>
      <c r="BV47" s="120"/>
      <c r="BW47" s="7">
        <v>3.8553240740740742E-2</v>
      </c>
      <c r="BX47" s="120">
        <f t="shared" ref="BX47" si="233">ROUNDUP(BW47/$H47,0)</f>
        <v>3</v>
      </c>
      <c r="BY47" s="132"/>
      <c r="BZ47" s="120"/>
      <c r="CA47" s="7">
        <v>3.125E-2</v>
      </c>
      <c r="CB47" s="120">
        <f t="shared" ref="CB47" si="234">ROUNDUP(CA47/$H47,0)</f>
        <v>3</v>
      </c>
      <c r="CC47" s="7">
        <v>1.0300925925925927E-2</v>
      </c>
      <c r="CD47" s="120">
        <f t="shared" ref="CD47" si="235">ROUNDUP(CC47/$H47,0)</f>
        <v>1</v>
      </c>
      <c r="CE47" s="7">
        <v>3.1921296296296302E-2</v>
      </c>
      <c r="CF47" s="120">
        <f t="shared" ref="CF47" si="236">ROUNDUP(CE47/$H47,0)</f>
        <v>3</v>
      </c>
      <c r="CG47" s="93"/>
      <c r="CH47" s="190"/>
      <c r="CI47" s="535">
        <v>1.2013888888888888E-2</v>
      </c>
      <c r="CJ47" s="536">
        <f t="shared" ref="CJ47" si="237">ROUNDUP(CI47/$H47,0)</f>
        <v>1</v>
      </c>
      <c r="CK47" s="540">
        <v>6.6782407407407415E-3</v>
      </c>
      <c r="CL47" s="541">
        <f t="shared" ref="CL47" si="238">ROUNDUP(CK47/$H47,0)</f>
        <v>1</v>
      </c>
      <c r="CM47" s="535">
        <v>2.2418981481481481E-2</v>
      </c>
      <c r="CN47" s="539">
        <f t="shared" ref="CN47" si="239">ROUNDUP(CM47/$H47,0)</f>
        <v>2</v>
      </c>
      <c r="CO47" s="132"/>
      <c r="CP47" s="190"/>
      <c r="CQ47" s="7">
        <v>3.1469907407407412E-2</v>
      </c>
      <c r="CR47" s="120">
        <f t="shared" ref="CR47" si="240">ROUNDUP(CQ47/$H47,0)</f>
        <v>3</v>
      </c>
      <c r="CS47" s="93"/>
      <c r="CT47" s="120"/>
      <c r="CU47" s="542">
        <v>7.4652777777777781E-3</v>
      </c>
      <c r="CV47" s="536">
        <f t="shared" ref="CV47" si="241">ROUNDUP(CU47/$H47,0)</f>
        <v>1</v>
      </c>
      <c r="CW47" s="132"/>
      <c r="CX47" s="194"/>
      <c r="CY47" s="93"/>
      <c r="CZ47" s="120"/>
      <c r="DA47" s="132"/>
      <c r="DB47" s="190"/>
      <c r="DC47" s="7">
        <v>3.0833333333333334E-2</v>
      </c>
      <c r="DD47" s="120">
        <f t="shared" ref="DD47" si="242">ROUNDUP(DC47/$H47,0)</f>
        <v>3</v>
      </c>
      <c r="DE47" s="206"/>
      <c r="DF47" s="183"/>
      <c r="DG47" s="93"/>
      <c r="DH47" s="120"/>
      <c r="DI47" s="132"/>
      <c r="DJ47" s="190"/>
      <c r="DK47" s="130">
        <v>4.6863425925925926E-2</v>
      </c>
      <c r="DL47" s="120">
        <f>IF($H47=0,0,ROUNDUP(DK47/$H47,0))</f>
        <v>4</v>
      </c>
      <c r="DM47" s="132"/>
      <c r="DN47" s="190"/>
      <c r="DO47" s="93">
        <v>1.4745370370370372E-2</v>
      </c>
      <c r="DP47" s="212">
        <f>IF($H47=0,0,ROUNDUP(DO47/$H47,0))</f>
        <v>2</v>
      </c>
      <c r="DQ47" s="206"/>
      <c r="DR47" s="212"/>
      <c r="DS47" s="93">
        <v>3.2395833333333332E-2</v>
      </c>
      <c r="DT47" s="212">
        <f>IF($H47=0,0,ROUNDUP(DS47/$H47,0))</f>
        <v>3</v>
      </c>
      <c r="DU47" s="206"/>
      <c r="DV47" s="183"/>
      <c r="DW47" s="93"/>
      <c r="DX47" s="120"/>
      <c r="DY47" s="206"/>
      <c r="DZ47" s="212"/>
      <c r="EA47" s="7">
        <v>1.6886574074074075E-2</v>
      </c>
      <c r="EB47" s="120">
        <f>IF($H47=0,0,ROUNDUP(EA47/$H47,0))</f>
        <v>2</v>
      </c>
      <c r="EC47" s="7">
        <v>4.5983796296296293E-2</v>
      </c>
      <c r="ED47" s="120">
        <f>IF($H47=0,0,ROUNDUP(EC47/$H47,0))</f>
        <v>4</v>
      </c>
      <c r="EE47" s="93"/>
      <c r="EF47" s="212"/>
      <c r="EG47" s="93"/>
      <c r="EH47" s="120"/>
      <c r="EI47" s="132"/>
      <c r="EJ47" s="120"/>
      <c r="EK47" s="7">
        <v>2.990740740740741E-2</v>
      </c>
      <c r="EL47" s="120">
        <f>IF($H47=0,0,ROUNDUP(EK47/$H47,0))</f>
        <v>3</v>
      </c>
      <c r="EM47" s="200"/>
      <c r="EN47" s="193"/>
      <c r="EO47" s="93"/>
      <c r="EP47" s="212"/>
      <c r="EQ47" s="93"/>
      <c r="ER47" s="212"/>
      <c r="ES47" s="7">
        <v>2.6388888888888889E-2</v>
      </c>
      <c r="ET47" s="120">
        <f>IF($H47=0,0,ROUNDUP(ES47/$H47,0))</f>
        <v>2</v>
      </c>
      <c r="EU47" s="93"/>
      <c r="EV47" s="212"/>
      <c r="EW47" s="93"/>
      <c r="EX47" s="190"/>
      <c r="EY47" s="7">
        <v>5.0682870370370371E-2</v>
      </c>
      <c r="EZ47" s="120">
        <f>IF($H47=0,0,ROUNDUP(EY47/$H47,0))</f>
        <v>4</v>
      </c>
      <c r="FA47" s="131"/>
      <c r="FB47" s="212"/>
      <c r="FC47" s="93"/>
      <c r="FD47" s="212"/>
      <c r="FE47" s="93">
        <v>3.2337962962962964E-2</v>
      </c>
      <c r="FF47" s="120">
        <f>IF($H47=0,0,ROUNDUP(FE47/$H47,0))</f>
        <v>3</v>
      </c>
      <c r="FG47" s="93"/>
      <c r="FH47" s="212"/>
      <c r="FI47" s="535">
        <v>1.8171296296296297E-2</v>
      </c>
      <c r="FJ47" s="539">
        <f>IF($H47=0,0,ROUNDUP(FI47/$H47,0))</f>
        <v>2</v>
      </c>
      <c r="FK47" s="183"/>
      <c r="FL47" s="212"/>
      <c r="FM47" s="540">
        <v>7.6273148148148151E-3</v>
      </c>
      <c r="FN47" s="541">
        <f>IF($H47=0,0,ROUNDUP(FM47/$H47,0))</f>
        <v>1</v>
      </c>
      <c r="FO47" s="206"/>
      <c r="FP47" s="212"/>
      <c r="FQ47" s="7">
        <v>8.4965277777777778E-2</v>
      </c>
      <c r="FR47" s="120">
        <f>IF($H47=0,0,ROUNDUP(FQ47/$H47,0))</f>
        <v>7</v>
      </c>
      <c r="FS47" s="107"/>
      <c r="FT47" s="108"/>
      <c r="FU47" s="224"/>
      <c r="FV47" s="108"/>
      <c r="FW47" s="222"/>
      <c r="FX47" s="103"/>
      <c r="FY47" s="224"/>
      <c r="FZ47" s="108"/>
      <c r="GA47" s="153"/>
      <c r="GB47" s="210"/>
      <c r="GC47" s="153">
        <v>3.1180555555555555E-2</v>
      </c>
      <c r="GD47" s="193">
        <f>IF($H47=0,0,ROUNDUP(GC47/$H47,0))</f>
        <v>3</v>
      </c>
      <c r="GE47" s="222"/>
      <c r="GF47" s="103"/>
      <c r="GG47" s="222"/>
      <c r="GH47" s="103"/>
      <c r="GI47" s="153"/>
      <c r="GJ47" s="103"/>
      <c r="GK47" s="130"/>
      <c r="GL47" s="212"/>
      <c r="GM47" s="130"/>
      <c r="GN47" s="212"/>
      <c r="GO47" s="206"/>
      <c r="GP47" s="212"/>
      <c r="GQ47" s="206"/>
      <c r="GR47" s="212"/>
      <c r="GS47" s="206"/>
      <c r="GT47" s="212"/>
      <c r="GU47" s="153"/>
      <c r="GV47" s="103"/>
      <c r="GW47" s="222"/>
      <c r="GX47" s="103"/>
      <c r="GY47" s="21"/>
      <c r="GZ47" s="120"/>
      <c r="HA47" s="153"/>
      <c r="HB47" s="103"/>
      <c r="HC47" s="153"/>
      <c r="HD47" s="103"/>
      <c r="HE47" s="153">
        <v>5.3391203703703705E-2</v>
      </c>
      <c r="HF47" s="120">
        <f>IF($H47=0,0,ROUNDUP(HE47/$H47,0))</f>
        <v>4</v>
      </c>
      <c r="HG47" s="49">
        <v>7.6851851851851847E-3</v>
      </c>
      <c r="HH47" s="120">
        <f>IF($H47=0,0,ROUNDUP(HG47/$H47,0))</f>
        <v>1</v>
      </c>
      <c r="HI47" s="93"/>
      <c r="HJ47" s="190"/>
      <c r="HK47" s="131"/>
      <c r="HL47" s="212"/>
      <c r="HM47" s="153">
        <v>9.1689814814814807E-2</v>
      </c>
      <c r="HN47" s="120">
        <f>MIN(IF($H47=0,0,ROUNDUP(HM47/$H47,0)),30)</f>
        <v>7</v>
      </c>
      <c r="HO47" s="7"/>
      <c r="HP47" s="120"/>
      <c r="HQ47" s="557">
        <v>3.2442129629629633E-2</v>
      </c>
      <c r="HR47" s="539">
        <f>MIN(IF($H47=0,0,ROUNDUP(HQ47/$H47,0)),30)</f>
        <v>3</v>
      </c>
      <c r="HS47" s="222"/>
      <c r="HT47" s="103"/>
      <c r="HU47" s="558">
        <v>5.1284722222222225E-2</v>
      </c>
      <c r="HV47" s="536">
        <f>MIN(IF($H47=0,0,ROUNDUP(HU47/$H47,0)),30)</f>
        <v>4</v>
      </c>
      <c r="HW47" s="219"/>
      <c r="HX47" s="530"/>
      <c r="HY47" s="219"/>
      <c r="HZ47" s="530"/>
      <c r="IA47" s="7"/>
      <c r="IB47" s="120"/>
      <c r="IC47" s="560">
        <v>3.5393518518518519E-2</v>
      </c>
      <c r="ID47" s="536">
        <f>MIN(IF($H47=0,0,ROUNDUP(IC47/$H47,0)),30)</f>
        <v>3</v>
      </c>
      <c r="IE47" s="93"/>
      <c r="IF47" s="212"/>
      <c r="IG47" s="224"/>
      <c r="IH47" s="108"/>
      <c r="II47" s="559">
        <v>3.5428240740740739E-2</v>
      </c>
      <c r="IJ47" s="539">
        <f>MIN(IF($H47=0,0,ROUNDUP(II47/$H47,0)),30)</f>
        <v>3</v>
      </c>
      <c r="IK47" s="7"/>
      <c r="IL47" s="120"/>
      <c r="IM47" s="7"/>
      <c r="IN47" s="120"/>
      <c r="IO47" s="107"/>
      <c r="IP47" s="122"/>
      <c r="IQ47" s="93"/>
      <c r="IR47" s="190"/>
      <c r="IS47" s="7"/>
      <c r="IT47" s="120"/>
      <c r="IU47" s="560">
        <v>8.8888888888888889E-3</v>
      </c>
      <c r="IV47" s="120">
        <f>MIN(IF($H47=0,0,ROUNDUP(IU47/$H47,0)),30)</f>
        <v>1</v>
      </c>
      <c r="IW47" s="93"/>
      <c r="IX47" s="212"/>
      <c r="IY47" s="216">
        <v>7.0393518518518508E-2</v>
      </c>
      <c r="IZ47" s="120">
        <f>MIN(IF($H47=0,0,ROUNDUP(IY47/$H47,0)),30)</f>
        <v>6</v>
      </c>
      <c r="JA47" s="542">
        <v>2.7476851851851853E-2</v>
      </c>
      <c r="JB47" s="536">
        <f>MIN(IF($H47=0,0,ROUNDUP(JA47/$H47,0)),30)</f>
        <v>2</v>
      </c>
      <c r="JC47" s="93"/>
      <c r="JD47" s="212"/>
      <c r="JE47" s="560">
        <v>2.3923611111111114E-2</v>
      </c>
      <c r="JF47" s="536">
        <f>MIN(IF($H47=0,0,ROUNDUP(JE47/$H47,0)),30)</f>
        <v>2</v>
      </c>
      <c r="JG47" s="537" t="s">
        <v>796</v>
      </c>
      <c r="JH47" s="562">
        <f t="shared" si="217"/>
        <v>6</v>
      </c>
      <c r="JI47" s="537"/>
      <c r="JJ47" s="562"/>
      <c r="JK47" s="7"/>
      <c r="JL47" s="120"/>
      <c r="JM47" s="93"/>
      <c r="JN47" s="212"/>
      <c r="JO47" s="7"/>
      <c r="JP47" s="120"/>
      <c r="JQ47" s="93"/>
      <c r="JR47" s="212"/>
      <c r="JS47" s="93"/>
      <c r="JT47" s="212"/>
      <c r="JU47" s="93"/>
      <c r="JV47" s="212"/>
      <c r="JW47" s="7">
        <v>4.1898148148148146E-3</v>
      </c>
      <c r="JX47" s="189">
        <f t="shared" ref="JX47" si="243">MIN(IF($H47=0,0,ROUNDUP(JW47/$H47,0)),30)</f>
        <v>1</v>
      </c>
      <c r="JY47" s="7"/>
      <c r="JZ47" s="120"/>
      <c r="KA47" s="93"/>
      <c r="KB47" s="120"/>
      <c r="KC47" s="93"/>
      <c r="KD47" s="212"/>
      <c r="KE47" s="123">
        <v>5.1736111111111115E-3</v>
      </c>
      <c r="KF47" s="108">
        <f>MIN(IF($H47=0,0,ROUNDUP(KE47/$H47,0)),30)</f>
        <v>1</v>
      </c>
      <c r="KG47" s="93">
        <v>3.6006944444444446E-2</v>
      </c>
      <c r="KH47" s="190">
        <f>MIN(IF($H47=0,0,ROUNDUP(KG47/$H47,0)),30)</f>
        <v>3</v>
      </c>
      <c r="KI47" s="537">
        <v>3.1751157407407408E-2</v>
      </c>
      <c r="KJ47" s="539">
        <f>MIN(IF($H47=0,0,ROUNDUP(KI47/$H47,0)),30)</f>
        <v>3</v>
      </c>
      <c r="KK47" s="93"/>
      <c r="KL47" s="212"/>
      <c r="KM47" s="93"/>
      <c r="KN47" s="212"/>
      <c r="KO47" s="93"/>
      <c r="KP47" s="212"/>
      <c r="KQ47" s="93"/>
      <c r="KR47" s="212"/>
      <c r="KS47" s="93"/>
      <c r="KT47" s="212"/>
      <c r="KU47" s="93"/>
      <c r="KV47" s="212"/>
      <c r="KW47" s="93"/>
      <c r="KX47" s="212"/>
      <c r="KY47" s="93"/>
      <c r="KZ47" s="190"/>
      <c r="LA47" s="93"/>
      <c r="LB47" s="190"/>
      <c r="LC47" s="93"/>
      <c r="LD47" s="212"/>
      <c r="LE47" s="107"/>
      <c r="LF47" s="144"/>
      <c r="LG47" s="93"/>
      <c r="LH47" s="190"/>
      <c r="LI47" s="93"/>
      <c r="LJ47" s="212"/>
      <c r="LK47" s="93"/>
      <c r="LL47" s="190"/>
      <c r="LM47" s="93"/>
      <c r="LN47" s="190"/>
      <c r="LO47" s="93"/>
      <c r="LP47" s="190"/>
      <c r="LQ47" s="132"/>
      <c r="LR47" s="212"/>
      <c r="LS47" s="93"/>
      <c r="LT47" s="212"/>
      <c r="LU47" s="93"/>
      <c r="LV47" s="212"/>
      <c r="LW47" s="93"/>
      <c r="LX47" s="212"/>
      <c r="LY47" s="93"/>
      <c r="LZ47" s="212"/>
      <c r="MA47" s="93"/>
      <c r="MB47" s="190"/>
      <c r="MC47" s="93"/>
      <c r="MD47" s="190"/>
      <c r="ME47" s="93"/>
      <c r="MF47" s="190"/>
      <c r="MG47" s="148"/>
      <c r="MH47" s="149"/>
      <c r="MI47" s="148"/>
      <c r="MJ47" s="149"/>
      <c r="MK47" s="148"/>
      <c r="ML47" s="149"/>
      <c r="MM47" s="148"/>
      <c r="MN47" s="149"/>
    </row>
    <row r="48" spans="1:352" s="33" customFormat="1" ht="16.5" customHeight="1" x14ac:dyDescent="0.2">
      <c r="A48" s="86">
        <f t="shared" si="0"/>
        <v>46</v>
      </c>
      <c r="B48" s="5" t="s">
        <v>100</v>
      </c>
      <c r="C48" s="270">
        <f t="shared" si="163"/>
        <v>16</v>
      </c>
      <c r="D48" s="265">
        <f t="shared" si="164"/>
        <v>101</v>
      </c>
      <c r="E48" s="272">
        <f t="shared" si="165"/>
        <v>8</v>
      </c>
      <c r="F48" s="517">
        <f t="shared" si="166"/>
        <v>35</v>
      </c>
      <c r="G48" s="151">
        <f t="shared" si="167"/>
        <v>0.87103009259259245</v>
      </c>
      <c r="H48" s="267">
        <f t="shared" si="6"/>
        <v>1.1296296296296296E-2</v>
      </c>
      <c r="I48" s="7">
        <v>1.1574074074074075E-2</v>
      </c>
      <c r="J48" s="120">
        <f t="shared" si="192"/>
        <v>2</v>
      </c>
      <c r="K48" s="7">
        <v>1.1435185185185185E-2</v>
      </c>
      <c r="L48" s="120">
        <f t="shared" ref="L48:L49" si="244">ROUNDUP(K48/$H48,0)</f>
        <v>2</v>
      </c>
      <c r="M48" s="7">
        <v>1.1319444444444444E-2</v>
      </c>
      <c r="N48" s="120">
        <f t="shared" ref="N48" si="245">ROUNDUP(M48/$H48,0)</f>
        <v>2</v>
      </c>
      <c r="O48" s="204"/>
      <c r="P48" s="193"/>
      <c r="Q48" s="7">
        <v>1.1678240740740741E-2</v>
      </c>
      <c r="R48" s="120">
        <f t="shared" ref="R48" si="246">ROUNDUP(Q48/$H48,0)</f>
        <v>2</v>
      </c>
      <c r="S48" s="7"/>
      <c r="T48" s="120"/>
      <c r="U48" s="7">
        <v>1.1817129629629629E-2</v>
      </c>
      <c r="V48" s="120">
        <f t="shared" ref="V48" si="247">ROUNDUP(U48/$H48,0)</f>
        <v>2</v>
      </c>
      <c r="W48" s="7">
        <v>1.2442129629629629E-2</v>
      </c>
      <c r="X48" s="120">
        <f t="shared" ref="X48" si="248">ROUNDUP(W48/$H48,0)</f>
        <v>2</v>
      </c>
      <c r="Y48" s="204"/>
      <c r="Z48" s="120"/>
      <c r="AA48" s="7">
        <v>1.1828703703703704E-2</v>
      </c>
      <c r="AB48" s="120">
        <f t="shared" ref="AB48" si="249">ROUNDUP(AA48/$H48,0)</f>
        <v>2</v>
      </c>
      <c r="AC48" s="7">
        <v>1.1307870370370371E-2</v>
      </c>
      <c r="AD48" s="120">
        <f t="shared" ref="AD48" si="250">ROUNDUP(AC48/$H48,0)</f>
        <v>2</v>
      </c>
      <c r="AE48" s="7">
        <v>1.1296296296296296E-2</v>
      </c>
      <c r="AF48" s="120">
        <f t="shared" ref="AF48" si="251">ROUNDUP(AE48/$H48,0)</f>
        <v>1</v>
      </c>
      <c r="AG48" s="7">
        <v>1.1342592592592592E-2</v>
      </c>
      <c r="AH48" s="120">
        <f t="shared" ref="AH48" si="252">ROUNDUP(AG48/$H48,0)</f>
        <v>2</v>
      </c>
      <c r="AI48" s="7">
        <v>1.1597222222222222E-2</v>
      </c>
      <c r="AJ48" s="120">
        <f t="shared" ref="AJ48" si="253">ROUNDUP(AI48/$H48,0)</f>
        <v>2</v>
      </c>
      <c r="AK48" s="7">
        <v>1.1435185185185185E-2</v>
      </c>
      <c r="AL48" s="120">
        <f t="shared" ref="AL48" si="254">ROUNDUP(AK48/$H48,0)</f>
        <v>2</v>
      </c>
      <c r="AM48" s="7">
        <v>2.6238425925925925E-2</v>
      </c>
      <c r="AN48" s="402">
        <f>ROUNDUP(AM48/$H48,0)</f>
        <v>3</v>
      </c>
      <c r="AO48" s="7"/>
      <c r="AP48" s="120"/>
      <c r="AQ48" s="7">
        <v>7.6956018518518521E-2</v>
      </c>
      <c r="AR48" s="402">
        <f>ROUNDUP(AQ48/$H48,0)</f>
        <v>7</v>
      </c>
      <c r="AS48" s="7">
        <v>2.6967592592592595E-2</v>
      </c>
      <c r="AT48" s="402">
        <f>ROUNDUP(AS48/$H48,0)</f>
        <v>3</v>
      </c>
      <c r="AU48" s="7"/>
      <c r="AV48" s="120"/>
      <c r="AW48" s="148"/>
      <c r="AX48" s="183"/>
      <c r="AY48" s="206"/>
      <c r="AZ48" s="212"/>
      <c r="BA48" s="132">
        <v>1.3252314814814814E-2</v>
      </c>
      <c r="BB48" s="212">
        <f>ROUNDUP(BA48/$H48,0)</f>
        <v>2</v>
      </c>
      <c r="BC48" s="49"/>
      <c r="BD48" s="212"/>
      <c r="BE48" s="93">
        <v>2.4976851851851851E-2</v>
      </c>
      <c r="BF48" s="120">
        <f>ROUNDUP(BE48/$H48,0)</f>
        <v>3</v>
      </c>
      <c r="BG48" s="49"/>
      <c r="BH48" s="120"/>
      <c r="BI48" s="7"/>
      <c r="BJ48" s="120"/>
      <c r="BK48" s="148"/>
      <c r="BL48" s="120"/>
      <c r="BM48" s="7"/>
      <c r="BN48" s="190"/>
      <c r="BO48" s="49"/>
      <c r="BP48" s="120"/>
      <c r="BQ48" s="148"/>
      <c r="BR48" s="120"/>
      <c r="BS48" s="535">
        <v>1.5150462962962963E-2</v>
      </c>
      <c r="BT48" s="536">
        <f t="shared" ref="BT48" si="255">ROUNDUP(BS48/$H48,0)</f>
        <v>2</v>
      </c>
      <c r="BU48" s="7"/>
      <c r="BV48" s="120"/>
      <c r="BW48" s="7"/>
      <c r="BX48" s="120"/>
      <c r="BY48" s="148"/>
      <c r="BZ48" s="120"/>
      <c r="CA48" s="148"/>
      <c r="CB48" s="120"/>
      <c r="CC48" s="7"/>
      <c r="CD48" s="120"/>
      <c r="CE48" s="7"/>
      <c r="CF48" s="188"/>
      <c r="CG48" s="7"/>
      <c r="CH48" s="188"/>
      <c r="CI48" s="7"/>
      <c r="CJ48" s="188"/>
      <c r="CK48" s="7"/>
      <c r="CL48" s="120"/>
      <c r="CM48" s="535">
        <v>1.7986111111111109E-2</v>
      </c>
      <c r="CN48" s="536">
        <f t="shared" ref="CN48" si="256">ROUNDUP(CM48/$H48,0)</f>
        <v>2</v>
      </c>
      <c r="CO48" s="148"/>
      <c r="CP48" s="120"/>
      <c r="CQ48" s="7">
        <v>2.5381944444444443E-2</v>
      </c>
      <c r="CR48" s="120">
        <f t="shared" ref="CR48" si="257">ROUNDUP(CQ48/$H48,0)</f>
        <v>3</v>
      </c>
      <c r="CS48" s="7"/>
      <c r="CT48" s="120"/>
      <c r="CU48" s="148"/>
      <c r="CV48" s="188"/>
      <c r="CW48" s="148"/>
      <c r="CX48" s="193"/>
      <c r="CY48" s="186"/>
      <c r="CZ48" s="120"/>
      <c r="DA48" s="148"/>
      <c r="DB48" s="188"/>
      <c r="DC48" s="49"/>
      <c r="DD48" s="120"/>
      <c r="DE48" s="204"/>
      <c r="DF48" s="182"/>
      <c r="DG48" s="7"/>
      <c r="DH48" s="120"/>
      <c r="DI48" s="148"/>
      <c r="DJ48" s="188"/>
      <c r="DK48" s="49"/>
      <c r="DL48" s="120"/>
      <c r="DM48" s="148"/>
      <c r="DN48" s="188"/>
      <c r="DO48" s="7">
        <v>1.2210648148148146E-2</v>
      </c>
      <c r="DP48" s="120">
        <f>IF($H48=0,0,ROUNDUP(DO48/$H48,0))</f>
        <v>2</v>
      </c>
      <c r="DQ48" s="204"/>
      <c r="DR48" s="120"/>
      <c r="DS48" s="49"/>
      <c r="DT48" s="120"/>
      <c r="DU48" s="204"/>
      <c r="DV48" s="182"/>
      <c r="DW48" s="7"/>
      <c r="DX48" s="120"/>
      <c r="DY48" s="204"/>
      <c r="DZ48" s="120"/>
      <c r="EA48" s="182"/>
      <c r="EB48" s="193"/>
      <c r="EC48" s="7"/>
      <c r="ED48" s="120"/>
      <c r="EE48" s="7"/>
      <c r="EF48" s="120"/>
      <c r="EG48" s="7"/>
      <c r="EH48" s="120"/>
      <c r="EI48" s="148"/>
      <c r="EJ48" s="120"/>
      <c r="EK48" s="7"/>
      <c r="EL48" s="120"/>
      <c r="EM48" s="198"/>
      <c r="EN48" s="193"/>
      <c r="EO48" s="7"/>
      <c r="EP48" s="120"/>
      <c r="EQ48" s="7"/>
      <c r="ER48" s="120"/>
      <c r="ES48" s="7">
        <v>2.1377314814814818E-2</v>
      </c>
      <c r="ET48" s="120">
        <f>IF($H48=0,0,ROUNDUP(ES48/$H48,0))</f>
        <v>2</v>
      </c>
      <c r="EU48" s="7"/>
      <c r="EV48" s="120"/>
      <c r="EW48" s="7"/>
      <c r="EX48" s="120"/>
      <c r="EY48" s="198"/>
      <c r="EZ48" s="120"/>
      <c r="FA48" s="21"/>
      <c r="FB48" s="120"/>
      <c r="FC48" s="7"/>
      <c r="FD48" s="120"/>
      <c r="FE48" s="7">
        <v>2.6284722222222223E-2</v>
      </c>
      <c r="FF48" s="120">
        <f>IF($H48=0,0,ROUNDUP(FE48/$H48,0))</f>
        <v>3</v>
      </c>
      <c r="FG48" s="7"/>
      <c r="FH48" s="120"/>
      <c r="FI48" s="540">
        <v>1.5046296296296295E-2</v>
      </c>
      <c r="FJ48" s="541">
        <f>IF($H48=0,0,ROUNDUP(FI48/$H48,0))</f>
        <v>2</v>
      </c>
      <c r="FK48" s="182"/>
      <c r="FL48" s="120"/>
      <c r="FM48" s="548">
        <v>2.146990740740741E-2</v>
      </c>
      <c r="FN48" s="549">
        <f>IF($H48=0,0,ROUNDUP(FM48/$H48,0))</f>
        <v>2</v>
      </c>
      <c r="FO48" s="204"/>
      <c r="FP48" s="120"/>
      <c r="FQ48" s="7"/>
      <c r="FR48" s="120"/>
      <c r="FS48" s="153"/>
      <c r="FT48" s="108"/>
      <c r="FU48" s="224"/>
      <c r="FV48" s="108"/>
      <c r="FW48" s="222"/>
      <c r="FX48" s="103"/>
      <c r="FY48" s="224"/>
      <c r="FZ48" s="108"/>
      <c r="GA48" s="204"/>
      <c r="GB48" s="193"/>
      <c r="GC48" s="153">
        <v>2.6064814814814815E-2</v>
      </c>
      <c r="GD48" s="193">
        <f>IF($H48=0,0,ROUNDUP(GC48/$H48,0))</f>
        <v>3</v>
      </c>
      <c r="GE48" s="204"/>
      <c r="GF48" s="120"/>
      <c r="GG48" s="204"/>
      <c r="GH48" s="120"/>
      <c r="GI48" s="153">
        <v>4.9421296296296297E-2</v>
      </c>
      <c r="GJ48" s="120">
        <f>IF($H48=0,0,ROUNDUP(GI48/$H48,0))</f>
        <v>5</v>
      </c>
      <c r="GK48" s="49"/>
      <c r="GL48" s="120"/>
      <c r="GM48" s="49"/>
      <c r="GN48" s="120"/>
      <c r="GO48" s="153"/>
      <c r="GP48" s="103"/>
      <c r="GQ48" s="204"/>
      <c r="GR48" s="120"/>
      <c r="GS48" s="204"/>
      <c r="GT48" s="120"/>
      <c r="GU48" s="21"/>
      <c r="GV48" s="120"/>
      <c r="GW48" s="204"/>
      <c r="GX48" s="120"/>
      <c r="GY48" s="153"/>
      <c r="GZ48" s="103"/>
      <c r="HA48" s="153"/>
      <c r="HB48" s="103"/>
      <c r="HC48" s="49">
        <v>3.0277777777777778E-2</v>
      </c>
      <c r="HD48" s="120">
        <f>IF($H48=0,0,ROUNDUP(HC48/$H48,0))</f>
        <v>3</v>
      </c>
      <c r="HE48" s="153"/>
      <c r="HF48" s="103"/>
      <c r="HG48" s="153"/>
      <c r="HH48" s="103"/>
      <c r="HI48" s="7"/>
      <c r="HJ48" s="120"/>
      <c r="HK48" s="21"/>
      <c r="HL48" s="120"/>
      <c r="HM48" s="204"/>
      <c r="HN48" s="120"/>
      <c r="HO48" s="7"/>
      <c r="HP48" s="120"/>
      <c r="HQ48" s="7"/>
      <c r="HR48" s="120"/>
      <c r="HS48" s="222"/>
      <c r="HT48" s="103"/>
      <c r="HU48" s="216"/>
      <c r="HV48" s="527"/>
      <c r="HW48" s="216"/>
      <c r="HX48" s="527"/>
      <c r="HY48" s="216"/>
      <c r="HZ48" s="527"/>
      <c r="IA48" s="7"/>
      <c r="IB48" s="120"/>
      <c r="IC48" s="204"/>
      <c r="ID48" s="120"/>
      <c r="IE48" s="7"/>
      <c r="IF48" s="120"/>
      <c r="IG48" s="204"/>
      <c r="IH48" s="120"/>
      <c r="II48" s="7"/>
      <c r="IJ48" s="120"/>
      <c r="IK48" s="559">
        <v>3.1597222222222221E-2</v>
      </c>
      <c r="IL48" s="539">
        <f>MIN(IF($H48=0,0,ROUNDUP(IK48/$H48,0)),30)</f>
        <v>3</v>
      </c>
      <c r="IM48" s="7"/>
      <c r="IN48" s="120"/>
      <c r="IO48" s="153"/>
      <c r="IP48" s="118"/>
      <c r="IQ48" s="7"/>
      <c r="IR48" s="120"/>
      <c r="IS48" s="7"/>
      <c r="IT48" s="120"/>
      <c r="IU48" s="7"/>
      <c r="IV48" s="120"/>
      <c r="IW48" s="7"/>
      <c r="IX48" s="120"/>
      <c r="IY48" s="7"/>
      <c r="IZ48" s="120"/>
      <c r="JA48" s="7"/>
      <c r="JB48" s="120"/>
      <c r="JC48" s="7"/>
      <c r="JD48" s="120"/>
      <c r="JE48" s="7"/>
      <c r="JF48" s="120"/>
      <c r="JG48" s="7" t="s">
        <v>788</v>
      </c>
      <c r="JH48" s="189">
        <f t="shared" si="217"/>
        <v>6</v>
      </c>
      <c r="JI48" s="7"/>
      <c r="JJ48" s="189"/>
      <c r="JK48" s="7"/>
      <c r="JL48" s="120"/>
      <c r="JM48" s="7"/>
      <c r="JN48" s="120"/>
      <c r="JO48" s="7"/>
      <c r="JP48" s="120"/>
      <c r="JQ48" s="7">
        <v>0.12547453703703704</v>
      </c>
      <c r="JR48" s="120">
        <f t="shared" ref="JR48" si="258">MIN(IF($H48=0,0,ROUNDUP(JQ48/$H48,0)),30)</f>
        <v>12</v>
      </c>
      <c r="JS48" s="7"/>
      <c r="JT48" s="120"/>
      <c r="JU48" s="535">
        <v>2.6539351851851852E-2</v>
      </c>
      <c r="JV48" s="539">
        <f t="shared" ref="JV48" si="259">MIN(IF($H48=0,0,ROUNDUP(JU48/$H48,0)),30)</f>
        <v>3</v>
      </c>
      <c r="JW48" s="7">
        <v>3.2986111111111111E-3</v>
      </c>
      <c r="JX48" s="189">
        <f t="shared" ref="JX48:JX49" si="260">MIN(IF($H48=0,0,ROUNDUP(JW48/$H48,0)),30)</f>
        <v>1</v>
      </c>
      <c r="JY48" s="7"/>
      <c r="JZ48" s="120"/>
      <c r="KA48" s="7"/>
      <c r="KB48" s="120"/>
      <c r="KC48" s="7"/>
      <c r="KD48" s="120"/>
      <c r="KE48" s="153"/>
      <c r="KF48" s="103"/>
      <c r="KG48" s="535">
        <v>2.8564814814814817E-2</v>
      </c>
      <c r="KH48" s="120">
        <f>MIN(IF($H48=0,0,ROUNDUP(KG48/$H48,0)),30)</f>
        <v>3</v>
      </c>
      <c r="KI48" s="7"/>
      <c r="KJ48" s="120"/>
      <c r="KK48" s="7"/>
      <c r="KL48" s="120"/>
      <c r="KM48" s="540">
        <v>2.7071759259259257E-2</v>
      </c>
      <c r="KN48" s="568">
        <f>MIN(IF($H48=0,0,ROUNDUP(KM48/$H48,0)),30)</f>
        <v>3</v>
      </c>
      <c r="KO48" s="7"/>
      <c r="KP48" s="120"/>
      <c r="KQ48" s="7"/>
      <c r="KR48" s="120"/>
      <c r="KS48" s="7"/>
      <c r="KT48" s="120"/>
      <c r="KU48" s="7"/>
      <c r="KV48" s="120"/>
      <c r="KW48" s="7"/>
      <c r="KX48" s="120"/>
      <c r="KY48" s="7"/>
      <c r="KZ48" s="120"/>
      <c r="LA48" s="7"/>
      <c r="LB48" s="120"/>
      <c r="LC48" s="7"/>
      <c r="LD48" s="120"/>
      <c r="LE48" s="153"/>
      <c r="LF48" s="103"/>
      <c r="LG48" s="148"/>
      <c r="LH48" s="120"/>
      <c r="LI48" s="7"/>
      <c r="LJ48" s="120"/>
      <c r="LK48" s="7"/>
      <c r="LL48" s="120"/>
      <c r="LM48" s="7"/>
      <c r="LN48" s="120"/>
      <c r="LO48" s="7"/>
      <c r="LP48" s="120"/>
      <c r="LQ48" s="148"/>
      <c r="LR48" s="120"/>
      <c r="LS48" s="7"/>
      <c r="LT48" s="120"/>
      <c r="LU48" s="7"/>
      <c r="LV48" s="120"/>
      <c r="LW48" s="7"/>
      <c r="LX48" s="120"/>
      <c r="LY48" s="7"/>
      <c r="LZ48" s="120"/>
      <c r="MA48" s="7"/>
      <c r="MB48" s="188"/>
      <c r="MC48" s="7"/>
      <c r="MD48" s="120"/>
      <c r="ME48" s="7"/>
      <c r="MF48" s="120"/>
      <c r="MG48" s="148"/>
      <c r="MH48" s="149"/>
      <c r="MI48" s="148"/>
      <c r="MJ48" s="149"/>
      <c r="MK48" s="148"/>
      <c r="ML48" s="149"/>
      <c r="MM48" s="148"/>
      <c r="MN48" s="149"/>
    </row>
    <row r="49" spans="1:352" s="33" customFormat="1" ht="16.5" customHeight="1" x14ac:dyDescent="0.2">
      <c r="A49" s="86">
        <f t="shared" si="0"/>
        <v>47</v>
      </c>
      <c r="B49" s="29" t="s">
        <v>440</v>
      </c>
      <c r="C49" s="270">
        <f t="shared" si="163"/>
        <v>18</v>
      </c>
      <c r="D49" s="265">
        <f t="shared" si="164"/>
        <v>61.027974537037039</v>
      </c>
      <c r="E49" s="272">
        <f t="shared" si="165"/>
        <v>23</v>
      </c>
      <c r="F49" s="517">
        <f t="shared" si="166"/>
        <v>12</v>
      </c>
      <c r="G49" s="151">
        <f t="shared" si="167"/>
        <v>1.4681944444444444</v>
      </c>
      <c r="H49" s="267">
        <f t="shared" si="6"/>
        <v>1.2673611111111109E-2</v>
      </c>
      <c r="I49" s="7">
        <v>1.2685185185185183E-2</v>
      </c>
      <c r="J49" s="120">
        <f t="shared" si="192"/>
        <v>2</v>
      </c>
      <c r="K49" s="7">
        <v>1.2673611111111109E-2</v>
      </c>
      <c r="L49" s="120">
        <f t="shared" si="244"/>
        <v>1</v>
      </c>
      <c r="M49" s="7"/>
      <c r="N49" s="120"/>
      <c r="O49" s="204"/>
      <c r="P49" s="193"/>
      <c r="Q49" s="7"/>
      <c r="R49" s="120"/>
      <c r="S49" s="7"/>
      <c r="T49" s="120"/>
      <c r="U49" s="7"/>
      <c r="V49" s="120"/>
      <c r="W49" s="204"/>
      <c r="X49" s="120"/>
      <c r="Y49" s="204"/>
      <c r="Z49" s="120"/>
      <c r="AA49" s="7"/>
      <c r="AB49" s="120"/>
      <c r="AC49" s="7"/>
      <c r="AD49" s="120"/>
      <c r="AE49" s="204"/>
      <c r="AF49" s="120"/>
      <c r="AG49" s="7"/>
      <c r="AH49" s="188"/>
      <c r="AI49" s="7"/>
      <c r="AJ49" s="188"/>
      <c r="AK49" s="7"/>
      <c r="AL49" s="120"/>
      <c r="AM49" s="7"/>
      <c r="AN49" s="120"/>
      <c r="AO49" s="7"/>
      <c r="AP49" s="120"/>
      <c r="AQ49" s="7"/>
      <c r="AR49" s="120"/>
      <c r="AS49" s="7"/>
      <c r="AT49" s="120"/>
      <c r="AU49" s="7"/>
      <c r="AV49" s="120"/>
      <c r="AW49" s="148"/>
      <c r="AX49" s="182"/>
      <c r="AY49" s="204"/>
      <c r="AZ49" s="120"/>
      <c r="BA49" s="148"/>
      <c r="BB49" s="120"/>
      <c r="BC49" s="49"/>
      <c r="BD49" s="120"/>
      <c r="BE49" s="93"/>
      <c r="BF49" s="120"/>
      <c r="BG49" s="49"/>
      <c r="BH49" s="120"/>
      <c r="BI49" s="7"/>
      <c r="BJ49" s="120"/>
      <c r="BK49" s="148"/>
      <c r="BL49" s="120"/>
      <c r="BM49" s="7"/>
      <c r="BN49" s="190"/>
      <c r="BO49" s="49"/>
      <c r="BP49" s="120"/>
      <c r="BQ49" s="148"/>
      <c r="BR49" s="120"/>
      <c r="BS49" s="7"/>
      <c r="BT49" s="120"/>
      <c r="BU49" s="7"/>
      <c r="BV49" s="120"/>
      <c r="BW49" s="7"/>
      <c r="BX49" s="120"/>
      <c r="BY49" s="148">
        <v>3.8530092592592595E-2</v>
      </c>
      <c r="BZ49" s="120">
        <f t="shared" ref="BZ49" si="261">ROUNDUP(BY49/$H49,0)</f>
        <v>4</v>
      </c>
      <c r="CA49" s="148"/>
      <c r="CB49" s="120"/>
      <c r="CC49" s="7"/>
      <c r="CD49" s="120"/>
      <c r="CE49" s="7"/>
      <c r="CF49" s="188"/>
      <c r="CG49" s="7"/>
      <c r="CH49" s="188"/>
      <c r="CI49" s="7"/>
      <c r="CJ49" s="188"/>
      <c r="CK49" s="7">
        <v>1.9849537037037037E-2</v>
      </c>
      <c r="CL49" s="120">
        <f t="shared" ref="CL49" si="262">ROUNDUP(CK49/$H49,0)</f>
        <v>2</v>
      </c>
      <c r="CM49" s="7"/>
      <c r="CN49" s="120"/>
      <c r="CO49" s="148"/>
      <c r="CP49" s="120"/>
      <c r="CQ49" s="7"/>
      <c r="CR49" s="120"/>
      <c r="CS49" s="7"/>
      <c r="CT49" s="120"/>
      <c r="CU49" s="148"/>
      <c r="CV49" s="188"/>
      <c r="CW49" s="148"/>
      <c r="CX49" s="193"/>
      <c r="CY49" s="186"/>
      <c r="CZ49" s="120"/>
      <c r="DA49" s="148"/>
      <c r="DB49" s="188"/>
      <c r="DC49" s="49"/>
      <c r="DD49" s="120"/>
      <c r="DE49" s="204"/>
      <c r="DF49" s="182"/>
      <c r="DG49" s="7"/>
      <c r="DH49" s="120"/>
      <c r="DI49" s="148"/>
      <c r="DJ49" s="188"/>
      <c r="DK49" s="49"/>
      <c r="DL49" s="120"/>
      <c r="DM49" s="148"/>
      <c r="DN49" s="188"/>
      <c r="DO49" s="7"/>
      <c r="DP49" s="120"/>
      <c r="DQ49" s="204"/>
      <c r="DR49" s="120"/>
      <c r="DS49" s="49"/>
      <c r="DT49" s="120"/>
      <c r="DU49" s="7"/>
      <c r="DV49" s="103"/>
      <c r="DW49" s="7"/>
      <c r="DX49" s="120"/>
      <c r="DY49" s="204"/>
      <c r="DZ49" s="120"/>
      <c r="EA49" s="7">
        <v>1.5555555555555553E-2</v>
      </c>
      <c r="EB49" s="120">
        <f>IF($H49=0,0,ROUNDUP(EA49/$H49,0))</f>
        <v>2</v>
      </c>
      <c r="EC49" s="7"/>
      <c r="ED49" s="120"/>
      <c r="EE49" s="7"/>
      <c r="EF49" s="120"/>
      <c r="EG49" s="7"/>
      <c r="EH49" s="120"/>
      <c r="EI49" s="148"/>
      <c r="EJ49" s="120"/>
      <c r="EK49" s="7">
        <v>2.8877314814814817E-2</v>
      </c>
      <c r="EL49" s="120">
        <f>IF($H49=0,0,ROUNDUP(EK49/$H49,0))</f>
        <v>3</v>
      </c>
      <c r="EM49" s="198"/>
      <c r="EN49" s="193"/>
      <c r="EO49" s="7"/>
      <c r="EP49" s="120"/>
      <c r="EQ49" s="7"/>
      <c r="ER49" s="120"/>
      <c r="ES49" s="7">
        <v>2.6793981481481485E-2</v>
      </c>
      <c r="ET49" s="120">
        <f>IF($H49=0,0,ROUNDUP(ES49/$H49,0))</f>
        <v>3</v>
      </c>
      <c r="EU49" s="7"/>
      <c r="EV49" s="120"/>
      <c r="EW49" s="7"/>
      <c r="EX49" s="120"/>
      <c r="EY49" s="198"/>
      <c r="EZ49" s="120"/>
      <c r="FA49" s="21"/>
      <c r="FB49" s="120"/>
      <c r="FC49" s="7"/>
      <c r="FD49" s="120"/>
      <c r="FE49" s="7"/>
      <c r="FF49" s="120"/>
      <c r="FG49" s="7"/>
      <c r="FH49" s="120"/>
      <c r="FI49" s="21"/>
      <c r="FJ49" s="120"/>
      <c r="FK49" s="182"/>
      <c r="FL49" s="120"/>
      <c r="FM49" s="148"/>
      <c r="FN49" s="182"/>
      <c r="FO49" s="7"/>
      <c r="FP49" s="120"/>
      <c r="FQ49" s="7">
        <v>6.9479166666666661E-2</v>
      </c>
      <c r="FR49" s="120">
        <f>IF($H49=0,0,ROUNDUP(FQ49/$H49,0))</f>
        <v>6</v>
      </c>
      <c r="FS49" s="153"/>
      <c r="FT49" s="103"/>
      <c r="FU49" s="222"/>
      <c r="FV49" s="103"/>
      <c r="FW49" s="222"/>
      <c r="FX49" s="103"/>
      <c r="FY49" s="153"/>
      <c r="FZ49" s="103"/>
      <c r="GA49" s="222"/>
      <c r="GB49" s="210"/>
      <c r="GC49" s="7"/>
      <c r="GD49" s="120"/>
      <c r="GE49" s="222"/>
      <c r="GF49" s="103"/>
      <c r="GG49" s="153">
        <v>2.7974537037037034E-2</v>
      </c>
      <c r="GH49" s="120">
        <f>IF($H49=0,0,ROUNDUP(GG49/$H49,0))</f>
        <v>3</v>
      </c>
      <c r="GI49" s="153"/>
      <c r="GJ49" s="103"/>
      <c r="GK49" s="49"/>
      <c r="GL49" s="120"/>
      <c r="GM49" s="49"/>
      <c r="GN49" s="120"/>
      <c r="GO49" s="153"/>
      <c r="GP49" s="103"/>
      <c r="GQ49" s="204"/>
      <c r="GR49" s="120"/>
      <c r="GS49" s="204"/>
      <c r="GT49" s="120"/>
      <c r="GU49" s="21"/>
      <c r="GV49" s="120"/>
      <c r="GW49" s="204"/>
      <c r="GX49" s="120"/>
      <c r="GY49" s="21"/>
      <c r="GZ49" s="120"/>
      <c r="HA49" s="153"/>
      <c r="HB49" s="103"/>
      <c r="HC49" s="153"/>
      <c r="HD49" s="103"/>
      <c r="HE49" s="153"/>
      <c r="HF49" s="103"/>
      <c r="HG49" s="153"/>
      <c r="HH49" s="103"/>
      <c r="HI49" s="7"/>
      <c r="HJ49" s="120"/>
      <c r="HK49" s="153"/>
      <c r="HL49" s="103"/>
      <c r="HM49" s="222"/>
      <c r="HN49" s="103"/>
      <c r="HO49" s="7"/>
      <c r="HP49" s="120"/>
      <c r="HQ49" s="7"/>
      <c r="HR49" s="120"/>
      <c r="HS49" s="222"/>
      <c r="HT49" s="103"/>
      <c r="HU49" s="216"/>
      <c r="HV49" s="527"/>
      <c r="HW49" s="216"/>
      <c r="HX49" s="527"/>
      <c r="HY49" s="216"/>
      <c r="HZ49" s="527"/>
      <c r="IA49" s="7"/>
      <c r="IB49" s="120"/>
      <c r="IC49" s="204"/>
      <c r="ID49" s="120"/>
      <c r="IE49" s="565">
        <v>1.1312847222222222</v>
      </c>
      <c r="IF49" s="539">
        <f>MIN(IF($H49=0,0,ROUNDUP(IE49/$H49,0)),30)</f>
        <v>30</v>
      </c>
      <c r="IG49" s="7"/>
      <c r="IH49" s="120"/>
      <c r="II49" s="7"/>
      <c r="IJ49" s="120"/>
      <c r="IK49" s="7"/>
      <c r="IL49" s="120"/>
      <c r="IM49" s="7"/>
      <c r="IN49" s="120"/>
      <c r="IO49" s="153"/>
      <c r="IP49" s="116"/>
      <c r="IQ49" s="7"/>
      <c r="IR49" s="120"/>
      <c r="IS49" s="7"/>
      <c r="IT49" s="120"/>
      <c r="IU49" s="7"/>
      <c r="IV49" s="120"/>
      <c r="IW49" s="7"/>
      <c r="IX49" s="120"/>
      <c r="IY49" s="7"/>
      <c r="IZ49" s="120"/>
      <c r="JA49" s="7"/>
      <c r="JB49" s="120"/>
      <c r="JC49" s="7"/>
      <c r="JD49" s="120"/>
      <c r="JE49" s="7"/>
      <c r="JF49" s="120"/>
      <c r="JG49" s="7" t="s">
        <v>799</v>
      </c>
      <c r="JH49" s="189">
        <f t="shared" si="217"/>
        <v>7</v>
      </c>
      <c r="JI49" s="7"/>
      <c r="JJ49" s="189"/>
      <c r="JK49" s="7"/>
      <c r="JL49" s="120"/>
      <c r="JM49" s="7"/>
      <c r="JN49" s="120"/>
      <c r="JO49" s="7"/>
      <c r="JP49" s="120"/>
      <c r="JQ49" s="7"/>
      <c r="JR49" s="120"/>
      <c r="JS49" s="7"/>
      <c r="JT49" s="120"/>
      <c r="JU49" s="7"/>
      <c r="JV49" s="120"/>
      <c r="JW49" s="7">
        <v>3.9120370370370368E-3</v>
      </c>
      <c r="JX49" s="189">
        <f t="shared" si="260"/>
        <v>1</v>
      </c>
      <c r="JY49" s="7"/>
      <c r="JZ49" s="120"/>
      <c r="KA49" s="7"/>
      <c r="KB49" s="120"/>
      <c r="KC49" s="7"/>
      <c r="KD49" s="120"/>
      <c r="KE49" s="113"/>
      <c r="KF49" s="103"/>
      <c r="KG49" s="7"/>
      <c r="KH49" s="120"/>
      <c r="KI49" s="7"/>
      <c r="KJ49" s="120"/>
      <c r="KK49" s="7"/>
      <c r="KL49" s="120"/>
      <c r="KM49" s="64"/>
      <c r="KN49" s="213"/>
      <c r="KO49" s="64"/>
      <c r="KP49" s="211"/>
      <c r="KQ49" s="41"/>
      <c r="KR49" s="211"/>
      <c r="KS49" s="41"/>
      <c r="KT49" s="211"/>
      <c r="KU49" s="41"/>
      <c r="KV49" s="211"/>
      <c r="KW49" s="41"/>
      <c r="KX49" s="211"/>
      <c r="KY49" s="41"/>
      <c r="KZ49" s="211"/>
      <c r="LA49" s="41"/>
      <c r="LB49" s="211"/>
      <c r="LC49" s="41"/>
      <c r="LD49" s="211"/>
      <c r="LE49" s="155"/>
      <c r="LF49" s="156"/>
      <c r="LG49" s="41"/>
      <c r="LH49" s="211"/>
      <c r="LI49" s="41"/>
      <c r="LJ49" s="211"/>
      <c r="LK49" s="41"/>
      <c r="LL49" s="211"/>
      <c r="LM49" s="41"/>
      <c r="LN49" s="211"/>
      <c r="LO49" s="41"/>
      <c r="LP49" s="211"/>
      <c r="LQ49" s="146"/>
      <c r="LR49" s="211"/>
      <c r="LS49" s="41"/>
      <c r="LT49" s="211"/>
      <c r="LU49" s="41"/>
      <c r="LV49" s="211"/>
      <c r="LW49" s="41"/>
      <c r="LX49" s="211"/>
      <c r="LY49" s="41"/>
      <c r="LZ49" s="211"/>
      <c r="MA49" s="41"/>
      <c r="MB49" s="187"/>
      <c r="MC49" s="41"/>
      <c r="MD49" s="211"/>
      <c r="ME49" s="41"/>
      <c r="MF49" s="211"/>
      <c r="MG49" s="148"/>
      <c r="MH49" s="149"/>
      <c r="MI49" s="148"/>
      <c r="MJ49" s="149"/>
      <c r="MK49" s="148"/>
      <c r="ML49" s="149"/>
      <c r="MM49" s="148"/>
      <c r="MN49" s="149"/>
    </row>
    <row r="50" spans="1:352" s="33" customFormat="1" ht="16.5" customHeight="1" x14ac:dyDescent="0.2">
      <c r="A50" s="86">
        <f t="shared" si="0"/>
        <v>48</v>
      </c>
      <c r="B50" s="140" t="s">
        <v>477</v>
      </c>
      <c r="C50" s="270">
        <f t="shared" si="163"/>
        <v>0</v>
      </c>
      <c r="D50" s="265">
        <f t="shared" si="164"/>
        <v>0</v>
      </c>
      <c r="E50" s="272">
        <f t="shared" si="165"/>
        <v>38</v>
      </c>
      <c r="F50" s="517">
        <f t="shared" si="166"/>
        <v>0</v>
      </c>
      <c r="G50" s="151">
        <f t="shared" si="167"/>
        <v>0</v>
      </c>
      <c r="H50" s="267">
        <f t="shared" si="6"/>
        <v>0</v>
      </c>
      <c r="I50" s="64"/>
      <c r="J50" s="213"/>
      <c r="K50" s="64"/>
      <c r="L50" s="213"/>
      <c r="M50" s="64"/>
      <c r="N50" s="213"/>
      <c r="O50" s="203"/>
      <c r="P50" s="192"/>
      <c r="Q50" s="64"/>
      <c r="R50" s="213"/>
      <c r="S50" s="64"/>
      <c r="T50" s="213"/>
      <c r="U50" s="64"/>
      <c r="V50" s="213"/>
      <c r="W50" s="203"/>
      <c r="X50" s="213"/>
      <c r="Y50" s="203"/>
      <c r="Z50" s="213"/>
      <c r="AA50" s="64"/>
      <c r="AB50" s="120"/>
      <c r="AC50" s="64"/>
      <c r="AD50" s="120"/>
      <c r="AE50" s="203"/>
      <c r="AF50" s="213"/>
      <c r="AG50" s="64"/>
      <c r="AH50" s="188"/>
      <c r="AI50" s="64"/>
      <c r="AJ50" s="120"/>
      <c r="AK50" s="64"/>
      <c r="AL50" s="213"/>
      <c r="AM50" s="64"/>
      <c r="AN50" s="120"/>
      <c r="AO50" s="64"/>
      <c r="AP50" s="120"/>
      <c r="AQ50" s="64"/>
      <c r="AR50" s="120"/>
      <c r="AS50" s="64"/>
      <c r="AT50" s="213"/>
      <c r="AU50" s="64"/>
      <c r="AV50" s="213"/>
      <c r="AW50" s="125"/>
      <c r="AX50" s="181"/>
      <c r="AY50" s="203"/>
      <c r="AZ50" s="213"/>
      <c r="BA50" s="125"/>
      <c r="BB50" s="213"/>
      <c r="BC50" s="69"/>
      <c r="BD50" s="213"/>
      <c r="BE50" s="93"/>
      <c r="BF50" s="213"/>
      <c r="BG50" s="69"/>
      <c r="BH50" s="213"/>
      <c r="BI50" s="64"/>
      <c r="BJ50" s="213"/>
      <c r="BK50" s="125"/>
      <c r="BL50" s="213"/>
      <c r="BM50" s="64"/>
      <c r="BN50" s="120"/>
      <c r="BO50" s="69"/>
      <c r="BP50" s="213"/>
      <c r="BQ50" s="125"/>
      <c r="BR50" s="120"/>
      <c r="BS50" s="64"/>
      <c r="BT50" s="120"/>
      <c r="BU50" s="64"/>
      <c r="BV50" s="120"/>
      <c r="BW50" s="64"/>
      <c r="BX50" s="213"/>
      <c r="BY50" s="125"/>
      <c r="BZ50" s="213"/>
      <c r="CA50" s="125"/>
      <c r="CB50" s="213"/>
      <c r="CC50" s="64"/>
      <c r="CD50" s="213"/>
      <c r="CE50" s="64"/>
      <c r="CF50" s="187"/>
      <c r="CG50" s="64"/>
      <c r="CH50" s="187"/>
      <c r="CI50" s="64"/>
      <c r="CJ50" s="187"/>
      <c r="CK50" s="64"/>
      <c r="CL50" s="213"/>
      <c r="CM50" s="64"/>
      <c r="CN50" s="213"/>
      <c r="CO50" s="125"/>
      <c r="CP50" s="213"/>
      <c r="CQ50" s="64"/>
      <c r="CR50" s="213"/>
      <c r="CS50" s="64"/>
      <c r="CT50" s="213"/>
      <c r="CU50" s="146"/>
      <c r="CV50" s="187"/>
      <c r="CW50" s="125"/>
      <c r="CX50" s="192"/>
      <c r="CY50" s="186"/>
      <c r="CZ50" s="120"/>
      <c r="DA50" s="125"/>
      <c r="DB50" s="187"/>
      <c r="DC50" s="69"/>
      <c r="DD50" s="120"/>
      <c r="DE50" s="203"/>
      <c r="DF50" s="181"/>
      <c r="DG50" s="64"/>
      <c r="DH50" s="213"/>
      <c r="DI50" s="125"/>
      <c r="DJ50" s="187"/>
      <c r="DK50" s="69"/>
      <c r="DL50" s="120"/>
      <c r="DM50" s="125"/>
      <c r="DN50" s="187"/>
      <c r="DO50" s="64"/>
      <c r="DP50" s="213"/>
      <c r="DQ50" s="203"/>
      <c r="DR50" s="213"/>
      <c r="DS50" s="69"/>
      <c r="DT50" s="213"/>
      <c r="DU50" s="203"/>
      <c r="DV50" s="181"/>
      <c r="DW50" s="64"/>
      <c r="DX50" s="120"/>
      <c r="DY50" s="203"/>
      <c r="DZ50" s="213"/>
      <c r="EA50" s="181"/>
      <c r="EB50" s="192"/>
      <c r="EC50" s="64"/>
      <c r="ED50" s="213"/>
      <c r="EE50" s="64"/>
      <c r="EF50" s="213"/>
      <c r="EG50" s="64"/>
      <c r="EH50" s="213"/>
      <c r="EI50" s="125"/>
      <c r="EJ50" s="213"/>
      <c r="EK50" s="64"/>
      <c r="EL50" s="213"/>
      <c r="EM50" s="197"/>
      <c r="EN50" s="192"/>
      <c r="EO50" s="64"/>
      <c r="EP50" s="213"/>
      <c r="EQ50" s="64"/>
      <c r="ER50" s="213"/>
      <c r="ES50" s="64"/>
      <c r="ET50" s="213"/>
      <c r="EU50" s="64"/>
      <c r="EV50" s="213"/>
      <c r="EW50" s="64"/>
      <c r="EX50" s="213"/>
      <c r="EY50" s="197"/>
      <c r="EZ50" s="213"/>
      <c r="FA50" s="70"/>
      <c r="FB50" s="213"/>
      <c r="FC50" s="64"/>
      <c r="FD50" s="213"/>
      <c r="FE50" s="64"/>
      <c r="FF50" s="213"/>
      <c r="FG50" s="64"/>
      <c r="FH50" s="213"/>
      <c r="FI50" s="70"/>
      <c r="FJ50" s="213"/>
      <c r="FK50" s="181"/>
      <c r="FL50" s="213"/>
      <c r="FM50" s="125"/>
      <c r="FN50" s="181"/>
      <c r="FO50" s="203"/>
      <c r="FP50" s="213"/>
      <c r="FQ50" s="64"/>
      <c r="FR50" s="213"/>
      <c r="FS50" s="135"/>
      <c r="FT50" s="136"/>
      <c r="FU50" s="221"/>
      <c r="FV50" s="136"/>
      <c r="FW50" s="222"/>
      <c r="FX50" s="103"/>
      <c r="FY50" s="221"/>
      <c r="FZ50" s="136"/>
      <c r="GA50" s="203"/>
      <c r="GB50" s="192"/>
      <c r="GC50" s="64"/>
      <c r="GD50" s="213"/>
      <c r="GE50" s="203"/>
      <c r="GF50" s="213"/>
      <c r="GG50" s="203"/>
      <c r="GH50" s="213"/>
      <c r="GI50" s="221"/>
      <c r="GJ50" s="136"/>
      <c r="GK50" s="69"/>
      <c r="GL50" s="213"/>
      <c r="GM50" s="69"/>
      <c r="GN50" s="213"/>
      <c r="GO50" s="203"/>
      <c r="GP50" s="213"/>
      <c r="GQ50" s="203"/>
      <c r="GR50" s="213"/>
      <c r="GS50" s="203"/>
      <c r="GT50" s="213"/>
      <c r="GU50" s="70"/>
      <c r="GV50" s="213"/>
      <c r="GW50" s="203"/>
      <c r="GX50" s="213"/>
      <c r="GY50" s="70"/>
      <c r="GZ50" s="213"/>
      <c r="HA50" s="135"/>
      <c r="HB50" s="136"/>
      <c r="HC50" s="203"/>
      <c r="HD50" s="213"/>
      <c r="HE50" s="64"/>
      <c r="HF50" s="213"/>
      <c r="HG50" s="64"/>
      <c r="HH50" s="213"/>
      <c r="HI50" s="64"/>
      <c r="HJ50" s="213"/>
      <c r="HK50" s="70"/>
      <c r="HL50" s="213"/>
      <c r="HM50" s="203"/>
      <c r="HN50" s="213"/>
      <c r="HO50" s="64"/>
      <c r="HP50" s="213"/>
      <c r="HQ50" s="64"/>
      <c r="HR50" s="213"/>
      <c r="HS50" s="203"/>
      <c r="HT50" s="213"/>
      <c r="HU50" s="531"/>
      <c r="HV50" s="213"/>
      <c r="HW50" s="215"/>
      <c r="HX50" s="532"/>
      <c r="HY50" s="215"/>
      <c r="HZ50" s="532"/>
      <c r="IA50" s="64"/>
      <c r="IB50" s="213"/>
      <c r="IC50" s="203"/>
      <c r="ID50" s="213"/>
      <c r="IE50" s="64"/>
      <c r="IF50" s="213"/>
      <c r="IG50" s="203"/>
      <c r="IH50" s="213"/>
      <c r="II50" s="64"/>
      <c r="IJ50" s="213"/>
      <c r="IK50" s="7"/>
      <c r="IL50" s="120"/>
      <c r="IM50" s="64"/>
      <c r="IN50" s="213"/>
      <c r="IO50" s="135"/>
      <c r="IP50" s="142"/>
      <c r="IQ50" s="64"/>
      <c r="IR50" s="213"/>
      <c r="IS50" s="64"/>
      <c r="IT50" s="213"/>
      <c r="IU50" s="64"/>
      <c r="IV50" s="213"/>
      <c r="IW50" s="64"/>
      <c r="IX50" s="213"/>
      <c r="IY50" s="64"/>
      <c r="IZ50" s="213"/>
      <c r="JA50" s="64"/>
      <c r="JB50" s="213"/>
      <c r="JC50" s="64"/>
      <c r="JD50" s="213"/>
      <c r="JE50" s="64"/>
      <c r="JF50" s="213"/>
      <c r="JG50" s="64"/>
      <c r="JH50" s="213"/>
      <c r="JI50" s="64"/>
      <c r="JJ50" s="213"/>
      <c r="JK50" s="64"/>
      <c r="JL50" s="213"/>
      <c r="JM50" s="64"/>
      <c r="JN50" s="213"/>
      <c r="JO50" s="64"/>
      <c r="JP50" s="213"/>
      <c r="JQ50" s="64"/>
      <c r="JR50" s="213"/>
      <c r="JS50" s="64"/>
      <c r="JT50" s="213"/>
      <c r="JU50" s="64"/>
      <c r="JV50" s="213"/>
      <c r="JW50" s="64"/>
      <c r="JX50" s="213"/>
      <c r="JY50" s="64"/>
      <c r="JZ50" s="213"/>
      <c r="KA50" s="64"/>
      <c r="KB50" s="213"/>
      <c r="KC50" s="64"/>
      <c r="KD50" s="213"/>
      <c r="KE50" s="143"/>
      <c r="KF50" s="136"/>
      <c r="KG50" s="64"/>
      <c r="KH50" s="213"/>
      <c r="KI50" s="64"/>
      <c r="KJ50" s="213"/>
      <c r="KK50" s="64"/>
      <c r="KL50" s="213"/>
      <c r="KM50" s="93"/>
      <c r="KN50" s="212"/>
      <c r="KO50" s="93"/>
      <c r="KP50" s="212"/>
      <c r="KQ50" s="64"/>
      <c r="KR50" s="213"/>
      <c r="KS50" s="64"/>
      <c r="KT50" s="213"/>
      <c r="KU50" s="64"/>
      <c r="KV50" s="213"/>
      <c r="KW50" s="64"/>
      <c r="KX50" s="213"/>
      <c r="KY50" s="64"/>
      <c r="KZ50" s="213"/>
      <c r="LA50" s="64"/>
      <c r="LB50" s="213"/>
      <c r="LC50" s="64"/>
      <c r="LD50" s="213"/>
      <c r="LE50" s="107"/>
      <c r="LF50" s="108"/>
      <c r="LG50" s="64"/>
      <c r="LH50" s="213"/>
      <c r="LI50" s="64"/>
      <c r="LJ50" s="213"/>
      <c r="LK50" s="64"/>
      <c r="LL50" s="213"/>
      <c r="LM50" s="64"/>
      <c r="LN50" s="213"/>
      <c r="LO50" s="64"/>
      <c r="LP50" s="213"/>
      <c r="LQ50" s="125"/>
      <c r="LR50" s="213"/>
      <c r="LS50" s="64"/>
      <c r="LT50" s="212"/>
      <c r="LU50" s="64"/>
      <c r="LV50" s="213"/>
      <c r="LW50" s="64"/>
      <c r="LX50" s="213"/>
      <c r="LY50" s="64"/>
      <c r="LZ50" s="212"/>
      <c r="MA50" s="64"/>
      <c r="MB50" s="190"/>
      <c r="MC50" s="64"/>
      <c r="MD50" s="213"/>
      <c r="ME50" s="64"/>
      <c r="MF50" s="213"/>
      <c r="MG50" s="148"/>
      <c r="MH50" s="149"/>
      <c r="MI50" s="148"/>
      <c r="MJ50" s="149"/>
      <c r="MK50" s="148"/>
      <c r="ML50" s="149"/>
      <c r="MM50" s="148"/>
      <c r="MN50" s="149"/>
    </row>
    <row r="51" spans="1:352" s="33" customFormat="1" ht="16.5" customHeight="1" thickBot="1" x14ac:dyDescent="0.25">
      <c r="A51" s="86">
        <f t="shared" si="0"/>
        <v>49</v>
      </c>
      <c r="B51" s="75" t="s">
        <v>401</v>
      </c>
      <c r="C51" s="271">
        <f t="shared" si="163"/>
        <v>11</v>
      </c>
      <c r="D51" s="266">
        <f t="shared" si="164"/>
        <v>108.04858796296296</v>
      </c>
      <c r="E51" s="273">
        <f t="shared" si="165"/>
        <v>19</v>
      </c>
      <c r="F51" s="516">
        <f t="shared" si="166"/>
        <v>20</v>
      </c>
      <c r="G51" s="152">
        <f t="shared" si="167"/>
        <v>2.2460648148148148</v>
      </c>
      <c r="H51" s="519">
        <f t="shared" si="6"/>
        <v>1.5532407407407406E-2</v>
      </c>
      <c r="I51" s="59"/>
      <c r="J51" s="214"/>
      <c r="K51" s="59">
        <v>1.6851851851851851E-2</v>
      </c>
      <c r="L51" s="214">
        <f t="shared" ref="L51" si="263">ROUNDUP(K51/$H51,0)</f>
        <v>2</v>
      </c>
      <c r="M51" s="59">
        <v>1.5532407407407406E-2</v>
      </c>
      <c r="N51" s="214">
        <f t="shared" ref="N51" si="264">ROUNDUP(M51/$H51,0)</f>
        <v>1</v>
      </c>
      <c r="O51" s="236"/>
      <c r="P51" s="196"/>
      <c r="Q51" s="59"/>
      <c r="R51" s="214"/>
      <c r="S51" s="59"/>
      <c r="T51" s="214"/>
      <c r="U51" s="59"/>
      <c r="V51" s="214"/>
      <c r="W51" s="236"/>
      <c r="X51" s="214"/>
      <c r="Y51" s="236"/>
      <c r="Z51" s="214"/>
      <c r="AA51" s="59"/>
      <c r="AB51" s="214"/>
      <c r="AC51" s="59"/>
      <c r="AD51" s="214"/>
      <c r="AE51" s="236"/>
      <c r="AF51" s="214"/>
      <c r="AG51" s="59"/>
      <c r="AH51" s="191"/>
      <c r="AI51" s="59"/>
      <c r="AJ51" s="214"/>
      <c r="AK51" s="59"/>
      <c r="AL51" s="214"/>
      <c r="AM51" s="59"/>
      <c r="AN51" s="214"/>
      <c r="AO51" s="59"/>
      <c r="AP51" s="214"/>
      <c r="AQ51" s="59"/>
      <c r="AR51" s="214"/>
      <c r="AS51" s="59"/>
      <c r="AT51" s="214"/>
      <c r="AU51" s="59">
        <v>3.7141203703703704E-2</v>
      </c>
      <c r="AV51" s="214">
        <f>IF($H51=0,0,ROUNDUP(AU51/$H51,0))</f>
        <v>3</v>
      </c>
      <c r="AW51" s="150"/>
      <c r="AX51" s="184"/>
      <c r="AY51" s="236"/>
      <c r="AZ51" s="214"/>
      <c r="BA51" s="150"/>
      <c r="BB51" s="214"/>
      <c r="BC51" s="110"/>
      <c r="BD51" s="214"/>
      <c r="BE51" s="59">
        <v>3.9189814814814809E-2</v>
      </c>
      <c r="BF51" s="214">
        <f>IF($H51=0,0,ROUNDUP(BE51/$H51,0))</f>
        <v>3</v>
      </c>
      <c r="BG51" s="110"/>
      <c r="BH51" s="214"/>
      <c r="BI51" s="59">
        <v>4.3831018518518512E-2</v>
      </c>
      <c r="BJ51" s="214">
        <f>IF($H51=0,0,ROUNDUP(BI51/$H51,0))</f>
        <v>3</v>
      </c>
      <c r="BK51" s="150">
        <v>0.12283564814814814</v>
      </c>
      <c r="BL51" s="214">
        <f>IF($H51=0,0,ROUNDUP(BK51/$H51,0))</f>
        <v>8</v>
      </c>
      <c r="BM51" s="59"/>
      <c r="BN51" s="214"/>
      <c r="BO51" s="110">
        <v>3.4571759259259253E-2</v>
      </c>
      <c r="BP51" s="214">
        <f>IF($H51=0,0,ROUNDUP(BO51/$H51,0))</f>
        <v>3</v>
      </c>
      <c r="BQ51" s="150"/>
      <c r="BR51" s="214"/>
      <c r="BS51" s="59"/>
      <c r="BT51" s="214"/>
      <c r="BU51" s="59">
        <v>1.9039351851851852E-2</v>
      </c>
      <c r="BV51" s="214">
        <f>IF($H51=0,0,ROUNDUP(BU51/$H51,0))</f>
        <v>2</v>
      </c>
      <c r="BW51" s="59"/>
      <c r="BX51" s="214"/>
      <c r="BY51" s="150">
        <v>5.4907407407407405E-2</v>
      </c>
      <c r="BZ51" s="214">
        <f>IF($H51=0,0,ROUNDUP(BY51/$H51,0))</f>
        <v>4</v>
      </c>
      <c r="CA51" s="150"/>
      <c r="CB51" s="214"/>
      <c r="CC51" s="59"/>
      <c r="CD51" s="214"/>
      <c r="CE51" s="59"/>
      <c r="CF51" s="191"/>
      <c r="CG51" s="59"/>
      <c r="CH51" s="191"/>
      <c r="CI51" s="59"/>
      <c r="CJ51" s="191"/>
      <c r="CK51" s="59"/>
      <c r="CL51" s="214"/>
      <c r="CM51" s="59"/>
      <c r="CN51" s="214"/>
      <c r="CO51" s="150"/>
      <c r="CP51" s="214"/>
      <c r="CQ51" s="59"/>
      <c r="CR51" s="214"/>
      <c r="CS51" s="59"/>
      <c r="CT51" s="214"/>
      <c r="CU51" s="150"/>
      <c r="CV51" s="191"/>
      <c r="CW51" s="150"/>
      <c r="CX51" s="196"/>
      <c r="CY51" s="59"/>
      <c r="CZ51" s="214"/>
      <c r="DA51" s="150"/>
      <c r="DB51" s="191"/>
      <c r="DC51" s="110"/>
      <c r="DD51" s="214"/>
      <c r="DE51" s="150">
        <v>8.6631944444444442E-2</v>
      </c>
      <c r="DF51" s="184">
        <f>IF($H51=0,0,ROUNDUP(DE51/$H51,0))</f>
        <v>6</v>
      </c>
      <c r="DG51" s="59"/>
      <c r="DH51" s="214"/>
      <c r="DI51" s="150"/>
      <c r="DJ51" s="191"/>
      <c r="DK51" s="59">
        <v>5.3749999999999999E-2</v>
      </c>
      <c r="DL51" s="191">
        <f>IF($H51=0,0,ROUNDUP(DK51/$H51,0))</f>
        <v>4</v>
      </c>
      <c r="DM51" s="150">
        <v>9.3263888888888882E-2</v>
      </c>
      <c r="DN51" s="191">
        <f>IF($H51=0,0,ROUNDUP(DM51/$H51,0))</f>
        <v>7</v>
      </c>
      <c r="DO51" s="59"/>
      <c r="DP51" s="214"/>
      <c r="DQ51" s="236"/>
      <c r="DR51" s="214"/>
      <c r="DS51" s="110"/>
      <c r="DT51" s="214"/>
      <c r="DU51" s="59"/>
      <c r="DV51" s="214"/>
      <c r="DW51" s="150">
        <v>0.10725694444444445</v>
      </c>
      <c r="DX51" s="191">
        <f>IF($H51=0,0,ROUNDUP(DW51/$H51,0))</f>
        <v>7</v>
      </c>
      <c r="DY51" s="236"/>
      <c r="DZ51" s="214"/>
      <c r="EA51" s="150">
        <v>2.0092592592592592E-2</v>
      </c>
      <c r="EB51" s="191">
        <f>IF($H51=0,0,ROUNDUP(EA51/$H51,0))</f>
        <v>2</v>
      </c>
      <c r="EC51" s="59"/>
      <c r="ED51" s="214"/>
      <c r="EE51" s="59"/>
      <c r="EF51" s="214"/>
      <c r="EG51" s="59">
        <v>1.5729166666666666E-2</v>
      </c>
      <c r="EH51" s="214">
        <f>IF($H51=0,0,ROUNDUP(EG51/$H51,0))</f>
        <v>2</v>
      </c>
      <c r="EI51" s="150"/>
      <c r="EJ51" s="214"/>
      <c r="EK51" s="59">
        <v>3.5995370370370372E-2</v>
      </c>
      <c r="EL51" s="214">
        <f>IF($H51=0,0,ROUNDUP(EK51/$H51,0))</f>
        <v>3</v>
      </c>
      <c r="EM51" s="201"/>
      <c r="EN51" s="196"/>
      <c r="EO51" s="59"/>
      <c r="EP51" s="214"/>
      <c r="EQ51" s="59"/>
      <c r="ER51" s="214"/>
      <c r="ES51" s="59"/>
      <c r="ET51" s="214"/>
      <c r="EU51" s="59"/>
      <c r="EV51" s="214"/>
      <c r="EW51" s="59"/>
      <c r="EX51" s="214"/>
      <c r="EY51" s="201"/>
      <c r="EZ51" s="214"/>
      <c r="FA51" s="111"/>
      <c r="FB51" s="214"/>
      <c r="FC51" s="59"/>
      <c r="FD51" s="214"/>
      <c r="FE51" s="59"/>
      <c r="FF51" s="214"/>
      <c r="FG51" s="59"/>
      <c r="FH51" s="214"/>
      <c r="FI51" s="111"/>
      <c r="FJ51" s="214"/>
      <c r="FK51" s="184"/>
      <c r="FL51" s="214"/>
      <c r="FM51" s="150"/>
      <c r="FN51" s="184"/>
      <c r="FO51" s="236"/>
      <c r="FP51" s="214"/>
      <c r="FQ51" s="59"/>
      <c r="FR51" s="214"/>
      <c r="FS51" s="154"/>
      <c r="FT51" s="104"/>
      <c r="FU51" s="225"/>
      <c r="FV51" s="104"/>
      <c r="FW51" s="225"/>
      <c r="FX51" s="104"/>
      <c r="FY51" s="225"/>
      <c r="FZ51" s="104"/>
      <c r="GA51" s="236"/>
      <c r="GB51" s="196"/>
      <c r="GC51" s="59"/>
      <c r="GD51" s="214"/>
      <c r="GE51" s="236"/>
      <c r="GF51" s="214"/>
      <c r="GG51" s="154">
        <v>4.8587962962962965E-2</v>
      </c>
      <c r="GH51" s="214">
        <f>IF($H51=0,0,ROUNDUP(GG51/$H51,0))</f>
        <v>4</v>
      </c>
      <c r="GI51" s="225"/>
      <c r="GJ51" s="104"/>
      <c r="GK51" s="110"/>
      <c r="GL51" s="214"/>
      <c r="GM51" s="110"/>
      <c r="GN51" s="214"/>
      <c r="GO51" s="236"/>
      <c r="GP51" s="214"/>
      <c r="GQ51" s="232"/>
      <c r="GR51" s="214"/>
      <c r="GS51" s="236"/>
      <c r="GT51" s="214"/>
      <c r="GU51" s="111"/>
      <c r="GV51" s="214"/>
      <c r="GW51" s="236"/>
      <c r="GX51" s="214"/>
      <c r="GY51" s="111"/>
      <c r="GZ51" s="214"/>
      <c r="HA51" s="154"/>
      <c r="HB51" s="104"/>
      <c r="HC51" s="236"/>
      <c r="HD51" s="214"/>
      <c r="HE51" s="59"/>
      <c r="HF51" s="104"/>
      <c r="HG51" s="59"/>
      <c r="HH51" s="214"/>
      <c r="HI51" s="59"/>
      <c r="HJ51" s="214"/>
      <c r="HK51" s="111"/>
      <c r="HL51" s="214"/>
      <c r="HM51" s="236"/>
      <c r="HN51" s="214"/>
      <c r="HO51" s="59"/>
      <c r="HP51" s="214"/>
      <c r="HQ51" s="59"/>
      <c r="HR51" s="214"/>
      <c r="HS51" s="225"/>
      <c r="HT51" s="104"/>
      <c r="HU51" s="533"/>
      <c r="HV51" s="214"/>
      <c r="HW51" s="220"/>
      <c r="HX51" s="534"/>
      <c r="HY51" s="220"/>
      <c r="HZ51" s="534"/>
      <c r="IA51" s="59"/>
      <c r="IB51" s="214"/>
      <c r="IC51" s="236"/>
      <c r="ID51" s="214"/>
      <c r="IE51" s="566">
        <v>1.1312847222222222</v>
      </c>
      <c r="IF51" s="214">
        <f>MIN(IF($H51=0,0,ROUNDUP(IE51/$H51,0)),30)</f>
        <v>30</v>
      </c>
      <c r="IG51" s="59"/>
      <c r="IH51" s="214"/>
      <c r="II51" s="59"/>
      <c r="IJ51" s="214"/>
      <c r="IK51" s="59"/>
      <c r="IL51" s="214"/>
      <c r="IM51" s="59"/>
      <c r="IN51" s="214"/>
      <c r="IO51" s="154"/>
      <c r="IP51" s="117"/>
      <c r="IQ51" s="59"/>
      <c r="IR51" s="214"/>
      <c r="IS51" s="59"/>
      <c r="IT51" s="214"/>
      <c r="IU51" s="59"/>
      <c r="IV51" s="214"/>
      <c r="IW51" s="59"/>
      <c r="IX51" s="214"/>
      <c r="IY51" s="59"/>
      <c r="IZ51" s="214"/>
      <c r="JA51" s="59"/>
      <c r="JB51" s="214"/>
      <c r="JC51" s="59"/>
      <c r="JD51" s="214"/>
      <c r="JE51" s="59"/>
      <c r="JF51" s="214"/>
      <c r="JG51" s="59" t="s">
        <v>807</v>
      </c>
      <c r="JH51" s="214">
        <f t="shared" ref="JH51" si="265">MIN(IF($H51=0,0,ROUNDUP(JG51/$H51,0)),30)</f>
        <v>7</v>
      </c>
      <c r="JI51" s="59"/>
      <c r="JJ51" s="214"/>
      <c r="JK51" s="59"/>
      <c r="JL51" s="214"/>
      <c r="JM51" s="59">
        <v>0.16666666666666666</v>
      </c>
      <c r="JN51" s="214">
        <f>MIN(IF($H51=0,0,ROUNDUP(JM51/$H51,0)),30)</f>
        <v>11</v>
      </c>
      <c r="JO51" s="59"/>
      <c r="JP51" s="214"/>
      <c r="JQ51" s="59"/>
      <c r="JR51" s="214"/>
      <c r="JS51" s="59"/>
      <c r="JT51" s="214"/>
      <c r="JU51" s="59"/>
      <c r="JV51" s="214"/>
      <c r="JW51" s="59"/>
      <c r="JX51" s="214"/>
      <c r="JY51" s="59"/>
      <c r="JZ51" s="214"/>
      <c r="KA51" s="59"/>
      <c r="KB51" s="214"/>
      <c r="KC51" s="59"/>
      <c r="KD51" s="214"/>
      <c r="KE51" s="114"/>
      <c r="KF51" s="104"/>
      <c r="KG51" s="59"/>
      <c r="KH51" s="214"/>
      <c r="KI51" s="59"/>
      <c r="KJ51" s="214"/>
      <c r="KK51" s="59"/>
      <c r="KL51" s="214"/>
      <c r="KM51" s="59"/>
      <c r="KN51" s="214"/>
      <c r="KO51" s="59"/>
      <c r="KP51" s="214"/>
      <c r="KQ51" s="59"/>
      <c r="KR51" s="214"/>
      <c r="KS51" s="59"/>
      <c r="KT51" s="214"/>
      <c r="KU51" s="59"/>
      <c r="KV51" s="214"/>
      <c r="KW51" s="59"/>
      <c r="KX51" s="214"/>
      <c r="KY51" s="59"/>
      <c r="KZ51" s="214"/>
      <c r="LA51" s="59"/>
      <c r="LB51" s="214"/>
      <c r="LC51" s="59"/>
      <c r="LD51" s="214"/>
      <c r="LE51" s="154"/>
      <c r="LF51" s="104"/>
      <c r="LG51" s="59"/>
      <c r="LH51" s="214"/>
      <c r="LI51" s="59"/>
      <c r="LJ51" s="214"/>
      <c r="LK51" s="59"/>
      <c r="LL51" s="214"/>
      <c r="LM51" s="59"/>
      <c r="LN51" s="214"/>
      <c r="LO51" s="59"/>
      <c r="LP51" s="214"/>
      <c r="LQ51" s="150"/>
      <c r="LR51" s="214"/>
      <c r="LS51" s="59"/>
      <c r="LT51" s="214"/>
      <c r="LU51" s="59"/>
      <c r="LV51" s="214"/>
      <c r="LW51" s="59"/>
      <c r="LX51" s="214"/>
      <c r="LY51" s="59"/>
      <c r="LZ51" s="214"/>
      <c r="MA51" s="59"/>
      <c r="MB51" s="214"/>
      <c r="MC51" s="59"/>
      <c r="MD51" s="214"/>
      <c r="ME51" s="59"/>
      <c r="MF51" s="214"/>
      <c r="MG51" s="150"/>
      <c r="MH51" s="115"/>
      <c r="MI51" s="150"/>
      <c r="MJ51" s="115"/>
      <c r="MK51" s="150"/>
      <c r="ML51" s="115"/>
      <c r="MM51" s="150"/>
      <c r="MN51" s="115"/>
    </row>
    <row r="52" spans="1:352" s="73" customFormat="1" ht="19.5" customHeight="1" x14ac:dyDescent="0.2">
      <c r="A52" s="804" t="s">
        <v>111</v>
      </c>
      <c r="B52" s="805"/>
      <c r="C52" s="235">
        <f>SUM(I52:MN52)</f>
        <v>747</v>
      </c>
      <c r="D52" s="74" t="s">
        <v>112</v>
      </c>
      <c r="E52" s="814">
        <f>SUM(G3:G51)</f>
        <v>38.733353009259247</v>
      </c>
      <c r="F52" s="814"/>
      <c r="G52" s="814"/>
      <c r="H52" s="815"/>
      <c r="I52" s="163">
        <f t="shared" ref="I52:BS52" si="266">(IF(I3&gt;0,"1"))+(IF(I4&gt;0,"1"))+(IF(I5&gt;0,"1"))+(IF(I6&gt;0,"1"))+(IF(I7&gt;0,"1"))+(IF(I8&gt;0,"1"))+(IF(I9&gt;0,"1"))+(IF(I10&gt;0,"1"))+(IF(I11&gt;0,"1"))+(IF(I12&gt;0,"1"))+(IF(I13&gt;0,"1"))+(IF(I14&gt;0,"1"))+(IF(I15&gt;0,"1"))+(IF(I16&gt;0,"1"))+(IF(I17&gt;0,"1"))+(IF(I18&gt;0,"1"))+(IF(I19&gt;0,"1"))+(IF(I20&gt;0,"1"))+(IF(I21&gt;0,"1"))+(IF(I22&gt;0,"1"))+(IF(I23&gt;0,"1"))+(IF(I24&gt;0,"1"))+(IF(I25&gt;0,"1"))+(IF(I26&gt;0,"1"))+(IF(I27&gt;0,"1"))+(IF(I28&gt;0,"1"))+(IF(I29&gt;0,"1"))+(IF(I30&gt;0,"1"))+(IF(I31&gt;0,"1"))+(IF(I32&gt;0,"1"))+(IF(I33&gt;0,"1"))+(IF(I34&gt;0,"1"))+(IF(I36&gt;0,"1"))+(IF(I37&gt;0,"1"))+(IF(I38&gt;0,"1"))+(IF(I39&gt;0,"1"))+(IF(I40&gt;0,"1"))+(IF(I41&gt;0,"1"))+(IF(I42&gt;0,"1"))+(IF(I43&gt;0,"1"))+(IF(I45&gt;0,"1"))+(IF(I46&gt;0,"1"))+(IF(I47&gt;0,"1"))+(IF(I48&gt;0,"1"))+(IF(I49&gt;0,"1"))+(IF(I50&gt;0,"1"))+(IF(I51&gt;0,"1"))</f>
        <v>22</v>
      </c>
      <c r="J52" s="163"/>
      <c r="K52" s="163">
        <f t="shared" si="266"/>
        <v>19</v>
      </c>
      <c r="L52" s="163"/>
      <c r="M52" s="163">
        <f>(IF(M3&gt;0,"1"))+(IF(M4&gt;0,"1"))+(IF(M5&gt;0,"1"))+(IF(M6&gt;0,"1"))+(IF(M7&gt;0,"1"))+(IF(M8&gt;0,"1"))+(IF(M9&gt;0,"1"))+(IF(M10&gt;0,"1"))+(IF(M11&gt;0,"1"))+(IF(M12&gt;0,"1"))+(IF(M13&gt;0,"1"))+(IF(M14&gt;0,"1"))+(IF(M15&gt;0,"1"))+(IF(M16&gt;0,"1"))+(IF(M17&gt;0,"1"))+(IF(M18&gt;0,"1"))+(IF(M19&gt;0,"1"))+(IF(M20&gt;0,"1"))+(IF(M21&gt;0,"1"))+(IF(M22&gt;0,"1"))+(IF(M23&gt;0,"1"))+(IF(M24&gt;0,"1"))+(IF(M25&gt;0,"1"))+(IF(M26&gt;0,"1"))+(IF(M27&gt;0,"1"))+(IF(M28&gt;0,"1"))+(IF(M29&gt;0,"1"))+(IF(M30&gt;0,"1"))+(IF(M31&gt;0,"1"))+(IF(M32&gt;0,"1"))+(IF(M33&gt;0,"1"))+(IF(M34&gt;0,"1"))+(IF(M36&gt;0,"1"))+(IF(M37&gt;0,"1"))+(IF(M38&gt;0,"1"))+(IF(M39&gt;0,"1"))+(IF(M40&gt;0,"1"))+(IF(M41&gt;0,"1"))+(IF(M42&gt;0,"1"))+(IF(M43&gt;0,"1"))+(IF(M45&gt;0,"1"))+(IF(M46&gt;0,"1"))+(IF(M47&gt;0,"1"))+(IF(M48&gt;0,"1"))+(IF(M49&gt;0,"1"))+(IF(M50&gt;0,"1"))+(IF(M51&gt;0,"1"))</f>
        <v>18</v>
      </c>
      <c r="N52" s="163"/>
      <c r="O52" s="163">
        <f t="shared" si="266"/>
        <v>13</v>
      </c>
      <c r="P52" s="163"/>
      <c r="Q52" s="163">
        <f t="shared" si="266"/>
        <v>17</v>
      </c>
      <c r="R52" s="163"/>
      <c r="S52" s="163">
        <f t="shared" si="266"/>
        <v>12</v>
      </c>
      <c r="T52" s="163"/>
      <c r="U52" s="163">
        <f t="shared" si="266"/>
        <v>14</v>
      </c>
      <c r="V52" s="163"/>
      <c r="W52" s="163">
        <f t="shared" si="266"/>
        <v>8</v>
      </c>
      <c r="X52" s="163"/>
      <c r="Y52" s="163">
        <f>(IF(Y3&gt;0,"1"))+(IF(Y4&gt;0,"1"))+(IF(Y5&gt;0,"1"))+(IF(Y6&gt;0,"1"))+(IF(Y7&gt;0,"1"))+(IF(Y8&gt;0,"1"))+(IF(Y9&gt;0,"1"))+(IF(Y10&gt;0,"1"))+(IF(Y11&gt;0,"1"))+(IF(Y12&gt;0,"1"))+(IF(Y13&gt;0,"1"))+(IF(Y14&gt;0,"1"))+(IF(Y15&gt;0,"1"))+(IF(Y16&gt;0,"1"))+(IF(Y17&gt;0,"1"))+(IF(Y18&gt;0,"1"))+(IF(Y19&gt;0,"1"))+(IF(Y20&gt;0,"1"))+(IF(Y21&gt;0,"1"))+(IF(Y22&gt;0,"1"))+(IF(Y23&gt;0,"1"))+(IF(Y24&gt;0,"1"))+(IF(Y25&gt;0,"1"))+(IF(Y26&gt;0,"1"))+(IF(Y27&gt;0,"1"))+(IF(Y28&gt;0,"1"))+(IF(Y29&gt;0,"1"))+(IF(Y30&gt;0,"1"))+(IF(Y31&gt;0,"1"))+(IF(Y32&gt;0,"1"))+(IF(Y33&gt;0,"1"))+(IF(Y34&gt;0,"1"))+(IF(Y36&gt;0,"1"))+(IF(Y37&gt;0,"1"))+(IF(Y38&gt;0,"1"))+(IF(Y39&gt;0,"1"))+(IF(Y40&gt;0,"1"))+(IF(Y41&gt;0,"1"))+(IF(Y42&gt;0,"1"))+(IF(Y43&gt;0,"1"))+(IF(Y45&gt;0,"1"))+(IF(Y46&gt;0,"1"))+(IF(Y47&gt;0,"1"))+(IF(Y48&gt;0,"1"))+(IF(Y49&gt;0,"1"))+(IF(Y50&gt;0,"1"))+(IF(Y51&gt;0,"1"))</f>
        <v>12</v>
      </c>
      <c r="Z52" s="163"/>
      <c r="AA52" s="163">
        <f t="shared" si="266"/>
        <v>15</v>
      </c>
      <c r="AB52" s="163"/>
      <c r="AC52" s="163">
        <f t="shared" si="266"/>
        <v>15</v>
      </c>
      <c r="AD52" s="163"/>
      <c r="AE52" s="163">
        <f t="shared" si="266"/>
        <v>15</v>
      </c>
      <c r="AF52" s="163"/>
      <c r="AG52" s="163">
        <f t="shared" si="266"/>
        <v>12</v>
      </c>
      <c r="AH52" s="163"/>
      <c r="AI52" s="163">
        <f t="shared" si="266"/>
        <v>13</v>
      </c>
      <c r="AJ52" s="163"/>
      <c r="AK52" s="163">
        <f t="shared" si="266"/>
        <v>12</v>
      </c>
      <c r="AL52" s="163"/>
      <c r="AM52" s="163">
        <f t="shared" si="266"/>
        <v>4</v>
      </c>
      <c r="AN52" s="163"/>
      <c r="AO52" s="163">
        <f t="shared" si="266"/>
        <v>2</v>
      </c>
      <c r="AP52" s="163"/>
      <c r="AQ52" s="163">
        <f t="shared" si="266"/>
        <v>9</v>
      </c>
      <c r="AR52" s="163"/>
      <c r="AS52" s="163">
        <f t="shared" si="266"/>
        <v>10</v>
      </c>
      <c r="AT52" s="163"/>
      <c r="AU52" s="163">
        <f t="shared" si="266"/>
        <v>1</v>
      </c>
      <c r="AV52" s="163"/>
      <c r="AW52" s="163">
        <f t="shared" si="266"/>
        <v>3</v>
      </c>
      <c r="AX52" s="163"/>
      <c r="AY52" s="163">
        <f t="shared" si="266"/>
        <v>10</v>
      </c>
      <c r="AZ52" s="163"/>
      <c r="BA52" s="163">
        <f t="shared" si="266"/>
        <v>3</v>
      </c>
      <c r="BB52" s="163"/>
      <c r="BC52" s="163">
        <f t="shared" si="266"/>
        <v>2</v>
      </c>
      <c r="BD52" s="163"/>
      <c r="BE52" s="163">
        <f t="shared" si="266"/>
        <v>18</v>
      </c>
      <c r="BF52" s="163"/>
      <c r="BG52" s="163">
        <f t="shared" si="266"/>
        <v>1</v>
      </c>
      <c r="BH52" s="163"/>
      <c r="BI52" s="163">
        <f t="shared" si="266"/>
        <v>1</v>
      </c>
      <c r="BJ52" s="163"/>
      <c r="BK52" s="163">
        <f t="shared" si="266"/>
        <v>6</v>
      </c>
      <c r="BL52" s="163"/>
      <c r="BM52" s="163">
        <f t="shared" si="266"/>
        <v>4</v>
      </c>
      <c r="BN52" s="163"/>
      <c r="BO52" s="163">
        <f t="shared" si="266"/>
        <v>1</v>
      </c>
      <c r="BP52" s="163"/>
      <c r="BQ52" s="163">
        <f t="shared" si="266"/>
        <v>1</v>
      </c>
      <c r="BR52" s="163"/>
      <c r="BS52" s="163">
        <f t="shared" si="266"/>
        <v>4</v>
      </c>
      <c r="BT52" s="163"/>
      <c r="BU52" s="163">
        <f t="shared" ref="BU52:CI52" si="267">(IF(BU3&gt;0,"1"))+(IF(BU4&gt;0,"1"))+(IF(BU5&gt;0,"1"))+(IF(BU6&gt;0,"1"))+(IF(BU7&gt;0,"1"))+(IF(BU8&gt;0,"1"))+(IF(BU9&gt;0,"1"))+(IF(BU10&gt;0,"1"))+(IF(BU11&gt;0,"1"))+(IF(BU12&gt;0,"1"))+(IF(BU13&gt;0,"1"))+(IF(BU14&gt;0,"1"))+(IF(BU15&gt;0,"1"))+(IF(BU16&gt;0,"1"))+(IF(BU17&gt;0,"1"))+(IF(BU18&gt;0,"1"))+(IF(BU19&gt;0,"1"))+(IF(BU20&gt;0,"1"))+(IF(BU21&gt;0,"1"))+(IF(BU22&gt;0,"1"))+(IF(BU23&gt;0,"1"))+(IF(BU24&gt;0,"1"))+(IF(BU25&gt;0,"1"))+(IF(BU26&gt;0,"1"))+(IF(BU27&gt;0,"1"))+(IF(BU28&gt;0,"1"))+(IF(BU29&gt;0,"1"))+(IF(BU30&gt;0,"1"))+(IF(BU31&gt;0,"1"))+(IF(BU32&gt;0,"1"))+(IF(BU33&gt;0,"1"))+(IF(BU34&gt;0,"1"))+(IF(BU36&gt;0,"1"))+(IF(BU37&gt;0,"1"))+(IF(BU38&gt;0,"1"))+(IF(BU39&gt;0,"1"))+(IF(BU40&gt;0,"1"))+(IF(BU41&gt;0,"1"))+(IF(BU42&gt;0,"1"))+(IF(BU43&gt;0,"1"))+(IF(BU45&gt;0,"1"))+(IF(BU46&gt;0,"1"))+(IF(BU47&gt;0,"1"))+(IF(BU48&gt;0,"1"))+(IF(BU49&gt;0,"1"))+(IF(BU50&gt;0,"1"))+(IF(BU51&gt;0,"1"))</f>
        <v>1</v>
      </c>
      <c r="BV52" s="163"/>
      <c r="BW52" s="163">
        <f t="shared" si="267"/>
        <v>6</v>
      </c>
      <c r="BX52" s="163"/>
      <c r="BY52" s="163">
        <f t="shared" si="267"/>
        <v>2</v>
      </c>
      <c r="BZ52" s="163"/>
      <c r="CA52" s="163">
        <f t="shared" si="267"/>
        <v>10</v>
      </c>
      <c r="CB52" s="163"/>
      <c r="CC52" s="163">
        <f t="shared" si="267"/>
        <v>3</v>
      </c>
      <c r="CD52" s="163"/>
      <c r="CE52" s="163">
        <f t="shared" si="267"/>
        <v>8</v>
      </c>
      <c r="CF52" s="163"/>
      <c r="CG52" s="163">
        <f t="shared" si="267"/>
        <v>1</v>
      </c>
      <c r="CH52" s="163"/>
      <c r="CI52" s="163">
        <f t="shared" si="267"/>
        <v>4</v>
      </c>
      <c r="CJ52" s="163"/>
      <c r="CK52" s="163">
        <f>(IF(CK3&gt;0,"1"))+(IF(CK4&gt;0,"1"))+(IF(CK5&gt;0,"1"))+(IF(CK6&gt;0,"1"))+(IF(CK7&gt;0,"1"))+(IF(CK8&gt;0,"1"))+(IF(CK9&gt;0,"1"))+(IF(CK10&gt;0,"1"))+(IF(CK11&gt;0,"1"))+(IF(CK12&gt;0,"1"))+(IF(CK13&gt;0,"1"))+(IF(CK14&gt;0,"1"))+(IF(CK15&gt;0,"1"))+(IF(CK16&gt;0,"1"))+(IF(CK17&gt;0,"1"))+(IF(CK18&gt;0,"1"))+(IF(CK19&gt;0,"1"))+(IF(CK20&gt;0,"1"))+(IF(CK21&gt;0,"1"))+(IF(CK22&gt;0,"1"))+(IF(CK23&gt;0,"1"))+(IF(CK24&gt;0,"1"))+(IF(CK25&gt;0,"1"))+(IF(CK26&gt;0,"1"))+(IF(CK27&gt;0,"1"))+(IF(CK28&gt;0,"1"))+(IF(CK29&gt;0,"1"))+(IF(CK30&gt;0,"1"))+(IF(CK31&gt;0,"1"))+(IF(CK32&gt;0,"1"))+(IF(CK33&gt;0,"1"))+(IF(CK34&gt;0,"1"))+(IF(CK36&gt;0,"1"))+(IF(CK37&gt;0,"1"))+(IF(CK38&gt;0,"1"))+(IF(CK39&gt;0,"1"))+(IF(CK40&gt;0,"1"))+(IF(CK41&gt;0,"1"))+(IF(CK42&gt;0,"1"))+(IF(CK43&gt;0,"1"))+(IF(CK45&gt;0,"1"))+(IF(CK46&gt;0,"1"))+(IF(CK47&gt;0,"1"))+(IF(CK48&gt;0,"1"))+(IF(CK49&gt;0,"1"))+(IF(CK50&gt;0,"1"))+(IF(CK51&gt;0,"1"))</f>
        <v>7</v>
      </c>
      <c r="CL52" s="163"/>
      <c r="CM52" s="163">
        <f>(IF(CM3&gt;0,"1"))+(IF(CM4&gt;0,"1"))+(IF(CM5&gt;0,"1"))+(IF(CM6&gt;0,"1"))+(IF(CM7&gt;0,"1"))+(IF(CM8&gt;0,"1"))+(IF(CM9&gt;0,"1"))+(IF(CM10&gt;0,"1"))+(IF(CM11&gt;0,"1"))+(IF(CM12&gt;0,"1"))+(IF(CM13&gt;0,"1"))+(IF(CM14&gt;0,"1"))+(IF(CM15&gt;0,"1"))+(IF(CM16&gt;0,"1"))+(IF(CM17&gt;0,"1"))+(IF(CM18&gt;0,"1"))+(IF(CM19&gt;0,"1"))+(IF(CM20&gt;0,"1"))+(IF(CM21&gt;0,"1"))+(IF(CM22&gt;0,"1"))+(IF(CM23&gt;0,"1"))+(IF(CM24&gt;0,"1"))+(IF(CM25&gt;0,"1"))+(IF(CM26&gt;0,"1"))+(IF(CM27&gt;0,"1"))+(IF(CM28&gt;0,"1"))+(IF(CM29&gt;0,"1"))+(IF(CM30&gt;0,"1"))+(IF(CM31&gt;0,"1"))+(IF(CM32&gt;0,"1"))+(IF(CM33&gt;0,"1"))+(IF(CM34&gt;0,"1"))+(IF(CM36&gt;0,"1"))+(IF(CM37&gt;0,"1"))+(IF(CM38&gt;0,"1"))+(IF(CM39&gt;0,"1"))+(IF(CM40&gt;0,"1"))+(IF(CM41&gt;0,"1"))+(IF(CM42&gt;0,"1"))+(IF(CM43&gt;0,"1"))+(IF(CM45&gt;0,"1"))+(IF(CM46&gt;0,"1"))+(IF(CM47&gt;0,"1"))+(IF(CM48&gt;0,"1"))+(IF(CM49&gt;0,"1"))+(IF(CM50&gt;0,"1"))+(IF(CM51&gt;0,"1"))</f>
        <v>3</v>
      </c>
      <c r="CN52" s="163"/>
      <c r="CO52" s="163">
        <f>(IF(CO3&gt;0,"1"))+(IF(CO4&gt;0,"1"))+(IF(CO5&gt;0,"1"))+(IF(CO6&gt;0,"1"))+(IF(CO7&gt;0,"1"))+(IF(CO8&gt;0,"1"))+(IF(CO9&gt;0,"1"))+(IF(CO10&gt;0,"1"))+(IF(CO11&gt;0,"1"))+(IF(CO12&gt;0,"1"))+(IF(CO13&gt;0,"1"))+(IF(CO14&gt;0,"1"))+(IF(CO15&gt;0,"1"))+(IF(CO16&gt;0,"1"))+(IF(CO17&gt;0,"1"))+(IF(CO18&gt;0,"1"))+(IF(CO19&gt;0,"1"))+(IF(CO20&gt;0,"1"))+(IF(CO21&gt;0,"1"))+(IF(CO22&gt;0,"1"))+(IF(CO23&gt;0,"1"))+(IF(CO24&gt;0,"1"))+(IF(CO25&gt;0,"1"))+(IF(CO26&gt;0,"1"))+(IF(CO27&gt;0,"1"))+(IF(CO28&gt;0,"1"))+(IF(CO29&gt;0,"1"))+(IF(CO30&gt;0,"1"))+(IF(CO31&gt;0,"1"))+(IF(CO32&gt;0,"1"))+(IF(CO33&gt;0,"1"))+(IF(CO34&gt;0,"1"))+(IF(CO36&gt;0,"1"))+(IF(CO37&gt;0,"1"))+(IF(CO38&gt;0,"1"))+(IF(CO39&gt;0,"1"))+(IF(CO40&gt;0,"1"))+(IF(CO41&gt;0,"1"))+(IF(CO42&gt;0,"1"))+(IF(CO43&gt;0,"1"))+(IF(CO45&gt;0,"1"))+(IF(CO46&gt;0,"1"))+(IF(CO47&gt;0,"1"))+(IF(CO48&gt;0,"1"))+(IF(CO49&gt;0,"1"))+(IF(CO50&gt;0,"1"))+(IF(CO51&gt;0,"1"))</f>
        <v>2</v>
      </c>
      <c r="CP52" s="163"/>
      <c r="CQ52" s="163">
        <f>(IF(CQ3&gt;0,"1"))+(IF(CQ4&gt;0,"1"))+(IF(CQ5&gt;0,"1"))+(IF(CQ6&gt;0,"1"))+(IF(CQ7&gt;0,"1"))+(IF(CQ8&gt;0,"1"))+(IF(CQ9&gt;0,"1"))+(IF(CQ10&gt;0,"1"))+(IF(CQ11&gt;0,"1"))+(IF(CQ12&gt;0,"1"))+(IF(CQ13&gt;0,"1"))+(IF(CQ14&gt;0,"1"))+(IF(CQ15&gt;0,"1"))+(IF(CQ16&gt;0,"1"))+(IF(CQ17&gt;0,"1"))+(IF(CQ18&gt;0,"1"))+(IF(CQ19&gt;0,"1"))+(IF(CQ20&gt;0,"1"))+(IF(CQ21&gt;0,"1"))+(IF(CQ22&gt;0,"1"))+(IF(CQ23&gt;0,"1"))+(IF(CQ24&gt;0,"1"))+(IF(CQ25&gt;0,"1"))+(IF(CQ26&gt;0,"1"))+(IF(CQ27&gt;0,"1"))+(IF(CQ28&gt;0,"1"))+(IF(CQ29&gt;0,"1"))+(IF(CQ30&gt;0,"1"))+(IF(CQ31&gt;0,"1"))+(IF(CQ32&gt;0,"1"))+(IF(CQ33&gt;0,"1"))+(IF(CQ34&gt;0,"1"))+(IF(CQ36&gt;0,"1"))+(IF(CQ37&gt;0,"1"))+(IF(CQ38&gt;0,"1"))+(IF(CQ39&gt;0,"1"))+(IF(CQ40&gt;0,"1"))+(IF(CQ41&gt;0,"1"))+(IF(CQ42&gt;0,"1"))+(IF(CQ43&gt;0,"1"))+(IF(CQ45&gt;0,"1"))+(IF(CQ46&gt;0,"1"))+(IF(CQ47&gt;0,"1"))+(IF(CQ48&gt;0,"1"))+(IF(CQ49&gt;0,"1"))+(IF(CQ50&gt;0,"1"))+(IF(CQ51&gt;0,"1"))</f>
        <v>2</v>
      </c>
      <c r="CR52" s="163"/>
      <c r="CS52" s="163">
        <f>(IF(CS3&gt;0,"1"))+(IF(CS4&gt;0,"1"))+(IF(CS5&gt;0,"1"))+(IF(CS6&gt;0,"1"))+(IF(CS7&gt;0,"1"))+(IF(CS8&gt;0,"1"))+(IF(CS9&gt;0,"1"))+(IF(CS10&gt;0,"1"))+(IF(CS11&gt;0,"1"))+(IF(CS12&gt;0,"1"))+(IF(CS13&gt;0,"1"))+(IF(CS14&gt;0,"1"))+(IF(CS15&gt;0,"1"))+(IF(CS16&gt;0,"1"))+(IF(CS17&gt;0,"1"))+(IF(CS18&gt;0,"1"))+(IF(CS19&gt;0,"1"))+(IF(CS20&gt;0,"1"))+(IF(CS21&gt;0,"1"))+(IF(CS22&gt;0,"1"))+(IF(CS23&gt;0,"1"))+(IF(CS24&gt;0,"1"))+(IF(CS25&gt;0,"1"))+(IF(CS26&gt;0,"1"))+(IF(CS27&gt;0,"1"))+(IF(CS28&gt;0,"1"))+(IF(CS29&gt;0,"1"))+(IF(CS30&gt;0,"1"))+(IF(CS31&gt;0,"1"))+(IF(CS32&gt;0,"1"))+(IF(CS33&gt;0,"1"))+(IF(CS34&gt;0,"1"))+(IF(CS36&gt;0,"1"))+(IF(CS37&gt;0,"1"))+(IF(CS38&gt;0,"1"))+(IF(CS39&gt;0,"1"))+(IF(CS40&gt;0,"1"))+(IF(CS41&gt;0,"1"))+(IF(CS42&gt;0,"1"))+(IF(CS43&gt;0,"1"))+(IF(CS45&gt;0,"1"))+(IF(CS46&gt;0,"1"))+(IF(CS47&gt;0,"1"))+(IF(CS48&gt;0,"1"))+(IF(CS49&gt;0,"1"))+(IF(CS50&gt;0,"1"))+(IF(CS51&gt;0,"1"))</f>
        <v>1</v>
      </c>
      <c r="CT52" s="163"/>
      <c r="CU52" s="163">
        <f>(IF(CU3&gt;0,"1"))+(IF(CU4&gt;0,"1"))+(IF(CU5&gt;0,"1"))+(IF(CU6&gt;0,"1"))+(IF(CU7&gt;0,"1"))+(IF(CU8&gt;0,"1"))+(IF(CU9&gt;0,"1"))+(IF(CU10&gt;0,"1"))+(IF(CU11&gt;0,"1"))+(IF(CU12&gt;0,"1"))+(IF(CU13&gt;0,"1"))+(IF(CU14&gt;0,"1"))+(IF(CU15&gt;0,"1"))+(IF(CU16&gt;0,"1"))+(IF(CU17&gt;0,"1"))+(IF(CU18&gt;0,"1"))+(IF(CU19&gt;0,"1"))+(IF(CU20&gt;0,"1"))+(IF(CU21&gt;0,"1"))+(IF(CU22&gt;0,"1"))+(IF(CU23&gt;0,"1"))+(IF(CU24&gt;0,"1"))+(IF(CU25&gt;0,"1"))+(IF(CU26&gt;0,"1"))+(IF(CU27&gt;0,"1"))+(IF(CU28&gt;0,"1"))+(IF(CU29&gt;0,"1"))+(IF(CU30&gt;0,"1"))+(IF(CU31&gt;0,"1"))+(IF(CU32&gt;0,"1"))+(IF(CU33&gt;0,"1"))+(IF(CU34&gt;0,"1"))+(IF(CU36&gt;0,"1"))+(IF(CU37&gt;0,"1"))+(IF(CU38&gt;0,"1"))+(IF(CU39&gt;0,"1"))+(IF(CU40&gt;0,"1"))+(IF(CU41&gt;0,"1"))+(IF(CU42&gt;0,"1"))+(IF(CU43&gt;0,"1"))+(IF(CU45&gt;0,"1"))+(IF(CU46&gt;0,"1"))+(IF(CU47&gt;0,"1"))+(IF(CU48&gt;0,"1"))+(IF(CU49&gt;0,"1"))+(IF(CU50&gt;0,"1"))+(IF(CU51&gt;0,"1"))</f>
        <v>1</v>
      </c>
      <c r="CV52" s="163"/>
      <c r="CW52" s="163">
        <f>(IF(CW3&gt;0,"1"))+(IF(CW4&gt;0,"1"))+(IF(CW5&gt;0,"1"))+(IF(CW6&gt;0,"1"))+(IF(CW7&gt;0,"1"))+(IF(CW8&gt;0,"1"))+(IF(CW9&gt;0,"1"))+(IF(CW10&gt;0,"1"))+(IF(CW11&gt;0,"1"))+(IF(CW12&gt;0,"1"))+(IF(CW13&gt;0,"1"))+(IF(CW14&gt;0,"1"))+(IF(CW15&gt;0,"1"))+(IF(CW16&gt;0,"1"))+(IF(CW17&gt;0,"1"))+(IF(CW18&gt;0,"1"))+(IF(CW19&gt;0,"1"))+(IF(CW20&gt;0,"1"))+(IF(CW21&gt;0,"1"))+(IF(CW22&gt;0,"1"))+(IF(CW23&gt;0,"1"))+(IF(CW24&gt;0,"1"))+(IF(CW25&gt;0,"1"))+(IF(CW26&gt;0,"1"))+(IF(CW27&gt;0,"1"))+(IF(CW28&gt;0,"1"))+(IF(CW29&gt;0,"1"))+(IF(CW30&gt;0,"1"))+(IF(CW31&gt;0,"1"))+(IF(CW32&gt;0,"1"))+(IF(CW33&gt;0,"1"))+(IF(CW34&gt;0,"1"))+(IF(CW36&gt;0,"1"))+(IF(CW37&gt;0,"1"))+(IF(CW38&gt;0,"1"))+(IF(CW39&gt;0,"1"))+(IF(CW40&gt;0,"1"))+(IF(CW41&gt;0,"1"))+(IF(CW42&gt;0,"1"))+(IF(CW43&gt;0,"1"))+(IF(CW45&gt;0,"1"))+(IF(CW46&gt;0,"1"))+(IF(CW47&gt;0,"1"))+(IF(CW48&gt;0,"1"))+(IF(CW49&gt;0,"1"))+(IF(CW50&gt;0,"1"))+(IF(CW51&gt;0,"1"))</f>
        <v>1</v>
      </c>
      <c r="CX52" s="163"/>
      <c r="CY52" s="163">
        <f>(IF(CY3&gt;0,"1"))+(IF(CY4&gt;0,"1"))+(IF(CY5&gt;0,"1"))+(IF(CY6&gt;0,"1"))+(IF(CY7&gt;0,"1"))+(IF(CY8&gt;0,"1"))+(IF(CY9&gt;0,"1"))+(IF(CY10&gt;0,"1"))+(IF(CY11&gt;0,"1"))+(IF(CY12&gt;0,"1"))+(IF(CY13&gt;0,"1"))+(IF(CY14&gt;0,"1"))+(IF(CY15&gt;0,"1"))+(IF(CY16&gt;0,"1"))+(IF(CY17&gt;0,"1"))+(IF(CY18&gt;0,"1"))+(IF(CY19&gt;0,"1"))+(IF(CY20&gt;0,"1"))+(IF(CY21&gt;0,"1"))+(IF(CY22&gt;0,"1"))+(IF(CY23&gt;0,"1"))+(IF(CY24&gt;0,"1"))+(IF(CY25&gt;0,"1"))+(IF(CY26&gt;0,"1"))+(IF(CY27&gt;0,"1"))+(IF(CY28&gt;0,"1"))+(IF(CY29&gt;0,"1"))+(IF(CY30&gt;0,"1"))+(IF(CY31&gt;0,"1"))+(IF(CY32&gt;0,"1"))+(IF(CY33&gt;0,"1"))+(IF(CY34&gt;0,"1"))+(IF(CY36&gt;0,"1"))+(IF(CY37&gt;0,"1"))+(IF(CY38&gt;0,"1"))+(IF(CY39&gt;0,"1"))+(IF(CY40&gt;0,"1"))+(IF(CY41&gt;0,"1"))+(IF(CY42&gt;0,"1"))+(IF(CY43&gt;0,"1"))+(IF(CY45&gt;0,"1"))+(IF(CY46&gt;0,"1"))+(IF(CY47&gt;0,"1"))+(IF(CY48&gt;0,"1"))+(IF(CY49&gt;0,"1"))+(IF(CY50&gt;0,"1"))+(IF(CY51&gt;0,"1"))</f>
        <v>2</v>
      </c>
      <c r="CZ52" s="163"/>
      <c r="DA52" s="163">
        <f>(IF(DA3&gt;0,"1"))+(IF(DA4&gt;0,"1"))+(IF(DA5&gt;0,"1"))+(IF(DA6&gt;0,"1"))+(IF(DA7&gt;0,"1"))+(IF(DA8&gt;0,"1"))+(IF(DA9&gt;0,"1"))+(IF(DA10&gt;0,"1"))+(IF(DA11&gt;0,"1"))+(IF(DA12&gt;0,"1"))+(IF(DA13&gt;0,"1"))+(IF(DA14&gt;0,"1"))+(IF(DA15&gt;0,"1"))+(IF(DA16&gt;0,"1"))+(IF(DA17&gt;0,"1"))+(IF(DA18&gt;0,"1"))+(IF(DA19&gt;0,"1"))+(IF(DA20&gt;0,"1"))+(IF(DA21&gt;0,"1"))+(IF(DA22&gt;0,"1"))+(IF(DA23&gt;0,"1"))+(IF(DA24&gt;0,"1"))+(IF(DA25&gt;0,"1"))+(IF(DA26&gt;0,"1"))+(IF(DA27&gt;0,"1"))+(IF(DA28&gt;0,"1"))+(IF(DA29&gt;0,"1"))+(IF(DA30&gt;0,"1"))+(IF(DA31&gt;0,"1"))+(IF(DA32&gt;0,"1"))+(IF(DA33&gt;0,"1"))+(IF(DA34&gt;0,"1"))+(IF(DA36&gt;0,"1"))+(IF(DA37&gt;0,"1"))+(IF(DA38&gt;0,"1"))+(IF(DA39&gt;0,"1"))+(IF(DA40&gt;0,"1"))+(IF(DA41&gt;0,"1"))+(IF(DA42&gt;0,"1"))+(IF(DA43&gt;0,"1"))+(IF(DA45&gt;0,"1"))+(IF(DA46&gt;0,"1"))+(IF(DA47&gt;0,"1"))+(IF(DA48&gt;0,"1"))+(IF(DA49&gt;0,"1"))+(IF(DA50&gt;0,"1"))+(IF(DA51&gt;0,"1"))</f>
        <v>5</v>
      </c>
      <c r="DB52" s="163"/>
      <c r="DC52" s="163">
        <f>(IF(DC3&gt;0,"1"))+(IF(DC4&gt;0,"1"))+(IF(DC5&gt;0,"1"))+(IF(DC6&gt;0,"1"))+(IF(DC7&gt;0,"1"))+(IF(DC8&gt;0,"1"))+(IF(DC9&gt;0,"1"))+(IF(DC10&gt;0,"1"))+(IF(DC11&gt;0,"1"))+(IF(DC12&gt;0,"1"))+(IF(DC13&gt;0,"1"))+(IF(DC14&gt;0,"1"))+(IF(DC15&gt;0,"1"))+(IF(DC16&gt;0,"1"))+(IF(DC17&gt;0,"1"))+(IF(DC18&gt;0,"1"))+(IF(DC19&gt;0,"1"))+(IF(DC20&gt;0,"1"))+(IF(DC21&gt;0,"1"))+(IF(DC22&gt;0,"1"))+(IF(DC23&gt;0,"1"))+(IF(DC24&gt;0,"1"))+(IF(DC25&gt;0,"1"))+(IF(DC26&gt;0,"1"))+(IF(DC27&gt;0,"1"))+(IF(DC28&gt;0,"1"))+(IF(DC29&gt;0,"1"))+(IF(DC30&gt;0,"1"))+(IF(DC31&gt;0,"1"))+(IF(DC32&gt;0,"1"))+(IF(DC33&gt;0,"1"))+(IF(DC34&gt;0,"1"))+(IF(DC36&gt;0,"1"))+(IF(DC37&gt;0,"1"))+(IF(DC38&gt;0,"1"))+(IF(DC39&gt;0,"1"))+(IF(DC40&gt;0,"1"))+(IF(DC41&gt;0,"1"))+(IF(DC42&gt;0,"1"))+(IF(DC43&gt;0,"1"))+(IF(DC45&gt;0,"1"))+(IF(DC46&gt;0,"1"))+(IF(DC47&gt;0,"1"))+(IF(DC48&gt;0,"1"))+(IF(DC49&gt;0,"1"))+(IF(DC50&gt;0,"1"))+(IF(DC51&gt;0,"1"))</f>
        <v>1</v>
      </c>
      <c r="DD52" s="163"/>
      <c r="DE52" s="163">
        <f>(IF(DE3&gt;0,"1"))+(IF(DE4&gt;0,"1"))+(IF(DE5&gt;0,"1"))+(IF(DE6&gt;0,"1"))+(IF(DE7&gt;0,"1"))+(IF(DE8&gt;0,"1"))+(IF(DE9&gt;0,"1"))+(IF(DE10&gt;0,"1"))+(IF(DE11&gt;0,"1"))+(IF(DE12&gt;0,"1"))+(IF(DE13&gt;0,"1"))+(IF(DE14&gt;0,"1"))+(IF(DE15&gt;0,"1"))+(IF(DE16&gt;0,"1"))+(IF(DE17&gt;0,"1"))+(IF(DE18&gt;0,"1"))+(IF(DE19&gt;0,"1"))+(IF(DE20&gt;0,"1"))+(IF(DE21&gt;0,"1"))+(IF(DE22&gt;0,"1"))+(IF(DE23&gt;0,"1"))+(IF(DE24&gt;0,"1"))+(IF(DE25&gt;0,"1"))+(IF(DE26&gt;0,"1"))+(IF(DE27&gt;0,"1"))+(IF(DE28&gt;0,"1"))+(IF(DE29&gt;0,"1"))+(IF(DE30&gt;0,"1"))+(IF(DE31&gt;0,"1"))+(IF(DE32&gt;0,"1"))+(IF(DE33&gt;0,"1"))+(IF(DE34&gt;0,"1"))+(IF(DE36&gt;0,"1"))+(IF(DE37&gt;0,"1"))+(IF(DE38&gt;0,"1"))+(IF(DE39&gt;0,"1"))+(IF(DE40&gt;0,"1"))+(IF(DE41&gt;0,"1"))+(IF(DE42&gt;0,"1"))+(IF(DE43&gt;0,"1"))+(IF(DE45&gt;0,"1"))+(IF(DE46&gt;0,"1"))+(IF(DE47&gt;0,"1"))+(IF(DE48&gt;0,"1"))+(IF(DE49&gt;0,"1"))+(IF(DE50&gt;0,"1"))+(IF(DE51&gt;0,"1"))</f>
        <v>11</v>
      </c>
      <c r="DF52" s="163"/>
      <c r="DG52" s="163">
        <f>(IF(DG3&gt;0,"1"))+(IF(DG4&gt;0,"1"))+(IF(DG5&gt;0,"1"))+(IF(DG6&gt;0,"1"))+(IF(DG7&gt;0,"1"))+(IF(DG8&gt;0,"1"))+(IF(DG9&gt;0,"1"))+(IF(DG10&gt;0,"1"))+(IF(DG11&gt;0,"1"))+(IF(DG12&gt;0,"1"))+(IF(DG13&gt;0,"1"))+(IF(DG14&gt;0,"1"))+(IF(DG15&gt;0,"1"))+(IF(DG16&gt;0,"1"))+(IF(DG17&gt;0,"1"))+(IF(DG18&gt;0,"1"))+(IF(DG19&gt;0,"1"))+(IF(DG20&gt;0,"1"))+(IF(DG21&gt;0,"1"))+(IF(DG22&gt;0,"1"))+(IF(DG23&gt;0,"1"))+(IF(DG24&gt;0,"1"))+(IF(DG25&gt;0,"1"))+(IF(DG26&gt;0,"1"))+(IF(DG27&gt;0,"1"))+(IF(DG28&gt;0,"1"))+(IF(DG29&gt;0,"1"))+(IF(DG30&gt;0,"1"))+(IF(DG31&gt;0,"1"))+(IF(DG32&gt;0,"1"))+(IF(DG33&gt;0,"1"))+(IF(DG34&gt;0,"1"))+(IF(DG36&gt;0,"1"))+(IF(DG37&gt;0,"1"))+(IF(DG38&gt;0,"1"))+(IF(DG39&gt;0,"1"))+(IF(DG40&gt;0,"1"))+(IF(DG41&gt;0,"1"))+(IF(DG42&gt;0,"1"))+(IF(DG43&gt;0,"1"))+(IF(DG45&gt;0,"1"))+(IF(DG46&gt;0,"1"))+(IF(DG47&gt;0,"1"))+(IF(DG48&gt;0,"1"))+(IF(DG49&gt;0,"1"))+(IF(DG50&gt;0,"1"))+(IF(DG51&gt;0,"1"))</f>
        <v>1</v>
      </c>
      <c r="DH52" s="163"/>
      <c r="DI52" s="163">
        <f>(IF(DI3&gt;0,"1"))+(IF(DI4&gt;0,"1"))+(IF(DI5&gt;0,"1"))+(IF(DI6&gt;0,"1"))+(IF(DI7&gt;0,"1"))+(IF(DI8&gt;0,"1"))+(IF(DI9&gt;0,"1"))+(IF(DI10&gt;0,"1"))+(IF(DI11&gt;0,"1"))+(IF(DI12&gt;0,"1"))+(IF(DI13&gt;0,"1"))+(IF(DI14&gt;0,"1"))+(IF(DI15&gt;0,"1"))+(IF(DI16&gt;0,"1"))+(IF(DI17&gt;0,"1"))+(IF(DI18&gt;0,"1"))+(IF(DI19&gt;0,"1"))+(IF(DI20&gt;0,"1"))+(IF(DI21&gt;0,"1"))+(IF(DI22&gt;0,"1"))+(IF(DI23&gt;0,"1"))+(IF(DI24&gt;0,"1"))+(IF(DI25&gt;0,"1"))+(IF(DI26&gt;0,"1"))+(IF(DI27&gt;0,"1"))+(IF(DI28&gt;0,"1"))+(IF(DI29&gt;0,"1"))+(IF(DI30&gt;0,"1"))+(IF(DI31&gt;0,"1"))+(IF(DI32&gt;0,"1"))+(IF(DI33&gt;0,"1"))+(IF(DI34&gt;0,"1"))+(IF(DI36&gt;0,"1"))+(IF(DI37&gt;0,"1"))+(IF(DI38&gt;0,"1"))+(IF(DI39&gt;0,"1"))+(IF(DI40&gt;0,"1"))+(IF(DI41&gt;0,"1"))+(IF(DI42&gt;0,"1"))+(IF(DI43&gt;0,"1"))+(IF(DI45&gt;0,"1"))+(IF(DI46&gt;0,"1"))+(IF(DI47&gt;0,"1"))+(IF(DI48&gt;0,"1"))+(IF(DI49&gt;0,"1"))+(IF(DI50&gt;0,"1"))+(IF(DI51&gt;0,"1"))</f>
        <v>1</v>
      </c>
      <c r="DJ52" s="163"/>
      <c r="DK52" s="163">
        <f>(IF(DK3&gt;0,"1"))+(IF(DK4&gt;0,"1"))+(IF(DK5&gt;0,"1"))+(IF(DK6&gt;0,"1"))+(IF(DK7&gt;0,"1"))+(IF(DK8&gt;0,"1"))+(IF(DK9&gt;0,"1"))+(IF(DK10&gt;0,"1"))+(IF(DK11&gt;0,"1"))+(IF(DK12&gt;0,"1"))+(IF(DK13&gt;0,"1"))+(IF(DK14&gt;0,"1"))+(IF(DK15&gt;0,"1"))+(IF(DK16&gt;0,"1"))+(IF(DK17&gt;0,"1"))+(IF(DK18&gt;0,"1"))+(IF(DK19&gt;0,"1"))+(IF(DK20&gt;0,"1"))+(IF(DK21&gt;0,"1"))+(IF(DK22&gt;0,"1"))+(IF(DK23&gt;0,"1"))+(IF(DK24&gt;0,"1"))+(IF(DK25&gt;0,"1"))+(IF(DK26&gt;0,"1"))+(IF(DK27&gt;0,"1"))+(IF(DK28&gt;0,"1"))+(IF(DK29&gt;0,"1"))+(IF(DK30&gt;0,"1"))+(IF(DK31&gt;0,"1"))+(IF(DK32&gt;0,"1"))+(IF(DK33&gt;0,"1"))+(IF(DK34&gt;0,"1"))+(IF(DK36&gt;0,"1"))+(IF(DK37&gt;0,"1"))+(IF(DK38&gt;0,"1"))+(IF(DK39&gt;0,"1"))+(IF(DK40&gt;0,"1"))+(IF(DK41&gt;0,"1"))+(IF(DK42&gt;0,"1"))+(IF(DK43&gt;0,"1"))+(IF(DK45&gt;0,"1"))+(IF(DK46&gt;0,"1"))+(IF(DK47&gt;0,"1"))+(IF(DK48&gt;0,"1"))+(IF(DK49&gt;0,"1"))+(IF(DK50&gt;0,"1"))+(IF(DK51&gt;0,"1"))</f>
        <v>4</v>
      </c>
      <c r="DL52" s="163"/>
      <c r="DM52" s="163">
        <f>(IF(DM3&gt;0,"1"))+(IF(DM4&gt;0,"1"))+(IF(DM5&gt;0,"1"))+(IF(DM6&gt;0,"1"))+(IF(DM7&gt;0,"1"))+(IF(DM8&gt;0,"1"))+(IF(DM9&gt;0,"1"))+(IF(DM10&gt;0,"1"))+(IF(DM11&gt;0,"1"))+(IF(DM12&gt;0,"1"))+(IF(DM13&gt;0,"1"))+(IF(DM14&gt;0,"1"))+(IF(DM15&gt;0,"1"))+(IF(DM16&gt;0,"1"))+(IF(DM17&gt;0,"1"))+(IF(DM18&gt;0,"1"))+(IF(DM19&gt;0,"1"))+(IF(DM20&gt;0,"1"))+(IF(DM21&gt;0,"1"))+(IF(DM22&gt;0,"1"))+(IF(DM23&gt;0,"1"))+(IF(DM24&gt;0,"1"))+(IF(DM25&gt;0,"1"))+(IF(DM26&gt;0,"1"))+(IF(DM27&gt;0,"1"))+(IF(DM28&gt;0,"1"))+(IF(DM29&gt;0,"1"))+(IF(DM30&gt;0,"1"))+(IF(DM31&gt;0,"1"))+(IF(DM32&gt;0,"1"))+(IF(DM33&gt;0,"1"))+(IF(DM34&gt;0,"1"))+(IF(DM36&gt;0,"1"))+(IF(DM37&gt;0,"1"))+(IF(DM38&gt;0,"1"))+(IF(DM39&gt;0,"1"))+(IF(DM40&gt;0,"1"))+(IF(DM41&gt;0,"1"))+(IF(DM42&gt;0,"1"))+(IF(DM43&gt;0,"1"))+(IF(DM45&gt;0,"1"))+(IF(DM46&gt;0,"1"))+(IF(DM47&gt;0,"1"))+(IF(DM48&gt;0,"1"))+(IF(DM49&gt;0,"1"))+(IF(DM50&gt;0,"1"))+(IF(DM51&gt;0,"1"))</f>
        <v>1</v>
      </c>
      <c r="DN52" s="163"/>
      <c r="DO52" s="163">
        <f>(IF(DO3&gt;0,"1"))+(IF(DO4&gt;0,"1"))+(IF(DO5&gt;0,"1"))+(IF(DO6&gt;0,"1"))+(IF(DO7&gt;0,"1"))+(IF(DO8&gt;0,"1"))+(IF(DO9&gt;0,"1"))+(IF(DO10&gt;0,"1"))+(IF(DO11&gt;0,"1"))+(IF(DO12&gt;0,"1"))+(IF(DO13&gt;0,"1"))+(IF(DO14&gt;0,"1"))+(IF(DO15&gt;0,"1"))+(IF(DO16&gt;0,"1"))+(IF(DO17&gt;0,"1"))+(IF(DO18&gt;0,"1"))+(IF(DO19&gt;0,"1"))+(IF(DO20&gt;0,"1"))+(IF(DO21&gt;0,"1"))+(IF(DO22&gt;0,"1"))+(IF(DO23&gt;0,"1"))+(IF(DO24&gt;0,"1"))+(IF(DO25&gt;0,"1"))+(IF(DO26&gt;0,"1"))+(IF(DO27&gt;0,"1"))+(IF(DO28&gt;0,"1"))+(IF(DO29&gt;0,"1"))+(IF(DO30&gt;0,"1"))+(IF(DO31&gt;0,"1"))+(IF(DO32&gt;0,"1"))+(IF(DO33&gt;0,"1"))+(IF(DO34&gt;0,"1"))+(IF(DO36&gt;0,"1"))+(IF(DO37&gt;0,"1"))+(IF(DO38&gt;0,"1"))+(IF(DO39&gt;0,"1"))+(IF(DO40&gt;0,"1"))+(IF(DO41&gt;0,"1"))+(IF(DO42&gt;0,"1"))+(IF(DO43&gt;0,"1"))+(IF(DO45&gt;0,"1"))+(IF(DO46&gt;0,"1"))+(IF(DO47&gt;0,"1"))+(IF(DO48&gt;0,"1"))+(IF(DO49&gt;0,"1"))+(IF(DO50&gt;0,"1"))+(IF(DO51&gt;0,"1"))</f>
        <v>9</v>
      </c>
      <c r="DP52" s="163"/>
      <c r="DQ52" s="163">
        <f>(IF(DQ3&gt;0,"1"))+(IF(DQ4&gt;0,"1"))+(IF(DQ5&gt;0,"1"))+(IF(DQ6&gt;0,"1"))+(IF(DQ7&gt;0,"1"))+(IF(DQ8&gt;0,"1"))+(IF(DQ9&gt;0,"1"))+(IF(DQ10&gt;0,"1"))+(IF(DQ11&gt;0,"1"))+(IF(DQ12&gt;0,"1"))+(IF(DQ13&gt;0,"1"))+(IF(DQ14&gt;0,"1"))+(IF(DQ15&gt;0,"1"))+(IF(DQ16&gt;0,"1"))+(IF(DQ17&gt;0,"1"))+(IF(DQ18&gt;0,"1"))+(IF(DQ19&gt;0,"1"))+(IF(DQ20&gt;0,"1"))+(IF(DQ21&gt;0,"1"))+(IF(DQ22&gt;0,"1"))+(IF(DQ23&gt;0,"1"))+(IF(DQ24&gt;0,"1"))+(IF(DQ25&gt;0,"1"))+(IF(DQ26&gt;0,"1"))+(IF(DQ27&gt;0,"1"))+(IF(DQ28&gt;0,"1"))+(IF(DQ29&gt;0,"1"))+(IF(DQ30&gt;0,"1"))+(IF(DQ31&gt;0,"1"))+(IF(DQ32&gt;0,"1"))+(IF(DQ33&gt;0,"1"))+(IF(DQ34&gt;0,"1"))+(IF(DQ36&gt;0,"1"))+(IF(DQ37&gt;0,"1"))+(IF(DQ38&gt;0,"1"))+(IF(DQ39&gt;0,"1"))+(IF(DQ40&gt;0,"1"))+(IF(DQ41&gt;0,"1"))+(IF(DQ42&gt;0,"1"))+(IF(DQ43&gt;0,"1"))+(IF(DQ45&gt;0,"1"))+(IF(DQ46&gt;0,"1"))+(IF(DQ47&gt;0,"1"))+(IF(DQ48&gt;0,"1"))+(IF(DQ49&gt;0,"1"))+(IF(DQ50&gt;0,"1"))+(IF(DQ51&gt;0,"1"))</f>
        <v>1</v>
      </c>
      <c r="DR52" s="163"/>
      <c r="DS52" s="163">
        <f>(IF(DS3&gt;0,"1"))+(IF(DS4&gt;0,"1"))+(IF(DS5&gt;0,"1"))+(IF(DS6&gt;0,"1"))+(IF(DS7&gt;0,"1"))+(IF(DS8&gt;0,"1"))+(IF(DS9&gt;0,"1"))+(IF(DS10&gt;0,"1"))+(IF(DS11&gt;0,"1"))+(IF(DS12&gt;0,"1"))+(IF(DS13&gt;0,"1"))+(IF(DS14&gt;0,"1"))+(IF(DS15&gt;0,"1"))+(IF(DS16&gt;0,"1"))+(IF(DS17&gt;0,"1"))+(IF(DS18&gt;0,"1"))+(IF(DS19&gt;0,"1"))+(IF(DS20&gt;0,"1"))+(IF(DS21&gt;0,"1"))+(IF(DS22&gt;0,"1"))+(IF(DS23&gt;0,"1"))+(IF(DS24&gt;0,"1"))+(IF(DS25&gt;0,"1"))+(IF(DS26&gt;0,"1"))+(IF(DS27&gt;0,"1"))+(IF(DS28&gt;0,"1"))+(IF(DS29&gt;0,"1"))+(IF(DS30&gt;0,"1"))+(IF(DS31&gt;0,"1"))+(IF(DS32&gt;0,"1"))+(IF(DS33&gt;0,"1"))+(IF(DS34&gt;0,"1"))+(IF(DS36&gt;0,"1"))+(IF(DS37&gt;0,"1"))+(IF(DS38&gt;0,"1"))+(IF(DS39&gt;0,"1"))+(IF(DS40&gt;0,"1"))+(IF(DS41&gt;0,"1"))+(IF(DS42&gt;0,"1"))+(IF(DS43&gt;0,"1"))+(IF(DS45&gt;0,"1"))+(IF(DS46&gt;0,"1"))+(IF(DS47&gt;0,"1"))+(IF(DS48&gt;0,"1"))+(IF(DS49&gt;0,"1"))+(IF(DS50&gt;0,"1"))+(IF(DS51&gt;0,"1"))</f>
        <v>4</v>
      </c>
      <c r="DT52" s="163"/>
      <c r="DU52" s="163">
        <f>(IF(DU3&gt;0,"1"))+(IF(DU4&gt;0,"1"))+(IF(DU5&gt;0,"1"))+(IF(DU6&gt;0,"1"))+(IF(DU7&gt;0,"1"))+(IF(DU8&gt;0,"1"))+(IF(DU9&gt;0,"1"))+(IF(DU10&gt;0,"1"))+(IF(DU11&gt;0,"1"))+(IF(DU12&gt;0,"1"))+(IF(DU13&gt;0,"1"))+(IF(DU14&gt;0,"1"))+(IF(DU15&gt;0,"1"))+(IF(DU16&gt;0,"1"))+(IF(DU17&gt;0,"1"))+(IF(DU18&gt;0,"1"))+(IF(DU19&gt;0,"1"))+(IF(DU20&gt;0,"1"))+(IF(DU21&gt;0,"1"))+(IF(DU22&gt;0,"1"))+(IF(DU23&gt;0,"1"))+(IF(DU24&gt;0,"1"))+(IF(DU25&gt;0,"1"))+(IF(DU26&gt;0,"1"))+(IF(DU27&gt;0,"1"))+(IF(DU28&gt;0,"1"))+(IF(DU29&gt;0,"1"))+(IF(DU30&gt;0,"1"))+(IF(DU31&gt;0,"1"))+(IF(DU32&gt;0,"1"))+(IF(DU33&gt;0,"1"))+(IF(DU34&gt;0,"1"))+(IF(DU36&gt;0,"1"))+(IF(DU37&gt;0,"1"))+(IF(DU38&gt;0,"1"))+(IF(DU39&gt;0,"1"))+(IF(DU40&gt;0,"1"))+(IF(DU41&gt;0,"1"))+(IF(DU42&gt;0,"1"))+(IF(DU43&gt;0,"1"))+(IF(DU45&gt;0,"1"))+(IF(DU46&gt;0,"1"))+(IF(DU47&gt;0,"1"))+(IF(DU48&gt;0,"1"))+(IF(DU49&gt;0,"1"))+(IF(DU50&gt;0,"1"))+(IF(DU51&gt;0,"1"))</f>
        <v>4</v>
      </c>
      <c r="DV52" s="163"/>
      <c r="DW52" s="163">
        <f>(IF(DW3&gt;0,"1"))+(IF(DW4&gt;0,"1"))+(IF(DW5&gt;0,"1"))+(IF(DW6&gt;0,"1"))+(IF(DW7&gt;0,"1"))+(IF(DW8&gt;0,"1"))+(IF(DW9&gt;0,"1"))+(IF(DW10&gt;0,"1"))+(IF(DW11&gt;0,"1"))+(IF(DW12&gt;0,"1"))+(IF(DW13&gt;0,"1"))+(IF(DW14&gt;0,"1"))+(IF(DW15&gt;0,"1"))+(IF(DW16&gt;0,"1"))+(IF(DW17&gt;0,"1"))+(IF(DW18&gt;0,"1"))+(IF(DW19&gt;0,"1"))+(IF(DW20&gt;0,"1"))+(IF(DW21&gt;0,"1"))+(IF(DW22&gt;0,"1"))+(IF(DW23&gt;0,"1"))+(IF(DW24&gt;0,"1"))+(IF(DW25&gt;0,"1"))+(IF(DW26&gt;0,"1"))+(IF(DW27&gt;0,"1"))+(IF(DW28&gt;0,"1"))+(IF(DW29&gt;0,"1"))+(IF(DW30&gt;0,"1"))+(IF(DW31&gt;0,"1"))+(IF(DW32&gt;0,"1"))+(IF(DW33&gt;0,"1"))+(IF(DW34&gt;0,"1"))+(IF(DW36&gt;0,"1"))+(IF(DW37&gt;0,"1"))+(IF(DW38&gt;0,"1"))+(IF(DW39&gt;0,"1"))+(IF(DW40&gt;0,"1"))+(IF(DW41&gt;0,"1"))+(IF(DW42&gt;0,"1"))+(IF(DW43&gt;0,"1"))+(IF(DW45&gt;0,"1"))+(IF(DW46&gt;0,"1"))+(IF(DW47&gt;0,"1"))+(IF(DW48&gt;0,"1"))+(IF(DW49&gt;0,"1"))+(IF(DW50&gt;0,"1"))+(IF(DW51&gt;0,"1"))</f>
        <v>1</v>
      </c>
      <c r="DX52" s="163"/>
      <c r="DY52" s="163">
        <f>(IF(DY3&gt;0,"1"))+(IF(DY4&gt;0,"1"))+(IF(DY5&gt;0,"1"))+(IF(DY6&gt;0,"1"))+(IF(DY7&gt;0,"1"))+(IF(DY8&gt;0,"1"))+(IF(DY9&gt;0,"1"))+(IF(DY10&gt;0,"1"))+(IF(DY11&gt;0,"1"))+(IF(DY12&gt;0,"1"))+(IF(DY13&gt;0,"1"))+(IF(DY14&gt;0,"1"))+(IF(DY15&gt;0,"1"))+(IF(DY16&gt;0,"1"))+(IF(DY17&gt;0,"1"))+(IF(DY18&gt;0,"1"))+(IF(DY19&gt;0,"1"))+(IF(DY20&gt;0,"1"))+(IF(DY21&gt;0,"1"))+(IF(DY22&gt;0,"1"))+(IF(DY23&gt;0,"1"))+(IF(DY24&gt;0,"1"))+(IF(DY25&gt;0,"1"))+(IF(DY26&gt;0,"1"))+(IF(DY27&gt;0,"1"))+(IF(DY28&gt;0,"1"))+(IF(DY29&gt;0,"1"))+(IF(DY30&gt;0,"1"))+(IF(DY31&gt;0,"1"))+(IF(DY32&gt;0,"1"))+(IF(DY33&gt;0,"1"))+(IF(DY34&gt;0,"1"))+(IF(DY36&gt;0,"1"))+(IF(DY37&gt;0,"1"))+(IF(DY38&gt;0,"1"))+(IF(DY39&gt;0,"1"))+(IF(DY40&gt;0,"1"))+(IF(DY41&gt;0,"1"))+(IF(DY42&gt;0,"1"))+(IF(DY43&gt;0,"1"))+(IF(DY45&gt;0,"1"))+(IF(DY46&gt;0,"1"))+(IF(DY47&gt;0,"1"))+(IF(DY48&gt;0,"1"))+(IF(DY49&gt;0,"1"))+(IF(DY50&gt;0,"1"))+(IF(DY51&gt;0,"1"))</f>
        <v>5</v>
      </c>
      <c r="DZ52" s="163"/>
      <c r="EA52" s="163">
        <f>(IF(EA3&gt;0,"1"))+(IF(EA4&gt;0,"1"))+(IF(EA5&gt;0,"1"))+(IF(EA6&gt;0,"1"))+(IF(EA7&gt;0,"1"))+(IF(EA8&gt;0,"1"))+(IF(EA9&gt;0,"1"))+(IF(EA10&gt;0,"1"))+(IF(EA11&gt;0,"1"))+(IF(EA12&gt;0,"1"))+(IF(EA13&gt;0,"1"))+(IF(EA14&gt;0,"1"))+(IF(EA15&gt;0,"1"))+(IF(EA16&gt;0,"1"))+(IF(EA17&gt;0,"1"))+(IF(EA18&gt;0,"1"))+(IF(EA19&gt;0,"1"))+(IF(EA20&gt;0,"1"))+(IF(EA21&gt;0,"1"))+(IF(EA22&gt;0,"1"))+(IF(EA23&gt;0,"1"))+(IF(EA24&gt;0,"1"))+(IF(EA25&gt;0,"1"))+(IF(EA26&gt;0,"1"))+(IF(EA27&gt;0,"1"))+(IF(EA28&gt;0,"1"))+(IF(EA29&gt;0,"1"))+(IF(EA30&gt;0,"1"))+(IF(EA31&gt;0,"1"))+(IF(EA32&gt;0,"1"))+(IF(EA33&gt;0,"1"))+(IF(EA34&gt;0,"1"))+(IF(EA36&gt;0,"1"))+(IF(EA37&gt;0,"1"))+(IF(EA38&gt;0,"1"))+(IF(EA39&gt;0,"1"))+(IF(EA40&gt;0,"1"))+(IF(EA41&gt;0,"1"))+(IF(EA42&gt;0,"1"))+(IF(EA43&gt;0,"1"))+(IF(EA45&gt;0,"1"))+(IF(EA46&gt;0,"1"))+(IF(EA47&gt;0,"1"))+(IF(EA48&gt;0,"1"))+(IF(EA49&gt;0,"1"))+(IF(EA50&gt;0,"1"))+(IF(EA51&gt;0,"1"))</f>
        <v>22</v>
      </c>
      <c r="EB52" s="163"/>
      <c r="EC52" s="163">
        <f>(IF(EC3&gt;0,"1"))+(IF(EC4&gt;0,"1"))+(IF(EC5&gt;0,"1"))+(IF(EC6&gt;0,"1"))+(IF(EC7&gt;0,"1"))+(IF(EC8&gt;0,"1"))+(IF(EC9&gt;0,"1"))+(IF(EC10&gt;0,"1"))+(IF(EC11&gt;0,"1"))+(IF(EC12&gt;0,"1"))+(IF(EC13&gt;0,"1"))+(IF(EC14&gt;0,"1"))+(IF(EC15&gt;0,"1"))+(IF(EC16&gt;0,"1"))+(IF(EC17&gt;0,"1"))+(IF(EC18&gt;0,"1"))+(IF(EC19&gt;0,"1"))+(IF(EC20&gt;0,"1"))+(IF(EC21&gt;0,"1"))+(IF(EC22&gt;0,"1"))+(IF(EC23&gt;0,"1"))+(IF(EC24&gt;0,"1"))+(IF(EC25&gt;0,"1"))+(IF(EC26&gt;0,"1"))+(IF(EC27&gt;0,"1"))+(IF(EC28&gt;0,"1"))+(IF(EC29&gt;0,"1"))+(IF(EC30&gt;0,"1"))+(IF(EC31&gt;0,"1"))+(IF(EC32&gt;0,"1"))+(IF(EC33&gt;0,"1"))+(IF(EC34&gt;0,"1"))+(IF(EC36&gt;0,"1"))+(IF(EC37&gt;0,"1"))+(IF(EC38&gt;0,"1"))+(IF(EC39&gt;0,"1"))+(IF(EC40&gt;0,"1"))+(IF(EC41&gt;0,"1"))+(IF(EC42&gt;0,"1"))+(IF(EC43&gt;0,"1"))+(IF(EC45&gt;0,"1"))+(IF(EC46&gt;0,"1"))+(IF(EC47&gt;0,"1"))+(IF(EC48&gt;0,"1"))+(IF(EC49&gt;0,"1"))+(IF(EC50&gt;0,"1"))+(IF(EC51&gt;0,"1"))</f>
        <v>5</v>
      </c>
      <c r="ED52" s="163"/>
      <c r="EE52" s="163">
        <f>(IF(EE3&gt;0,"1"))+(IF(EE4&gt;0,"1"))+(IF(EE5&gt;0,"1"))+(IF(EE6&gt;0,"1"))+(IF(EE7&gt;0,"1"))+(IF(EE8&gt;0,"1"))+(IF(EE9&gt;0,"1"))+(IF(EE10&gt;0,"1"))+(IF(EE11&gt;0,"1"))+(IF(EE12&gt;0,"1"))+(IF(EE13&gt;0,"1"))+(IF(EE14&gt;0,"1"))+(IF(EE15&gt;0,"1"))+(IF(EE16&gt;0,"1"))+(IF(EE17&gt;0,"1"))+(IF(EE18&gt;0,"1"))+(IF(EE19&gt;0,"1"))+(IF(EE20&gt;0,"1"))+(IF(EE21&gt;0,"1"))+(IF(EE22&gt;0,"1"))+(IF(EE23&gt;0,"1"))+(IF(EE24&gt;0,"1"))+(IF(EE25&gt;0,"1"))+(IF(EE26&gt;0,"1"))+(IF(EE27&gt;0,"1"))+(IF(EE28&gt;0,"1"))+(IF(EE29&gt;0,"1"))+(IF(EE30&gt;0,"1"))+(IF(EE31&gt;0,"1"))+(IF(EE32&gt;0,"1"))+(IF(EE33&gt;0,"1"))+(IF(EE34&gt;0,"1"))+(IF(EE36&gt;0,"1"))+(IF(EE37&gt;0,"1"))+(IF(EE38&gt;0,"1"))+(IF(EE39&gt;0,"1"))+(IF(EE40&gt;0,"1"))+(IF(EE41&gt;0,"1"))+(IF(EE42&gt;0,"1"))+(IF(EE43&gt;0,"1"))+(IF(EE45&gt;0,"1"))+(IF(EE46&gt;0,"1"))+(IF(EE47&gt;0,"1"))+(IF(EE48&gt;0,"1"))+(IF(EE49&gt;0,"1"))+(IF(EE50&gt;0,"1"))+(IF(EE51&gt;0,"1"))</f>
        <v>1</v>
      </c>
      <c r="EF52" s="163"/>
      <c r="EG52" s="163">
        <f>(IF(EG3&gt;0,"1"))+(IF(EG4&gt;0,"1"))+(IF(EG5&gt;0,"1"))+(IF(EG6&gt;0,"1"))+(IF(EG7&gt;0,"1"))+(IF(EG8&gt;0,"1"))+(IF(EG9&gt;0,"1"))+(IF(EG10&gt;0,"1"))+(IF(EG11&gt;0,"1"))+(IF(EG12&gt;0,"1"))+(IF(EG13&gt;0,"1"))+(IF(EG14&gt;0,"1"))+(IF(EG15&gt;0,"1"))+(IF(EG16&gt;0,"1"))+(IF(EG17&gt;0,"1"))+(IF(EG18&gt;0,"1"))+(IF(EG19&gt;0,"1"))+(IF(EG20&gt;0,"1"))+(IF(EG21&gt;0,"1"))+(IF(EG22&gt;0,"1"))+(IF(EG23&gt;0,"1"))+(IF(EG24&gt;0,"1"))+(IF(EG25&gt;0,"1"))+(IF(EG26&gt;0,"1"))+(IF(EG27&gt;0,"1"))+(IF(EG28&gt;0,"1"))+(IF(EG29&gt;0,"1"))+(IF(EG30&gt;0,"1"))+(IF(EG31&gt;0,"1"))+(IF(EG32&gt;0,"1"))+(IF(EG33&gt;0,"1"))+(IF(EG34&gt;0,"1"))+(IF(EG36&gt;0,"1"))+(IF(EG37&gt;0,"1"))+(IF(EG38&gt;0,"1"))+(IF(EG39&gt;0,"1"))+(IF(EG40&gt;0,"1"))+(IF(EG41&gt;0,"1"))+(IF(EG42&gt;0,"1"))+(IF(EG43&gt;0,"1"))+(IF(EG45&gt;0,"1"))+(IF(EG46&gt;0,"1"))+(IF(EG47&gt;0,"1"))+(IF(EG48&gt;0,"1"))+(IF(EG49&gt;0,"1"))+(IF(EG50&gt;0,"1"))+(IF(EG51&gt;0,"1"))</f>
        <v>9</v>
      </c>
      <c r="EH52" s="163"/>
      <c r="EI52" s="163">
        <f>(IF(EI3&gt;0,"1"))+(IF(EI4&gt;0,"1"))+(IF(EI5&gt;0,"1"))+(IF(EI6&gt;0,"1"))+(IF(EI7&gt;0,"1"))+(IF(EI8&gt;0,"1"))+(IF(EI9&gt;0,"1"))+(IF(EI10&gt;0,"1"))+(IF(EI11&gt;0,"1"))+(IF(EI12&gt;0,"1"))+(IF(EI13&gt;0,"1"))+(IF(EI14&gt;0,"1"))+(IF(EI15&gt;0,"1"))+(IF(EI16&gt;0,"1"))+(IF(EI17&gt;0,"1"))+(IF(EI18&gt;0,"1"))+(IF(EI19&gt;0,"1"))+(IF(EI20&gt;0,"1"))+(IF(EI21&gt;0,"1"))+(IF(EI22&gt;0,"1"))+(IF(EI23&gt;0,"1"))+(IF(EI24&gt;0,"1"))+(IF(EI25&gt;0,"1"))+(IF(EI26&gt;0,"1"))+(IF(EI27&gt;0,"1"))+(IF(EI28&gt;0,"1"))+(IF(EI29&gt;0,"1"))+(IF(EI30&gt;0,"1"))+(IF(EI31&gt;0,"1"))+(IF(EI32&gt;0,"1"))+(IF(EI33&gt;0,"1"))+(IF(EI34&gt;0,"1"))+(IF(EI36&gt;0,"1"))+(IF(EI37&gt;0,"1"))+(IF(EI38&gt;0,"1"))+(IF(EI39&gt;0,"1"))+(IF(EI40&gt;0,"1"))+(IF(EI41&gt;0,"1"))+(IF(EI42&gt;0,"1"))+(IF(EI43&gt;0,"1"))+(IF(EI45&gt;0,"1"))+(IF(EI46&gt;0,"1"))+(IF(EI47&gt;0,"1"))+(IF(EI48&gt;0,"1"))+(IF(EI49&gt;0,"1"))+(IF(EI50&gt;0,"1"))+(IF(EI51&gt;0,"1"))</f>
        <v>3</v>
      </c>
      <c r="EJ52" s="163"/>
      <c r="EK52" s="163">
        <f>(IF(EK3&gt;0,"1"))+(IF(EK4&gt;0,"1"))+(IF(EK5&gt;0,"1"))+(IF(EK6&gt;0,"1"))+(IF(EK7&gt;0,"1"))+(IF(EK8&gt;0,"1"))+(IF(EK9&gt;0,"1"))+(IF(EK10&gt;0,"1"))+(IF(EK11&gt;0,"1"))+(IF(EK12&gt;0,"1"))+(IF(EK13&gt;0,"1"))+(IF(EK14&gt;0,"1"))+(IF(EK15&gt;0,"1"))+(IF(EK16&gt;0,"1"))+(IF(EK17&gt;0,"1"))+(IF(EK18&gt;0,"1"))+(IF(EK19&gt;0,"1"))+(IF(EK20&gt;0,"1"))+(IF(EK21&gt;0,"1"))+(IF(EK22&gt;0,"1"))+(IF(EK23&gt;0,"1"))+(IF(EK24&gt;0,"1"))+(IF(EK25&gt;0,"1"))+(IF(EK26&gt;0,"1"))+(IF(EK27&gt;0,"1"))+(IF(EK28&gt;0,"1"))+(IF(EK29&gt;0,"1"))+(IF(EK30&gt;0,"1"))+(IF(EK31&gt;0,"1"))+(IF(EK32&gt;0,"1"))+(IF(EK33&gt;0,"1"))+(IF(EK34&gt;0,"1"))+(IF(EK36&gt;0,"1"))+(IF(EK37&gt;0,"1"))+(IF(EK38&gt;0,"1"))+(IF(EK39&gt;0,"1"))+(IF(EK40&gt;0,"1"))+(IF(EK41&gt;0,"1"))+(IF(EK42&gt;0,"1"))+(IF(EK43&gt;0,"1"))+(IF(EK45&gt;0,"1"))+(IF(EK46&gt;0,"1"))+(IF(EK47&gt;0,"1"))+(IF(EK48&gt;0,"1"))+(IF(EK49&gt;0,"1"))+(IF(EK50&gt;0,"1"))+(IF(EK51&gt;0,"1"))</f>
        <v>16</v>
      </c>
      <c r="EL52" s="163"/>
      <c r="EM52" s="163">
        <f>(IF(EM3&gt;0,"1"))+(IF(EM4&gt;0,"1"))+(IF(EM5&gt;0,"1"))+(IF(EM6&gt;0,"1"))+(IF(EM7&gt;0,"1"))+(IF(EM8&gt;0,"1"))+(IF(EM9&gt;0,"1"))+(IF(EM10&gt;0,"1"))+(IF(EM11&gt;0,"1"))+(IF(EM12&gt;0,"1"))+(IF(EM13&gt;0,"1"))+(IF(EM14&gt;0,"1"))+(IF(EM15&gt;0,"1"))+(IF(EM16&gt;0,"1"))+(IF(EM17&gt;0,"1"))+(IF(EM18&gt;0,"1"))+(IF(EM19&gt;0,"1"))+(IF(EM20&gt;0,"1"))+(IF(EM21&gt;0,"1"))+(IF(EM22&gt;0,"1"))+(IF(EM23&gt;0,"1"))+(IF(EM24&gt;0,"1"))+(IF(EM25&gt;0,"1"))+(IF(EM26&gt;0,"1"))+(IF(EM27&gt;0,"1"))+(IF(EM28&gt;0,"1"))+(IF(EM29&gt;0,"1"))+(IF(EM30&gt;0,"1"))+(IF(EM31&gt;0,"1"))+(IF(EM32&gt;0,"1"))+(IF(EM33&gt;0,"1"))+(IF(EM34&gt;0,"1"))+(IF(EM36&gt;0,"1"))+(IF(EM37&gt;0,"1"))+(IF(EM38&gt;0,"1"))+(IF(EM39&gt;0,"1"))+(IF(EM40&gt;0,"1"))+(IF(EM41&gt;0,"1"))+(IF(EM42&gt;0,"1"))+(IF(EM43&gt;0,"1"))+(IF(EM45&gt;0,"1"))+(IF(EM46&gt;0,"1"))+(IF(EM47&gt;0,"1"))+(IF(EM48&gt;0,"1"))+(IF(EM49&gt;0,"1"))+(IF(EM50&gt;0,"1"))+(IF(EM51&gt;0,"1"))</f>
        <v>2</v>
      </c>
      <c r="EN52" s="163"/>
      <c r="EO52" s="163">
        <f>(IF(EO3&gt;0,"1"))+(IF(EO4&gt;0,"1"))+(IF(EO5&gt;0,"1"))+(IF(EO6&gt;0,"1"))+(IF(EO7&gt;0,"1"))+(IF(EO8&gt;0,"1"))+(IF(EO9&gt;0,"1"))+(IF(EO10&gt;0,"1"))+(IF(EO11&gt;0,"1"))+(IF(EO12&gt;0,"1"))+(IF(EO13&gt;0,"1"))+(IF(EO14&gt;0,"1"))+(IF(EO15&gt;0,"1"))+(IF(EO16&gt;0,"1"))+(IF(EO17&gt;0,"1"))+(IF(EO18&gt;0,"1"))+(IF(EO19&gt;0,"1"))+(IF(EO20&gt;0,"1"))+(IF(EO21&gt;0,"1"))+(IF(EO22&gt;0,"1"))+(IF(EO23&gt;0,"1"))+(IF(EO24&gt;0,"1"))+(IF(EO25&gt;0,"1"))+(IF(EO26&gt;0,"1"))+(IF(EO27&gt;0,"1"))+(IF(EO28&gt;0,"1"))+(IF(EO29&gt;0,"1"))+(IF(EO30&gt;0,"1"))+(IF(EO31&gt;0,"1"))+(IF(EO32&gt;0,"1"))+(IF(EO33&gt;0,"1"))+(IF(EO34&gt;0,"1"))+(IF(EO36&gt;0,"1"))+(IF(EO37&gt;0,"1"))+(IF(EO38&gt;0,"1"))+(IF(EO39&gt;0,"1"))+(IF(EO40&gt;0,"1"))+(IF(EO41&gt;0,"1"))+(IF(EO42&gt;0,"1"))+(IF(EO43&gt;0,"1"))+(IF(EO45&gt;0,"1"))+(IF(EO46&gt;0,"1"))+(IF(EO47&gt;0,"1"))+(IF(EO48&gt;0,"1"))+(IF(EO49&gt;0,"1"))+(IF(EO50&gt;0,"1"))+(IF(EO51&gt;0,"1"))</f>
        <v>7</v>
      </c>
      <c r="EP52" s="163"/>
      <c r="EQ52" s="163">
        <f>(IF(EQ3&gt;0,"1"))+(IF(EQ4&gt;0,"1"))+(IF(EQ5&gt;0,"1"))+(IF(EQ6&gt;0,"1"))+(IF(EQ7&gt;0,"1"))+(IF(EQ8&gt;0,"1"))+(IF(EQ9&gt;0,"1"))+(IF(EQ10&gt;0,"1"))+(IF(EQ11&gt;0,"1"))+(IF(EQ12&gt;0,"1"))+(IF(EQ13&gt;0,"1"))+(IF(EQ14&gt;0,"1"))+(IF(EQ15&gt;0,"1"))+(IF(EQ16&gt;0,"1"))+(IF(EQ17&gt;0,"1"))+(IF(EQ18&gt;0,"1"))+(IF(EQ19&gt;0,"1"))+(IF(EQ20&gt;0,"1"))+(IF(EQ21&gt;0,"1"))+(IF(EQ22&gt;0,"1"))+(IF(EQ23&gt;0,"1"))+(IF(EQ24&gt;0,"1"))+(IF(EQ25&gt;0,"1"))+(IF(EQ26&gt;0,"1"))+(IF(EQ27&gt;0,"1"))+(IF(EQ28&gt;0,"1"))+(IF(EQ29&gt;0,"1"))+(IF(EQ30&gt;0,"1"))+(IF(EQ31&gt;0,"1"))+(IF(EQ32&gt;0,"1"))+(IF(EQ33&gt;0,"1"))+(IF(EQ34&gt;0,"1"))+(IF(EQ36&gt;0,"1"))+(IF(EQ37&gt;0,"1"))+(IF(EQ38&gt;0,"1"))+(IF(EQ39&gt;0,"1"))+(IF(EQ40&gt;0,"1"))+(IF(EQ41&gt;0,"1"))+(IF(EQ42&gt;0,"1"))+(IF(EQ43&gt;0,"1"))+(IF(EQ45&gt;0,"1"))+(IF(EQ46&gt;0,"1"))+(IF(EQ47&gt;0,"1"))+(IF(EQ48&gt;0,"1"))+(IF(EQ49&gt;0,"1"))+(IF(EQ50&gt;0,"1"))+(IF(EQ51&gt;0,"1"))</f>
        <v>1</v>
      </c>
      <c r="ER52" s="163"/>
      <c r="ES52" s="163">
        <f>(IF(ES3&gt;0,"1"))+(IF(ES4&gt;0,"1"))+(IF(ES5&gt;0,"1"))+(IF(ES6&gt;0,"1"))+(IF(ES7&gt;0,"1"))+(IF(ES8&gt;0,"1"))+(IF(ES9&gt;0,"1"))+(IF(ES10&gt;0,"1"))+(IF(ES11&gt;0,"1"))+(IF(ES12&gt;0,"1"))+(IF(ES13&gt;0,"1"))+(IF(ES14&gt;0,"1"))+(IF(ES15&gt;0,"1"))+(IF(ES16&gt;0,"1"))+(IF(ES17&gt;0,"1"))+(IF(ES18&gt;0,"1"))+(IF(ES19&gt;0,"1"))+(IF(ES20&gt;0,"1"))+(IF(ES21&gt;0,"1"))+(IF(ES22&gt;0,"1"))+(IF(ES23&gt;0,"1"))+(IF(ES24&gt;0,"1"))+(IF(ES25&gt;0,"1"))+(IF(ES26&gt;0,"1"))+(IF(ES27&gt;0,"1"))+(IF(ES28&gt;0,"1"))+(IF(ES29&gt;0,"1"))+(IF(ES30&gt;0,"1"))+(IF(ES31&gt;0,"1"))+(IF(ES32&gt;0,"1"))+(IF(ES33&gt;0,"1"))+(IF(ES34&gt;0,"1"))+(IF(ES36&gt;0,"1"))+(IF(ES37&gt;0,"1"))+(IF(ES38&gt;0,"1"))+(IF(ES39&gt;0,"1"))+(IF(ES40&gt;0,"1"))+(IF(ES41&gt;0,"1"))+(IF(ES42&gt;0,"1"))+(IF(ES43&gt;0,"1"))+(IF(ES45&gt;0,"1"))+(IF(ES46&gt;0,"1"))+(IF(ES47&gt;0,"1"))+(IF(ES48&gt;0,"1"))+(IF(ES49&gt;0,"1"))+(IF(ES50&gt;0,"1"))+(IF(ES51&gt;0,"1"))</f>
        <v>5</v>
      </c>
      <c r="ET52" s="163"/>
      <c r="EU52" s="163">
        <f>(IF(EU3&gt;0,"1"))+(IF(EU4&gt;0,"1"))+(IF(EU5&gt;0,"1"))+(IF(EU6&gt;0,"1"))+(IF(EU7&gt;0,"1"))+(IF(EU8&gt;0,"1"))+(IF(EU9&gt;0,"1"))+(IF(EU10&gt;0,"1"))+(IF(EU11&gt;0,"1"))+(IF(EU12&gt;0,"1"))+(IF(EU13&gt;0,"1"))+(IF(EU14&gt;0,"1"))+(IF(EU15&gt;0,"1"))+(IF(EU16&gt;0,"1"))+(IF(EU17&gt;0,"1"))+(IF(EU18&gt;0,"1"))+(IF(EU19&gt;0,"1"))+(IF(EU20&gt;0,"1"))+(IF(EU21&gt;0,"1"))+(IF(EU22&gt;0,"1"))+(IF(EU23&gt;0,"1"))+(IF(EU24&gt;0,"1"))+(IF(EU25&gt;0,"1"))+(IF(EU26&gt;0,"1"))+(IF(EU27&gt;0,"1"))+(IF(EU28&gt;0,"1"))+(IF(EU29&gt;0,"1"))+(IF(EU30&gt;0,"1"))+(IF(EU31&gt;0,"1"))+(IF(EU32&gt;0,"1"))+(IF(EU33&gt;0,"1"))+(IF(EU34&gt;0,"1"))+(IF(EU36&gt;0,"1"))+(IF(EU37&gt;0,"1"))+(IF(EU38&gt;0,"1"))+(IF(EU39&gt;0,"1"))+(IF(EU40&gt;0,"1"))+(IF(EU41&gt;0,"1"))+(IF(EU42&gt;0,"1"))+(IF(EU43&gt;0,"1"))+(IF(EU45&gt;0,"1"))+(IF(EU46&gt;0,"1"))+(IF(EU47&gt;0,"1"))+(IF(EU48&gt;0,"1"))+(IF(EU49&gt;0,"1"))+(IF(EU50&gt;0,"1"))+(IF(EU51&gt;0,"1"))</f>
        <v>1</v>
      </c>
      <c r="EV52" s="163"/>
      <c r="EW52" s="163">
        <f>(IF(EW3&gt;0,"1"))+(IF(EW4&gt;0,"1"))+(IF(EW5&gt;0,"1"))+(IF(EW6&gt;0,"1"))+(IF(EW7&gt;0,"1"))+(IF(EW8&gt;0,"1"))+(IF(EW9&gt;0,"1"))+(IF(EW10&gt;0,"1"))+(IF(EW11&gt;0,"1"))+(IF(EW12&gt;0,"1"))+(IF(EW13&gt;0,"1"))+(IF(EW14&gt;0,"1"))+(IF(EW15&gt;0,"1"))+(IF(EW16&gt;0,"1"))+(IF(EW17&gt;0,"1"))+(IF(EW18&gt;0,"1"))+(IF(EW19&gt;0,"1"))+(IF(EW20&gt;0,"1"))+(IF(EW21&gt;0,"1"))+(IF(EW22&gt;0,"1"))+(IF(EW23&gt;0,"1"))+(IF(EW24&gt;0,"1"))+(IF(EW25&gt;0,"1"))+(IF(EW26&gt;0,"1"))+(IF(EW27&gt;0,"1"))+(IF(EW28&gt;0,"1"))+(IF(EW29&gt;0,"1"))+(IF(EW30&gt;0,"1"))+(IF(EW31&gt;0,"1"))+(IF(EW32&gt;0,"1"))+(IF(EW33&gt;0,"1"))+(IF(EW34&gt;0,"1"))+(IF(EW36&gt;0,"1"))+(IF(EW37&gt;0,"1"))+(IF(EW38&gt;0,"1"))+(IF(EW39&gt;0,"1"))+(IF(EW40&gt;0,"1"))+(IF(EW41&gt;0,"1"))+(IF(EW42&gt;0,"1"))+(IF(EW43&gt;0,"1"))+(IF(EW45&gt;0,"1"))+(IF(EW46&gt;0,"1"))+(IF(EW47&gt;0,"1"))+(IF(EW48&gt;0,"1"))+(IF(EW49&gt;0,"1"))+(IF(EW50&gt;0,"1"))+(IF(EW51&gt;0,"1"))</f>
        <v>6</v>
      </c>
      <c r="EX52" s="163"/>
      <c r="EY52" s="163">
        <f>(IF(EY3&gt;0,"1"))+(IF(EY4&gt;0,"1"))+(IF(EY5&gt;0,"1"))+(IF(EY6&gt;0,"1"))+(IF(EY7&gt;0,"1"))+(IF(EY8&gt;0,"1"))+(IF(EY9&gt;0,"1"))+(IF(EY10&gt;0,"1"))+(IF(EY11&gt;0,"1"))+(IF(EY12&gt;0,"1"))+(IF(EY13&gt;0,"1"))+(IF(EY14&gt;0,"1"))+(IF(EY15&gt;0,"1"))+(IF(EY16&gt;0,"1"))+(IF(EY17&gt;0,"1"))+(IF(EY18&gt;0,"1"))+(IF(EY19&gt;0,"1"))+(IF(EY20&gt;0,"1"))+(IF(EY21&gt;0,"1"))+(IF(EY22&gt;0,"1"))+(IF(EY23&gt;0,"1"))+(IF(EY24&gt;0,"1"))+(IF(EY25&gt;0,"1"))+(IF(EY26&gt;0,"1"))+(IF(EY27&gt;0,"1"))+(IF(EY28&gt;0,"1"))+(IF(EY29&gt;0,"1"))+(IF(EY30&gt;0,"1"))+(IF(EY31&gt;0,"1"))+(IF(EY32&gt;0,"1"))+(IF(EY33&gt;0,"1"))+(IF(EY34&gt;0,"1"))+(IF(EY36&gt;0,"1"))+(IF(EY37&gt;0,"1"))+(IF(EY38&gt;0,"1"))+(IF(EY39&gt;0,"1"))+(IF(EY40&gt;0,"1"))+(IF(EY41&gt;0,"1"))+(IF(EY42&gt;0,"1"))+(IF(EY43&gt;0,"1"))+(IF(EY45&gt;0,"1"))+(IF(EY46&gt;0,"1"))+(IF(EY47&gt;0,"1"))+(IF(EY48&gt;0,"1"))+(IF(EY49&gt;0,"1"))+(IF(EY50&gt;0,"1"))+(IF(EY51&gt;0,"1"))</f>
        <v>3</v>
      </c>
      <c r="EZ52" s="163"/>
      <c r="FA52" s="163">
        <f>(IF(FA3&gt;0,"1"))+(IF(FA4&gt;0,"1"))+(IF(FA5&gt;0,"1"))+(IF(FA6&gt;0,"1"))+(IF(FA7&gt;0,"1"))+(IF(FA8&gt;0,"1"))+(IF(FA9&gt;0,"1"))+(IF(FA10&gt;0,"1"))+(IF(FA11&gt;0,"1"))+(IF(FA12&gt;0,"1"))+(IF(FA13&gt;0,"1"))+(IF(FA14&gt;0,"1"))+(IF(FA15&gt;0,"1"))+(IF(FA16&gt;0,"1"))+(IF(FA17&gt;0,"1"))+(IF(FA18&gt;0,"1"))+(IF(FA19&gt;0,"1"))+(IF(FA20&gt;0,"1"))+(IF(FA21&gt;0,"1"))+(IF(FA22&gt;0,"1"))+(IF(FA23&gt;0,"1"))+(IF(FA24&gt;0,"1"))+(IF(FA25&gt;0,"1"))+(IF(FA26&gt;0,"1"))+(IF(FA27&gt;0,"1"))+(IF(FA28&gt;0,"1"))+(IF(FA29&gt;0,"1"))+(IF(FA30&gt;0,"1"))+(IF(FA31&gt;0,"1"))+(IF(FA32&gt;0,"1"))+(IF(FA33&gt;0,"1"))+(IF(FA34&gt;0,"1"))+(IF(FA36&gt;0,"1"))+(IF(FA37&gt;0,"1"))+(IF(FA38&gt;0,"1"))+(IF(FA39&gt;0,"1"))+(IF(FA40&gt;0,"1"))+(IF(FA41&gt;0,"1"))+(IF(FA42&gt;0,"1"))+(IF(FA43&gt;0,"1"))+(IF(FA45&gt;0,"1"))+(IF(FA46&gt;0,"1"))+(IF(FA47&gt;0,"1"))+(IF(FA48&gt;0,"1"))+(IF(FA49&gt;0,"1"))+(IF(FA50&gt;0,"1"))+(IF(FA51&gt;0,"1"))</f>
        <v>1</v>
      </c>
      <c r="FB52" s="163"/>
      <c r="FC52" s="163">
        <f>(IF(FC3&gt;0,"1"))+(IF(FC4&gt;0,"1"))+(IF(FC5&gt;0,"1"))+(IF(FC6&gt;0,"1"))+(IF(FC7&gt;0,"1"))+(IF(FC8&gt;0,"1"))+(IF(FC9&gt;0,"1"))+(IF(FC10&gt;0,"1"))+(IF(FC11&gt;0,"1"))+(IF(FC12&gt;0,"1"))+(IF(FC13&gt;0,"1"))+(IF(FC14&gt;0,"1"))+(IF(FC15&gt;0,"1"))+(IF(FC16&gt;0,"1"))+(IF(FC17&gt;0,"1"))+(IF(FC18&gt;0,"1"))+(IF(FC19&gt;0,"1"))+(IF(FC20&gt;0,"1"))+(IF(FC21&gt;0,"1"))+(IF(FC22&gt;0,"1"))+(IF(FC23&gt;0,"1"))+(IF(FC24&gt;0,"1"))+(IF(FC25&gt;0,"1"))+(IF(FC26&gt;0,"1"))+(IF(FC27&gt;0,"1"))+(IF(FC28&gt;0,"1"))+(IF(FC29&gt;0,"1"))+(IF(FC30&gt;0,"1"))+(IF(FC31&gt;0,"1"))+(IF(FC32&gt;0,"1"))+(IF(FC33&gt;0,"1"))+(IF(FC34&gt;0,"1"))+(IF(FC36&gt;0,"1"))+(IF(FC37&gt;0,"1"))+(IF(FC38&gt;0,"1"))+(IF(FC39&gt;0,"1"))+(IF(FC40&gt;0,"1"))+(IF(FC41&gt;0,"1"))+(IF(FC42&gt;0,"1"))+(IF(FC43&gt;0,"1"))+(IF(FC45&gt;0,"1"))+(IF(FC46&gt;0,"1"))+(IF(FC47&gt;0,"1"))+(IF(FC48&gt;0,"1"))+(IF(FC49&gt;0,"1"))+(IF(FC50&gt;0,"1"))+(IF(FC51&gt;0,"1"))</f>
        <v>3</v>
      </c>
      <c r="FD52" s="163"/>
      <c r="FE52" s="163">
        <f>(IF(FE3&gt;0,"1"))+(IF(FE4&gt;0,"1"))+(IF(FE5&gt;0,"1"))+(IF(FE6&gt;0,"1"))+(IF(FE7&gt;0,"1"))+(IF(FE8&gt;0,"1"))+(IF(FE9&gt;0,"1"))+(IF(FE10&gt;0,"1"))+(IF(FE11&gt;0,"1"))+(IF(FE12&gt;0,"1"))+(IF(FE13&gt;0,"1"))+(IF(FE14&gt;0,"1"))+(IF(FE15&gt;0,"1"))+(IF(FE16&gt;0,"1"))+(IF(FE17&gt;0,"1"))+(IF(FE18&gt;0,"1"))+(IF(FE19&gt;0,"1"))+(IF(FE20&gt;0,"1"))+(IF(FE21&gt;0,"1"))+(IF(FE22&gt;0,"1"))+(IF(FE23&gt;0,"1"))+(IF(FE24&gt;0,"1"))+(IF(FE25&gt;0,"1"))+(IF(FE26&gt;0,"1"))+(IF(FE27&gt;0,"1"))+(IF(FE28&gt;0,"1"))+(IF(FE29&gt;0,"1"))+(IF(FE30&gt;0,"1"))+(IF(FE31&gt;0,"1"))+(IF(FE32&gt;0,"1"))+(IF(FE33&gt;0,"1"))+(IF(FE34&gt;0,"1"))+(IF(FE36&gt;0,"1"))+(IF(FE37&gt;0,"1"))+(IF(FE38&gt;0,"1"))+(IF(FE39&gt;0,"1"))+(IF(FE40&gt;0,"1"))+(IF(FE41&gt;0,"1"))+(IF(FE42&gt;0,"1"))+(IF(FE43&gt;0,"1"))+(IF(FE45&gt;0,"1"))+(IF(FE46&gt;0,"1"))+(IF(FE47&gt;0,"1"))+(IF(FE48&gt;0,"1"))+(IF(FE49&gt;0,"1"))+(IF(FE50&gt;0,"1"))+(IF(FE51&gt;0,"1"))</f>
        <v>9</v>
      </c>
      <c r="FF52" s="163"/>
      <c r="FG52" s="163">
        <f>(IF(FG3&gt;0,"1"))+(IF(FG4&gt;0,"1"))+(IF(FG5&gt;0,"1"))+(IF(FG6&gt;0,"1"))+(IF(FG7&gt;0,"1"))+(IF(FG8&gt;0,"1"))+(IF(FG9&gt;0,"1"))+(IF(FG10&gt;0,"1"))+(IF(FG11&gt;0,"1"))+(IF(FG12&gt;0,"1"))+(IF(FG13&gt;0,"1"))+(IF(FG14&gt;0,"1"))+(IF(FG15&gt;0,"1"))+(IF(FG16&gt;0,"1"))+(IF(FG17&gt;0,"1"))+(IF(FG18&gt;0,"1"))+(IF(FG19&gt;0,"1"))+(IF(FG20&gt;0,"1"))+(IF(FG21&gt;0,"1"))+(IF(FG22&gt;0,"1"))+(IF(FG23&gt;0,"1"))+(IF(FG24&gt;0,"1"))+(IF(FG25&gt;0,"1"))+(IF(FG26&gt;0,"1"))+(IF(FG27&gt;0,"1"))+(IF(FG28&gt;0,"1"))+(IF(FG29&gt;0,"1"))+(IF(FG30&gt;0,"1"))+(IF(FG31&gt;0,"1"))+(IF(FG32&gt;0,"1"))+(IF(FG33&gt;0,"1"))+(IF(FG34&gt;0,"1"))+(IF(FG36&gt;0,"1"))+(IF(FG37&gt;0,"1"))+(IF(FG38&gt;0,"1"))+(IF(FG39&gt;0,"1"))+(IF(FG40&gt;0,"1"))+(IF(FG41&gt;0,"1"))+(IF(FG42&gt;0,"1"))+(IF(FG43&gt;0,"1"))+(IF(FG45&gt;0,"1"))+(IF(FG46&gt;0,"1"))+(IF(FG47&gt;0,"1"))+(IF(FG48&gt;0,"1"))+(IF(FG49&gt;0,"1"))+(IF(FG50&gt;0,"1"))+(IF(FG51&gt;0,"1"))</f>
        <v>2</v>
      </c>
      <c r="FH52" s="163"/>
      <c r="FI52" s="163">
        <f>(IF(FI3&gt;0,"1"))+(IF(FI4&gt;0,"1"))+(IF(FI5&gt;0,"1"))+(IF(FI6&gt;0,"1"))+(IF(FI7&gt;0,"1"))+(IF(FI8&gt;0,"1"))+(IF(FI9&gt;0,"1"))+(IF(FI10&gt;0,"1"))+(IF(FI11&gt;0,"1"))+(IF(FI12&gt;0,"1"))+(IF(FI13&gt;0,"1"))+(IF(FI14&gt;0,"1"))+(IF(FI15&gt;0,"1"))+(IF(FI16&gt;0,"1"))+(IF(FI17&gt;0,"1"))+(IF(FI18&gt;0,"1"))+(IF(FI19&gt;0,"1"))+(IF(FI20&gt;0,"1"))+(IF(FI21&gt;0,"1"))+(IF(FI22&gt;0,"1"))+(IF(FI23&gt;0,"1"))+(IF(FI24&gt;0,"1"))+(IF(FI25&gt;0,"1"))+(IF(FI26&gt;0,"1"))+(IF(FI27&gt;0,"1"))+(IF(FI28&gt;0,"1"))+(IF(FI29&gt;0,"1"))+(IF(FI30&gt;0,"1"))+(IF(FI31&gt;0,"1"))+(IF(FI32&gt;0,"1"))+(IF(FI33&gt;0,"1"))+(IF(FI34&gt;0,"1"))+(IF(FI36&gt;0,"1"))+(IF(FI37&gt;0,"1"))+(IF(FI38&gt;0,"1"))+(IF(FI39&gt;0,"1"))+(IF(FI40&gt;0,"1"))+(IF(FI41&gt;0,"1"))+(IF(FI42&gt;0,"1"))+(IF(FI43&gt;0,"1"))+(IF(FI45&gt;0,"1"))+(IF(FI46&gt;0,"1"))+(IF(FI47&gt;0,"1"))+(IF(FI48&gt;0,"1"))+(IF(FI49&gt;0,"1"))+(IF(FI50&gt;0,"1"))+(IF(FI51&gt;0,"1"))</f>
        <v>3</v>
      </c>
      <c r="FJ52" s="163"/>
      <c r="FK52" s="163">
        <f>(IF(FK3&gt;0,"1"))+(IF(FK4&gt;0,"1"))+(IF(FK5&gt;0,"1"))+(IF(FK6&gt;0,"1"))+(IF(FK7&gt;0,"1"))+(IF(FK8&gt;0,"1"))+(IF(FK9&gt;0,"1"))+(IF(FK10&gt;0,"1"))+(IF(FK11&gt;0,"1"))+(IF(FK12&gt;0,"1"))+(IF(FK13&gt;0,"1"))+(IF(FK14&gt;0,"1"))+(IF(FK15&gt;0,"1"))+(IF(FK16&gt;0,"1"))+(IF(FK17&gt;0,"1"))+(IF(FK18&gt;0,"1"))+(IF(FK19&gt;0,"1"))+(IF(FK20&gt;0,"1"))+(IF(FK21&gt;0,"1"))+(IF(FK22&gt;0,"1"))+(IF(FK23&gt;0,"1"))+(IF(FK24&gt;0,"1"))+(IF(FK25&gt;0,"1"))+(IF(FK26&gt;0,"1"))+(IF(FK27&gt;0,"1"))+(IF(FK28&gt;0,"1"))+(IF(FK29&gt;0,"1"))+(IF(FK30&gt;0,"1"))+(IF(FK31&gt;0,"1"))+(IF(FK32&gt;0,"1"))+(IF(FK33&gt;0,"1"))+(IF(FK34&gt;0,"1"))+(IF(FK36&gt;0,"1"))+(IF(FK37&gt;0,"1"))+(IF(FK38&gt;0,"1"))+(IF(FK39&gt;0,"1"))+(IF(FK40&gt;0,"1"))+(IF(FK41&gt;0,"1"))+(IF(FK42&gt;0,"1"))+(IF(FK43&gt;0,"1"))+(IF(FK45&gt;0,"1"))+(IF(FK46&gt;0,"1"))+(IF(FK47&gt;0,"1"))+(IF(FK48&gt;0,"1"))+(IF(FK49&gt;0,"1"))+(IF(FK50&gt;0,"1"))+(IF(FK51&gt;0,"1"))</f>
        <v>1</v>
      </c>
      <c r="FL52" s="163"/>
      <c r="FM52" s="163">
        <f>(IF(FM3&gt;0,"1"))+(IF(FM4&gt;0,"1"))+(IF(FM5&gt;0,"1"))+(IF(FM6&gt;0,"1"))+(IF(FM7&gt;0,"1"))+(IF(FM8&gt;0,"1"))+(IF(FM9&gt;0,"1"))+(IF(FM10&gt;0,"1"))+(IF(FM11&gt;0,"1"))+(IF(FM12&gt;0,"1"))+(IF(FM13&gt;0,"1"))+(IF(FM14&gt;0,"1"))+(IF(FM15&gt;0,"1"))+(IF(FM16&gt;0,"1"))+(IF(FM17&gt;0,"1"))+(IF(FM18&gt;0,"1"))+(IF(FM19&gt;0,"1"))+(IF(FM20&gt;0,"1"))+(IF(FM21&gt;0,"1"))+(IF(FM22&gt;0,"1"))+(IF(FM23&gt;0,"1"))+(IF(FM24&gt;0,"1"))+(IF(FM25&gt;0,"1"))+(IF(FM26&gt;0,"1"))+(IF(FM27&gt;0,"1"))+(IF(FM28&gt;0,"1"))+(IF(FM29&gt;0,"1"))+(IF(FM30&gt;0,"1"))+(IF(FM31&gt;0,"1"))+(IF(FM32&gt;0,"1"))+(IF(FM33&gt;0,"1"))+(IF(FM34&gt;0,"1"))+(IF(FM36&gt;0,"1"))+(IF(FM37&gt;0,"1"))+(IF(FM38&gt;0,"1"))+(IF(FM39&gt;0,"1"))+(IF(FM40&gt;0,"1"))+(IF(FM41&gt;0,"1"))+(IF(FM42&gt;0,"1"))+(IF(FM43&gt;0,"1"))+(IF(FM45&gt;0,"1"))+(IF(FM46&gt;0,"1"))+(IF(FM47&gt;0,"1"))+(IF(FM48&gt;0,"1"))+(IF(FM49&gt;0,"1"))+(IF(FM50&gt;0,"1"))+(IF(FM51&gt;0,"1"))</f>
        <v>8</v>
      </c>
      <c r="FN52" s="163"/>
      <c r="FO52" s="163">
        <f>(IF(FO3&gt;0,"1"))+(IF(FO4&gt;0,"1"))+(IF(FO5&gt;0,"1"))+(IF(FO6&gt;0,"1"))+(IF(FO7&gt;0,"1"))+(IF(FO8&gt;0,"1"))+(IF(FO9&gt;0,"1"))+(IF(FO10&gt;0,"1"))+(IF(FO11&gt;0,"1"))+(IF(FO12&gt;0,"1"))+(IF(FO13&gt;0,"1"))+(IF(FO14&gt;0,"1"))+(IF(FO15&gt;0,"1"))+(IF(FO16&gt;0,"1"))+(IF(FO17&gt;0,"1"))+(IF(FO18&gt;0,"1"))+(IF(FO19&gt;0,"1"))+(IF(FO20&gt;0,"1"))+(IF(FO21&gt;0,"1"))+(IF(FO22&gt;0,"1"))+(IF(FO23&gt;0,"1"))+(IF(FO24&gt;0,"1"))+(IF(FO25&gt;0,"1"))+(IF(FO26&gt;0,"1"))+(IF(FO27&gt;0,"1"))+(IF(FO28&gt;0,"1"))+(IF(FO29&gt;0,"1"))+(IF(FO30&gt;0,"1"))+(IF(FO31&gt;0,"1"))+(IF(FO32&gt;0,"1"))+(IF(FO33&gt;0,"1"))+(IF(FO34&gt;0,"1"))+(IF(FO36&gt;0,"1"))+(IF(FO37&gt;0,"1"))+(IF(FO38&gt;0,"1"))+(IF(FO39&gt;0,"1"))+(IF(FO40&gt;0,"1"))+(IF(FO41&gt;0,"1"))+(IF(FO42&gt;0,"1"))+(IF(FO43&gt;0,"1"))+(IF(FO45&gt;0,"1"))+(IF(FO46&gt;0,"1"))+(IF(FO47&gt;0,"1"))+(IF(FO48&gt;0,"1"))+(IF(FO49&gt;0,"1"))+(IF(FO50&gt;0,"1"))+(IF(FO51&gt;0,"1"))</f>
        <v>1</v>
      </c>
      <c r="FP52" s="163"/>
      <c r="FQ52" s="163">
        <f>(IF(FQ3&gt;0,"1"))+(IF(FQ4&gt;0,"1"))+(IF(FQ5&gt;0,"1"))+(IF(FQ6&gt;0,"1"))+(IF(FQ7&gt;0,"1"))+(IF(FQ8&gt;0,"1"))+(IF(FQ9&gt;0,"1"))+(IF(FQ10&gt;0,"1"))+(IF(FQ11&gt;0,"1"))+(IF(FQ12&gt;0,"1"))+(IF(FQ13&gt;0,"1"))+(IF(FQ14&gt;0,"1"))+(IF(FQ15&gt;0,"1"))+(IF(FQ16&gt;0,"1"))+(IF(FQ17&gt;0,"1"))+(IF(FQ18&gt;0,"1"))+(IF(FQ19&gt;0,"1"))+(IF(FQ20&gt;0,"1"))+(IF(FQ21&gt;0,"1"))+(IF(FQ22&gt;0,"1"))+(IF(FQ23&gt;0,"1"))+(IF(FQ24&gt;0,"1"))+(IF(FQ25&gt;0,"1"))+(IF(FQ26&gt;0,"1"))+(IF(FQ27&gt;0,"1"))+(IF(FQ28&gt;0,"1"))+(IF(FQ29&gt;0,"1"))+(IF(FQ30&gt;0,"1"))+(IF(FQ31&gt;0,"1"))+(IF(FQ32&gt;0,"1"))+(IF(FQ33&gt;0,"1"))+(IF(FQ34&gt;0,"1"))+(IF(FQ36&gt;0,"1"))+(IF(FQ37&gt;0,"1"))+(IF(FQ38&gt;0,"1"))+(IF(FQ39&gt;0,"1"))+(IF(FQ40&gt;0,"1"))+(IF(FQ41&gt;0,"1"))+(IF(FQ42&gt;0,"1"))+(IF(FQ43&gt;0,"1"))+(IF(FQ45&gt;0,"1"))+(IF(FQ46&gt;0,"1"))+(IF(FQ47&gt;0,"1"))+(IF(FQ48&gt;0,"1"))+(IF(FQ49&gt;0,"1"))+(IF(FQ50&gt;0,"1"))+(IF(FQ51&gt;0,"1"))</f>
        <v>9</v>
      </c>
      <c r="FR52" s="163"/>
      <c r="FS52" s="163">
        <f>(IF(FS3&gt;0,"1"))+(IF(FS4&gt;0,"1"))+(IF(FS5&gt;0,"1"))+(IF(FS6&gt;0,"1"))+(IF(FS7&gt;0,"1"))+(IF(FS8&gt;0,"1"))+(IF(FS9&gt;0,"1"))+(IF(FS10&gt;0,"1"))+(IF(FS11&gt;0,"1"))+(IF(FS12&gt;0,"1"))+(IF(FS13&gt;0,"1"))+(IF(FS14&gt;0,"1"))+(IF(FS15&gt;0,"1"))+(IF(FS16&gt;0,"1"))+(IF(FS17&gt;0,"1"))+(IF(FS18&gt;0,"1"))+(IF(FS19&gt;0,"1"))+(IF(FS20&gt;0,"1"))+(IF(FS21&gt;0,"1"))+(IF(FS22&gt;0,"1"))+(IF(FS23&gt;0,"1"))+(IF(FS24&gt;0,"1"))+(IF(FS25&gt;0,"1"))+(IF(FS26&gt;0,"1"))+(IF(FS27&gt;0,"1"))+(IF(FS28&gt;0,"1"))+(IF(FS29&gt;0,"1"))+(IF(FS30&gt;0,"1"))+(IF(FS31&gt;0,"1"))+(IF(FS32&gt;0,"1"))+(IF(FS33&gt;0,"1"))+(IF(FS34&gt;0,"1"))+(IF(FS36&gt;0,"1"))+(IF(FS37&gt;0,"1"))+(IF(FS38&gt;0,"1"))+(IF(FS39&gt;0,"1"))+(IF(FS40&gt;0,"1"))+(IF(FS41&gt;0,"1"))+(IF(FS42&gt;0,"1"))+(IF(FS43&gt;0,"1"))+(IF(FS45&gt;0,"1"))+(IF(FS46&gt;0,"1"))+(IF(FS47&gt;0,"1"))+(IF(FS48&gt;0,"1"))+(IF(FS49&gt;0,"1"))+(IF(FS50&gt;0,"1"))+(IF(FS51&gt;0,"1"))</f>
        <v>5</v>
      </c>
      <c r="FT52" s="163"/>
      <c r="FU52" s="163">
        <f>(IF(FU3&gt;0,"1"))+(IF(FU4&gt;0,"1"))+(IF(FU5&gt;0,"1"))+(IF(FU6&gt;0,"1"))+(IF(FU7&gt;0,"1"))+(IF(FU8&gt;0,"1"))+(IF(FU9&gt;0,"1"))+(IF(FU10&gt;0,"1"))+(IF(FU11&gt;0,"1"))+(IF(FU12&gt;0,"1"))+(IF(FU13&gt;0,"1"))+(IF(FU14&gt;0,"1"))+(IF(FU15&gt;0,"1"))+(IF(FU16&gt;0,"1"))+(IF(FU17&gt;0,"1"))+(IF(FU18&gt;0,"1"))+(IF(FU19&gt;0,"1"))+(IF(FU20&gt;0,"1"))+(IF(FU21&gt;0,"1"))+(IF(FU22&gt;0,"1"))+(IF(FU23&gt;0,"1"))+(IF(FU24&gt;0,"1"))+(IF(FU25&gt;0,"1"))+(IF(FU26&gt;0,"1"))+(IF(FU27&gt;0,"1"))+(IF(FU28&gt;0,"1"))+(IF(FU29&gt;0,"1"))+(IF(FU30&gt;0,"1"))+(IF(FU31&gt;0,"1"))+(IF(FU32&gt;0,"1"))+(IF(FU33&gt;0,"1"))+(IF(FU34&gt;0,"1"))+(IF(FU36&gt;0,"1"))+(IF(FU37&gt;0,"1"))+(IF(FU38&gt;0,"1"))+(IF(FU39&gt;0,"1"))+(IF(FU40&gt;0,"1"))+(IF(FU41&gt;0,"1"))+(IF(FU42&gt;0,"1"))+(IF(FU43&gt;0,"1"))+(IF(FU45&gt;0,"1"))+(IF(FU46&gt;0,"1"))+(IF(FU47&gt;0,"1"))+(IF(FU48&gt;0,"1"))+(IF(FU49&gt;0,"1"))+(IF(FU50&gt;0,"1"))+(IF(FU51&gt;0,"1"))</f>
        <v>1</v>
      </c>
      <c r="FV52" s="163"/>
      <c r="FW52" s="163">
        <f>(IF(FW3&gt;0,"1"))+(IF(FW4&gt;0,"1"))+(IF(FW5&gt;0,"1"))+(IF(FW6&gt;0,"1"))+(IF(FW7&gt;0,"1"))+(IF(FW8&gt;0,"1"))+(IF(FW9&gt;0,"1"))+(IF(FW10&gt;0,"1"))+(IF(FW11&gt;0,"1"))+(IF(FW12&gt;0,"1"))+(IF(FW13&gt;0,"1"))+(IF(FW14&gt;0,"1"))+(IF(FW15&gt;0,"1"))+(IF(FW16&gt;0,"1"))+(IF(FW17&gt;0,"1"))+(IF(FW18&gt;0,"1"))+(IF(FW19&gt;0,"1"))+(IF(FW20&gt;0,"1"))+(IF(FW21&gt;0,"1"))+(IF(FW22&gt;0,"1"))+(IF(FW23&gt;0,"1"))+(IF(FW24&gt;0,"1"))+(IF(FW25&gt;0,"1"))+(IF(FW26&gt;0,"1"))+(IF(FW27&gt;0,"1"))+(IF(FW28&gt;0,"1"))+(IF(FW29&gt;0,"1"))+(IF(FW30&gt;0,"1"))+(IF(FW31&gt;0,"1"))+(IF(FW32&gt;0,"1"))+(IF(FW33&gt;0,"1"))+(IF(FW34&gt;0,"1"))+(IF(FW36&gt;0,"1"))+(IF(FW37&gt;0,"1"))+(IF(FW38&gt;0,"1"))+(IF(FW39&gt;0,"1"))+(IF(FW40&gt;0,"1"))+(IF(FW41&gt;0,"1"))+(IF(FW42&gt;0,"1"))+(IF(FW43&gt;0,"1"))+(IF(FW45&gt;0,"1"))+(IF(FW46&gt;0,"1"))+(IF(FW47&gt;0,"1"))+(IF(FW48&gt;0,"1"))+(IF(FW49&gt;0,"1"))+(IF(FW50&gt;0,"1"))+(IF(FW51&gt;0,"1"))</f>
        <v>2</v>
      </c>
      <c r="FX52" s="163"/>
      <c r="FY52" s="163">
        <f>(IF(FY3&gt;0,"1"))+(IF(FY4&gt;0,"1"))+(IF(FY5&gt;0,"1"))+(IF(FY6&gt;0,"1"))+(IF(FY7&gt;0,"1"))+(IF(FY8&gt;0,"1"))+(IF(FY9&gt;0,"1"))+(IF(FY10&gt;0,"1"))+(IF(FY11&gt;0,"1"))+(IF(FY12&gt;0,"1"))+(IF(FY13&gt;0,"1"))+(IF(FY14&gt;0,"1"))+(IF(FY15&gt;0,"1"))+(IF(FY16&gt;0,"1"))+(IF(FY17&gt;0,"1"))+(IF(FY18&gt;0,"1"))+(IF(FY19&gt;0,"1"))+(IF(FY20&gt;0,"1"))+(IF(FY21&gt;0,"1"))+(IF(FY22&gt;0,"1"))+(IF(FY23&gt;0,"1"))+(IF(FY24&gt;0,"1"))+(IF(FY25&gt;0,"1"))+(IF(FY26&gt;0,"1"))+(IF(FY27&gt;0,"1"))+(IF(FY28&gt;0,"1"))+(IF(FY29&gt;0,"1"))+(IF(FY30&gt;0,"1"))+(IF(FY31&gt;0,"1"))+(IF(FY32&gt;0,"1"))+(IF(FY33&gt;0,"1"))+(IF(FY34&gt;0,"1"))+(IF(FY36&gt;0,"1"))+(IF(FY37&gt;0,"1"))+(IF(FY38&gt;0,"1"))+(IF(FY39&gt;0,"1"))+(IF(FY40&gt;0,"1"))+(IF(FY41&gt;0,"1"))+(IF(FY42&gt;0,"1"))+(IF(FY43&gt;0,"1"))+(IF(FY45&gt;0,"1"))+(IF(FY46&gt;0,"1"))+(IF(FY47&gt;0,"1"))+(IF(FY48&gt;0,"1"))+(IF(FY49&gt;0,"1"))+(IF(FY50&gt;0,"1"))+(IF(FY51&gt;0,"1"))</f>
        <v>1</v>
      </c>
      <c r="FZ52" s="163"/>
      <c r="GA52" s="163">
        <f>(IF(GA3&gt;0,"1"))+(IF(GA4&gt;0,"1"))+(IF(GA5&gt;0,"1"))+(IF(GA6&gt;0,"1"))+(IF(GA7&gt;0,"1"))+(IF(GA8&gt;0,"1"))+(IF(GA9&gt;0,"1"))+(IF(GA10&gt;0,"1"))+(IF(GA11&gt;0,"1"))+(IF(GA12&gt;0,"1"))+(IF(GA13&gt;0,"1"))+(IF(GA14&gt;0,"1"))+(IF(GA15&gt;0,"1"))+(IF(GA16&gt;0,"1"))+(IF(GA17&gt;0,"1"))+(IF(GA18&gt;0,"1"))+(IF(GA19&gt;0,"1"))+(IF(GA20&gt;0,"1"))+(IF(GA21&gt;0,"1"))+(IF(GA22&gt;0,"1"))+(IF(GA23&gt;0,"1"))+(IF(GA24&gt;0,"1"))+(IF(GA25&gt;0,"1"))+(IF(GA26&gt;0,"1"))+(IF(GA27&gt;0,"1"))+(IF(GA28&gt;0,"1"))+(IF(GA29&gt;0,"1"))+(IF(GA30&gt;0,"1"))+(IF(GA31&gt;0,"1"))+(IF(GA32&gt;0,"1"))+(IF(GA33&gt;0,"1"))+(IF(GA34&gt;0,"1"))+(IF(GA36&gt;0,"1"))+(IF(GA37&gt;0,"1"))+(IF(GA38&gt;0,"1"))+(IF(GA39&gt;0,"1"))+(IF(GA40&gt;0,"1"))+(IF(GA41&gt;0,"1"))+(IF(GA42&gt;0,"1"))+(IF(GA43&gt;0,"1"))+(IF(GA45&gt;0,"1"))+(IF(GA46&gt;0,"1"))+(IF(GA47&gt;0,"1"))+(IF(GA48&gt;0,"1"))+(IF(GA49&gt;0,"1"))+(IF(GA50&gt;0,"1"))+(IF(GA51&gt;0,"1"))</f>
        <v>5</v>
      </c>
      <c r="GB52" s="163"/>
      <c r="GC52" s="163"/>
      <c r="GD52" s="163"/>
      <c r="GE52" s="163">
        <f>(IF(GE3&gt;0,"1"))+(IF(GE4&gt;0,"1"))+(IF(GE5&gt;0,"1"))+(IF(GE6&gt;0,"1"))+(IF(GE7&gt;0,"1"))+(IF(GE8&gt;0,"1"))+(IF(GE9&gt;0,"1"))+(IF(GE10&gt;0,"1"))+(IF(GE11&gt;0,"1"))+(IF(GE12&gt;0,"1"))+(IF(GE13&gt;0,"1"))+(IF(GE14&gt;0,"1"))+(IF(GE15&gt;0,"1"))+(IF(GE16&gt;0,"1"))+(IF(GE17&gt;0,"1"))+(IF(GE18&gt;0,"1"))+(IF(GE19&gt;0,"1"))+(IF(GE20&gt;0,"1"))+(IF(GE21&gt;0,"1"))+(IF(GE22&gt;0,"1"))+(IF(GE23&gt;0,"1"))+(IF(GE24&gt;0,"1"))+(IF(GE25&gt;0,"1"))+(IF(GE26&gt;0,"1"))+(IF(GE27&gt;0,"1"))+(IF(GE28&gt;0,"1"))+(IF(GE29&gt;0,"1"))+(IF(GE30&gt;0,"1"))+(IF(GE31&gt;0,"1"))+(IF(GE32&gt;0,"1"))+(IF(GE33&gt;0,"1"))+(IF(GE34&gt;0,"1"))+(IF(GE36&gt;0,"1"))+(IF(GE37&gt;0,"1"))+(IF(GE38&gt;0,"1"))+(IF(GE39&gt;0,"1"))+(IF(GE40&gt;0,"1"))+(IF(GE41&gt;0,"1"))+(IF(GE42&gt;0,"1"))+(IF(GE43&gt;0,"1"))+(IF(GE45&gt;0,"1"))+(IF(GE46&gt;0,"1"))+(IF(GE47&gt;0,"1"))+(IF(GE48&gt;0,"1"))+(IF(GE49&gt;0,"1"))+(IF(GE50&gt;0,"1"))+(IF(GE51&gt;0,"1"))</f>
        <v>2</v>
      </c>
      <c r="GF52" s="163"/>
      <c r="GG52" s="163">
        <f>(IF(GG3&gt;0,"1"))+(IF(GG4&gt;0,"1"))+(IF(GG5&gt;0,"1"))+(IF(GG6&gt;0,"1"))+(IF(GG7&gt;0,"1"))+(IF(GG8&gt;0,"1"))+(IF(GG9&gt;0,"1"))+(IF(GG10&gt;0,"1"))+(IF(GG11&gt;0,"1"))+(IF(GG12&gt;0,"1"))+(IF(GG13&gt;0,"1"))+(IF(GG14&gt;0,"1"))+(IF(GG15&gt;0,"1"))+(IF(GG16&gt;0,"1"))+(IF(GG17&gt;0,"1"))+(IF(GG18&gt;0,"1"))+(IF(GG19&gt;0,"1"))+(IF(GG20&gt;0,"1"))+(IF(GG21&gt;0,"1"))+(IF(GG22&gt;0,"1"))+(IF(GG23&gt;0,"1"))+(IF(GG24&gt;0,"1"))+(IF(GG25&gt;0,"1"))+(IF(GG26&gt;0,"1"))+(IF(GG27&gt;0,"1"))+(IF(GG28&gt;0,"1"))+(IF(GG29&gt;0,"1"))+(IF(GG30&gt;0,"1"))+(IF(GG31&gt;0,"1"))+(IF(GG32&gt;0,"1"))+(IF(GG33&gt;0,"1"))+(IF(GG34&gt;0,"1"))+(IF(GG36&gt;0,"1"))+(IF(GG37&gt;0,"1"))+(IF(GG38&gt;0,"1"))+(IF(GG39&gt;0,"1"))+(IF(GG40&gt;0,"1"))+(IF(GG41&gt;0,"1"))+(IF(GG42&gt;0,"1"))+(IF(GG43&gt;0,"1"))+(IF(GG45&gt;0,"1"))+(IF(GG46&gt;0,"1"))+(IF(GG47&gt;0,"1"))+(IF(GG48&gt;0,"1"))+(IF(GG49&gt;0,"1"))+(IF(GG50&gt;0,"1"))+(IF(GG51&gt;0,"1"))</f>
        <v>2</v>
      </c>
      <c r="GH52" s="163"/>
      <c r="GI52" s="163">
        <f>(IF(GI3&gt;0,"1"))+(IF(GI4&gt;0,"1"))+(IF(GI5&gt;0,"1"))+(IF(GI6&gt;0,"1"))+(IF(GI7&gt;0,"1"))+(IF(GI8&gt;0,"1"))+(IF(GI9&gt;0,"1"))+(IF(GI10&gt;0,"1"))+(IF(GI11&gt;0,"1"))+(IF(GI12&gt;0,"1"))+(IF(GI13&gt;0,"1"))+(IF(GI14&gt;0,"1"))+(IF(GI15&gt;0,"1"))+(IF(GI16&gt;0,"1"))+(IF(GI17&gt;0,"1"))+(IF(GI18&gt;0,"1"))+(IF(GI19&gt;0,"1"))+(IF(GI20&gt;0,"1"))+(IF(GI21&gt;0,"1"))+(IF(GI22&gt;0,"1"))+(IF(GI23&gt;0,"1"))+(IF(GI24&gt;0,"1"))+(IF(GI25&gt;0,"1"))+(IF(GI26&gt;0,"1"))+(IF(GI27&gt;0,"1"))+(IF(GI28&gt;0,"1"))+(IF(GI29&gt;0,"1"))+(IF(GI30&gt;0,"1"))+(IF(GI31&gt;0,"1"))+(IF(GI32&gt;0,"1"))+(IF(GI33&gt;0,"1"))+(IF(GI34&gt;0,"1"))+(IF(GI36&gt;0,"1"))+(IF(GI37&gt;0,"1"))+(IF(GI38&gt;0,"1"))+(IF(GI39&gt;0,"1"))+(IF(GI40&gt;0,"1"))+(IF(GI41&gt;0,"1"))+(IF(GI42&gt;0,"1"))+(IF(GI43&gt;0,"1"))+(IF(GI45&gt;0,"1"))+(IF(GI46&gt;0,"1"))+(IF(GI47&gt;0,"1"))+(IF(GI48&gt;0,"1"))+(IF(GI49&gt;0,"1"))+(IF(GI50&gt;0,"1"))+(IF(GI51&gt;0,"1"))</f>
        <v>1</v>
      </c>
      <c r="GJ52" s="163"/>
      <c r="GK52" s="163">
        <f>(IF(GK3&gt;0,"1"))+(IF(GK4&gt;0,"1"))+(IF(GK5&gt;0,"1"))+(IF(GK6&gt;0,"1"))+(IF(GK7&gt;0,"1"))+(IF(GK8&gt;0,"1"))+(IF(GK9&gt;0,"1"))+(IF(GK10&gt;0,"1"))+(IF(GK11&gt;0,"1"))+(IF(GK12&gt;0,"1"))+(IF(GK13&gt;0,"1"))+(IF(GK14&gt;0,"1"))+(IF(GK15&gt;0,"1"))+(IF(GK16&gt;0,"1"))+(IF(GK17&gt;0,"1"))+(IF(GK18&gt;0,"1"))+(IF(GK19&gt;0,"1"))+(IF(GK20&gt;0,"1"))+(IF(GK21&gt;0,"1"))+(IF(GK22&gt;0,"1"))+(IF(GK23&gt;0,"1"))+(IF(GK24&gt;0,"1"))+(IF(GK25&gt;0,"1"))+(IF(GK26&gt;0,"1"))+(IF(GK27&gt;0,"1"))+(IF(GK28&gt;0,"1"))+(IF(GK29&gt;0,"1"))+(IF(GK30&gt;0,"1"))+(IF(GK31&gt;0,"1"))+(IF(GK32&gt;0,"1"))+(IF(GK33&gt;0,"1"))+(IF(GK34&gt;0,"1"))+(IF(GK36&gt;0,"1"))+(IF(GK37&gt;0,"1"))+(IF(GK38&gt;0,"1"))+(IF(GK39&gt;0,"1"))+(IF(GK40&gt;0,"1"))+(IF(GK41&gt;0,"1"))+(IF(GK42&gt;0,"1"))+(IF(GK43&gt;0,"1"))+(IF(GK45&gt;0,"1"))+(IF(GK46&gt;0,"1"))+(IF(GK47&gt;0,"1"))+(IF(GK48&gt;0,"1"))+(IF(GK49&gt;0,"1"))+(IF(GK50&gt;0,"1"))+(IF(GK51&gt;0,"1"))</f>
        <v>1</v>
      </c>
      <c r="GL52" s="163"/>
      <c r="GM52" s="163">
        <f>(IF(GM3&gt;0,"1"))+(IF(GM4&gt;0,"1"))+(IF(GM5&gt;0,"1"))+(IF(GM6&gt;0,"1"))+(IF(GM7&gt;0,"1"))+(IF(GM8&gt;0,"1"))+(IF(GM9&gt;0,"1"))+(IF(GM10&gt;0,"1"))+(IF(GM11&gt;0,"1"))+(IF(GM12&gt;0,"1"))+(IF(GM13&gt;0,"1"))+(IF(GM14&gt;0,"1"))+(IF(GM15&gt;0,"1"))+(IF(GM16&gt;0,"1"))+(IF(GM17&gt;0,"1"))+(IF(GM18&gt;0,"1"))+(IF(GM19&gt;0,"1"))+(IF(GM20&gt;0,"1"))+(IF(GM21&gt;0,"1"))+(IF(GM22&gt;0,"1"))+(IF(GM23&gt;0,"1"))+(IF(GM24&gt;0,"1"))+(IF(GM25&gt;0,"1"))+(IF(GM26&gt;0,"1"))+(IF(GM27&gt;0,"1"))+(IF(GM28&gt;0,"1"))+(IF(GM29&gt;0,"1"))+(IF(GM30&gt;0,"1"))+(IF(GM31&gt;0,"1"))+(IF(GM32&gt;0,"1"))+(IF(GM33&gt;0,"1"))+(IF(GM34&gt;0,"1"))+(IF(GM36&gt;0,"1"))+(IF(GM37&gt;0,"1"))+(IF(GM38&gt;0,"1"))+(IF(GM39&gt;0,"1"))+(IF(GM40&gt;0,"1"))+(IF(GM41&gt;0,"1"))+(IF(GM42&gt;0,"1"))+(IF(GM43&gt;0,"1"))+(IF(GM45&gt;0,"1"))+(IF(GM46&gt;0,"1"))+(IF(GM47&gt;0,"1"))+(IF(GM48&gt;0,"1"))+(IF(GM49&gt;0,"1"))+(IF(GM50&gt;0,"1"))+(IF(GM51&gt;0,"1"))</f>
        <v>1</v>
      </c>
      <c r="GN52" s="163"/>
      <c r="GO52" s="163">
        <f>(IF(GO3&gt;0,"1"))+(IF(GO4&gt;0,"1"))+(IF(GO5&gt;0,"1"))+(IF(GO6&gt;0,"1"))+(IF(GO7&gt;0,"1"))+(IF(GO8&gt;0,"1"))+(IF(GO9&gt;0,"1"))+(IF(GO10&gt;0,"1"))+(IF(GO11&gt;0,"1"))+(IF(GO12&gt;0,"1"))+(IF(GO13&gt;0,"1"))+(IF(GO14&gt;0,"1"))+(IF(GO15&gt;0,"1"))+(IF(GO16&gt;0,"1"))+(IF(GO17&gt;0,"1"))+(IF(GO18&gt;0,"1"))+(IF(GO19&gt;0,"1"))+(IF(GO20&gt;0,"1"))+(IF(GO21&gt;0,"1"))+(IF(GO22&gt;0,"1"))+(IF(GO23&gt;0,"1"))+(IF(GO24&gt;0,"1"))+(IF(GO25&gt;0,"1"))+(IF(GO26&gt;0,"1"))+(IF(GO27&gt;0,"1"))+(IF(GO28&gt;0,"1"))+(IF(GO29&gt;0,"1"))+(IF(GO30&gt;0,"1"))+(IF(GO31&gt;0,"1"))+(IF(GO32&gt;0,"1"))+(IF(GO33&gt;0,"1"))+(IF(GO34&gt;0,"1"))+(IF(GO36&gt;0,"1"))+(IF(GO37&gt;0,"1"))+(IF(GO38&gt;0,"1"))+(IF(GO39&gt;0,"1"))+(IF(GO40&gt;0,"1"))+(IF(GO41&gt;0,"1"))+(IF(GO42&gt;0,"1"))+(IF(GO43&gt;0,"1"))+(IF(GO45&gt;0,"1"))+(IF(GO46&gt;0,"1"))+(IF(GO47&gt;0,"1"))+(IF(GO48&gt;0,"1"))+(IF(GO49&gt;0,"1"))+(IF(GO50&gt;0,"1"))+(IF(GO51&gt;0,"1"))</f>
        <v>1</v>
      </c>
      <c r="GP52" s="163"/>
      <c r="GQ52" s="163">
        <f>(IF(GQ3&gt;0,"1"))+(IF(GQ4&gt;0,"1"))+(IF(GQ5&gt;0,"1"))+(IF(GQ6&gt;0,"1"))+(IF(GQ7&gt;0,"1"))+(IF(GQ8&gt;0,"1"))+(IF(GQ9&gt;0,"1"))+(IF(GQ10&gt;0,"1"))+(IF(GQ11&gt;0,"1"))+(IF(GQ12&gt;0,"1"))+(IF(GQ13&gt;0,"1"))+(IF(GQ14&gt;0,"1"))+(IF(GQ15&gt;0,"1"))+(IF(GQ16&gt;0,"1"))+(IF(GQ17&gt;0,"1"))+(IF(GQ18&gt;0,"1"))+(IF(GQ19&gt;0,"1"))+(IF(GQ20&gt;0,"1"))+(IF(GQ21&gt;0,"1"))+(IF(GQ22&gt;0,"1"))+(IF(GQ23&gt;0,"1"))+(IF(GQ24&gt;0,"1"))+(IF(GQ25&gt;0,"1"))+(IF(GQ26&gt;0,"1"))+(IF(GQ27&gt;0,"1"))+(IF(GQ28&gt;0,"1"))+(IF(GQ29&gt;0,"1"))+(IF(GQ30&gt;0,"1"))+(IF(GQ31&gt;0,"1"))+(IF(GQ32&gt;0,"1"))+(IF(GQ33&gt;0,"1"))+(IF(GQ34&gt;0,"1"))+(IF(GQ36&gt;0,"1"))+(IF(GQ37&gt;0,"1"))+(IF(GQ38&gt;0,"1"))+(IF(GQ39&gt;0,"1"))+(IF(GQ40&gt;0,"1"))+(IF(GQ41&gt;0,"1"))+(IF(GQ42&gt;0,"1"))+(IF(GQ43&gt;0,"1"))+(IF(GQ45&gt;0,"1"))+(IF(GQ46&gt;0,"1"))+(IF(GQ47&gt;0,"1"))+(IF(GQ48&gt;0,"1"))+(IF(GQ49&gt;0,"1"))+(IF(GQ50&gt;0,"1"))+(IF(GQ51&gt;0,"1"))</f>
        <v>1</v>
      </c>
      <c r="GR52" s="163"/>
      <c r="GS52" s="163">
        <f>(IF(GS3&gt;0,"1"))+(IF(GS4&gt;0,"1"))+(IF(GS5&gt;0,"1"))+(IF(GS6&gt;0,"1"))+(IF(GS7&gt;0,"1"))+(IF(GS8&gt;0,"1"))+(IF(GS9&gt;0,"1"))+(IF(GS10&gt;0,"1"))+(IF(GS11&gt;0,"1"))+(IF(GS12&gt;0,"1"))+(IF(GS13&gt;0,"1"))+(IF(GS14&gt;0,"1"))+(IF(GS15&gt;0,"1"))+(IF(GS16&gt;0,"1"))+(IF(GS17&gt;0,"1"))+(IF(GS18&gt;0,"1"))+(IF(GS19&gt;0,"1"))+(IF(GS20&gt;0,"1"))+(IF(GS21&gt;0,"1"))+(IF(GS22&gt;0,"1"))+(IF(GS23&gt;0,"1"))+(IF(GS24&gt;0,"1"))+(IF(GS25&gt;0,"1"))+(IF(GS26&gt;0,"1"))+(IF(GS27&gt;0,"1"))+(IF(GS28&gt;0,"1"))+(IF(GS29&gt;0,"1"))+(IF(GS30&gt;0,"1"))+(IF(GS31&gt;0,"1"))+(IF(GS32&gt;0,"1"))+(IF(GS33&gt;0,"1"))+(IF(GS34&gt;0,"1"))+(IF(GS36&gt;0,"1"))+(IF(GS37&gt;0,"1"))+(IF(GS38&gt;0,"1"))+(IF(GS39&gt;0,"1"))+(IF(GS40&gt;0,"1"))+(IF(GS41&gt;0,"1"))+(IF(GS42&gt;0,"1"))+(IF(GS43&gt;0,"1"))+(IF(GS45&gt;0,"1"))+(IF(GS46&gt;0,"1"))+(IF(GS47&gt;0,"1"))+(IF(GS48&gt;0,"1"))+(IF(GS49&gt;0,"1"))+(IF(GS50&gt;0,"1"))+(IF(GS51&gt;0,"1"))</f>
        <v>1</v>
      </c>
      <c r="GT52" s="163"/>
      <c r="GU52" s="163">
        <f>(IF(GU3&gt;0,"1"))+(IF(GU4&gt;0,"1"))+(IF(GU5&gt;0,"1"))+(IF(GU6&gt;0,"1"))+(IF(GU7&gt;0,"1"))+(IF(GU8&gt;0,"1"))+(IF(GU9&gt;0,"1"))+(IF(GU10&gt;0,"1"))+(IF(GU11&gt;0,"1"))+(IF(GU12&gt;0,"1"))+(IF(GU13&gt;0,"1"))+(IF(GU14&gt;0,"1"))+(IF(GU15&gt;0,"1"))+(IF(GU16&gt;0,"1"))+(IF(GU17&gt;0,"1"))+(IF(GU18&gt;0,"1"))+(IF(GU19&gt;0,"1"))+(IF(GU20&gt;0,"1"))+(IF(GU21&gt;0,"1"))+(IF(GU22&gt;0,"1"))+(IF(GU23&gt;0,"1"))+(IF(GU24&gt;0,"1"))+(IF(GU25&gt;0,"1"))+(IF(GU26&gt;0,"1"))+(IF(GU27&gt;0,"1"))+(IF(GU28&gt;0,"1"))+(IF(GU29&gt;0,"1"))+(IF(GU30&gt;0,"1"))+(IF(GU31&gt;0,"1"))+(IF(GU32&gt;0,"1"))+(IF(GU33&gt;0,"1"))+(IF(GU34&gt;0,"1"))+(IF(GU36&gt;0,"1"))+(IF(GU37&gt;0,"1"))+(IF(GU38&gt;0,"1"))+(IF(GU39&gt;0,"1"))+(IF(GU40&gt;0,"1"))+(IF(GU41&gt;0,"1"))+(IF(GU42&gt;0,"1"))+(IF(GU43&gt;0,"1"))+(IF(GU45&gt;0,"1"))+(IF(GU46&gt;0,"1"))+(IF(GU47&gt;0,"1"))+(IF(GU48&gt;0,"1"))+(IF(GU49&gt;0,"1"))+(IF(GU50&gt;0,"1"))+(IF(GU51&gt;0,"1"))</f>
        <v>1</v>
      </c>
      <c r="GV52" s="163"/>
      <c r="GW52" s="163">
        <f>(IF(GW3&gt;0,"1"))+(IF(GW4&gt;0,"1"))+(IF(GW5&gt;0,"1"))+(IF(GW6&gt;0,"1"))+(IF(GW7&gt;0,"1"))+(IF(GW8&gt;0,"1"))+(IF(GW9&gt;0,"1"))+(IF(GW10&gt;0,"1"))+(IF(GW11&gt;0,"1"))+(IF(GW12&gt;0,"1"))+(IF(GW13&gt;0,"1"))+(IF(GW14&gt;0,"1"))+(IF(GW15&gt;0,"1"))+(IF(GW16&gt;0,"1"))+(IF(GW17&gt;0,"1"))+(IF(GW18&gt;0,"1"))+(IF(GW19&gt;0,"1"))+(IF(GW20&gt;0,"1"))+(IF(GW21&gt;0,"1"))+(IF(GW22&gt;0,"1"))+(IF(GW23&gt;0,"1"))+(IF(GW24&gt;0,"1"))+(IF(GW25&gt;0,"1"))+(IF(GW26&gt;0,"1"))+(IF(GW27&gt;0,"1"))+(IF(GW28&gt;0,"1"))+(IF(GW29&gt;0,"1"))+(IF(GW30&gt;0,"1"))+(IF(GW31&gt;0,"1"))+(IF(GW32&gt;0,"1"))+(IF(GW33&gt;0,"1"))+(IF(GW34&gt;0,"1"))+(IF(GW36&gt;0,"1"))+(IF(GW37&gt;0,"1"))+(IF(GW38&gt;0,"1"))+(IF(GW39&gt;0,"1"))+(IF(GW40&gt;0,"1"))+(IF(GW41&gt;0,"1"))+(IF(GW42&gt;0,"1"))+(IF(GW43&gt;0,"1"))+(IF(GW45&gt;0,"1"))+(IF(GW46&gt;0,"1"))+(IF(GW47&gt;0,"1"))+(IF(GW48&gt;0,"1"))+(IF(GW49&gt;0,"1"))+(IF(GW50&gt;0,"1"))+(IF(GW51&gt;0,"1"))</f>
        <v>1</v>
      </c>
      <c r="GX52" s="163"/>
      <c r="GY52" s="163">
        <f>(IF(GY3&gt;0,"1"))+(IF(GY4&gt;0,"1"))+(IF(GY5&gt;0,"1"))+(IF(GY6&gt;0,"1"))+(IF(GY7&gt;0,"1"))+(IF(GY8&gt;0,"1"))+(IF(GY9&gt;0,"1"))+(IF(GY10&gt;0,"1"))+(IF(GY11&gt;0,"1"))+(IF(GY12&gt;0,"1"))+(IF(GY13&gt;0,"1"))+(IF(GY14&gt;0,"1"))+(IF(GY15&gt;0,"1"))+(IF(GY16&gt;0,"1"))+(IF(GY17&gt;0,"1"))+(IF(GY18&gt;0,"1"))+(IF(GY19&gt;0,"1"))+(IF(GY20&gt;0,"1"))+(IF(GY21&gt;0,"1"))+(IF(GY22&gt;0,"1"))+(IF(GY23&gt;0,"1"))+(IF(GY24&gt;0,"1"))+(IF(GY25&gt;0,"1"))+(IF(GY26&gt;0,"1"))+(IF(GY27&gt;0,"1"))+(IF(GY28&gt;0,"1"))+(IF(GY29&gt;0,"1"))+(IF(GY30&gt;0,"1"))+(IF(GY31&gt;0,"1"))+(IF(GY32&gt;0,"1"))+(IF(GY33&gt;0,"1"))+(IF(GY34&gt;0,"1"))+(IF(GY36&gt;0,"1"))+(IF(GY37&gt;0,"1"))+(IF(GY38&gt;0,"1"))+(IF(GY39&gt;0,"1"))+(IF(GY40&gt;0,"1"))+(IF(GY41&gt;0,"1"))+(IF(GY42&gt;0,"1"))+(IF(GY43&gt;0,"1"))+(IF(GY45&gt;0,"1"))+(IF(GY46&gt;0,"1"))+(IF(GY47&gt;0,"1"))+(IF(GY48&gt;0,"1"))+(IF(GY49&gt;0,"1"))+(IF(GY50&gt;0,"1"))+(IF(GY51&gt;0,"1"))</f>
        <v>3</v>
      </c>
      <c r="GZ52" s="163"/>
      <c r="HA52" s="163">
        <f>(IF(HA3&gt;0,"1"))+(IF(HA4&gt;0,"1"))+(IF(HA5&gt;0,"1"))+(IF(HA6&gt;0,"1"))+(IF(HA7&gt;0,"1"))+(IF(HA8&gt;0,"1"))+(IF(HA9&gt;0,"1"))+(IF(HA10&gt;0,"1"))+(IF(HA11&gt;0,"1"))+(IF(HA12&gt;0,"1"))+(IF(HA13&gt;0,"1"))+(IF(HA14&gt;0,"1"))+(IF(HA15&gt;0,"1"))+(IF(HA16&gt;0,"1"))+(IF(HA17&gt;0,"1"))+(IF(HA18&gt;0,"1"))+(IF(HA19&gt;0,"1"))+(IF(HA20&gt;0,"1"))+(IF(HA21&gt;0,"1"))+(IF(HA22&gt;0,"1"))+(IF(HA23&gt;0,"1"))+(IF(HA24&gt;0,"1"))+(IF(HA25&gt;0,"1"))+(IF(HA26&gt;0,"1"))+(IF(HA27&gt;0,"1"))+(IF(HA28&gt;0,"1"))+(IF(HA29&gt;0,"1"))+(IF(HA30&gt;0,"1"))+(IF(HA31&gt;0,"1"))+(IF(HA32&gt;0,"1"))+(IF(HA33&gt;0,"1"))+(IF(HA34&gt;0,"1"))+(IF(HA36&gt;0,"1"))+(IF(HA37&gt;0,"1"))+(IF(HA38&gt;0,"1"))+(IF(HA39&gt;0,"1"))+(IF(HA40&gt;0,"1"))+(IF(HA41&gt;0,"1"))+(IF(HA42&gt;0,"1"))+(IF(HA43&gt;0,"1"))+(IF(HA45&gt;0,"1"))+(IF(HA46&gt;0,"1"))+(IF(HA47&gt;0,"1"))+(IF(HA48&gt;0,"1"))+(IF(HA49&gt;0,"1"))+(IF(HA50&gt;0,"1"))+(IF(HA51&gt;0,"1"))</f>
        <v>1</v>
      </c>
      <c r="HB52" s="163"/>
      <c r="HC52" s="163">
        <f>(IF(HC3&gt;0,"1"))+(IF(HC4&gt;0,"1"))+(IF(HC5&gt;0,"1"))+(IF(HC6&gt;0,"1"))+(IF(HC7&gt;0,"1"))+(IF(HC8&gt;0,"1"))+(IF(HC9&gt;0,"1"))+(IF(HC10&gt;0,"1"))+(IF(HC11&gt;0,"1"))+(IF(HC12&gt;0,"1"))+(IF(HC13&gt;0,"1"))+(IF(HC14&gt;0,"1"))+(IF(HC15&gt;0,"1"))+(IF(HC16&gt;0,"1"))+(IF(HC17&gt;0,"1"))+(IF(HC18&gt;0,"1"))+(IF(HC19&gt;0,"1"))+(IF(HC20&gt;0,"1"))+(IF(HC21&gt;0,"1"))+(IF(HC22&gt;0,"1"))+(IF(HC23&gt;0,"1"))+(IF(HC24&gt;0,"1"))+(IF(HC25&gt;0,"1"))+(IF(HC26&gt;0,"1"))+(IF(HC27&gt;0,"1"))+(IF(HC28&gt;0,"1"))+(IF(HC29&gt;0,"1"))+(IF(HC30&gt;0,"1"))+(IF(HC31&gt;0,"1"))+(IF(HC32&gt;0,"1"))+(IF(HC33&gt;0,"1"))+(IF(HC34&gt;0,"1"))+(IF(HC36&gt;0,"1"))+(IF(HC37&gt;0,"1"))+(IF(HC38&gt;0,"1"))+(IF(HC39&gt;0,"1"))+(IF(HC40&gt;0,"1"))+(IF(HC41&gt;0,"1"))+(IF(HC42&gt;0,"1"))+(IF(HC43&gt;0,"1"))+(IF(HC45&gt;0,"1"))+(IF(HC46&gt;0,"1"))+(IF(HC47&gt;0,"1"))+(IF(HC48&gt;0,"1"))+(IF(HC49&gt;0,"1"))+(IF(HC50&gt;0,"1"))+(IF(HC51&gt;0,"1"))</f>
        <v>4</v>
      </c>
      <c r="HD52" s="163"/>
      <c r="HE52" s="163">
        <f>(IF(HE3&gt;0,"1"))+(IF(HE4&gt;0,"1"))+(IF(HE5&gt;0,"1"))+(IF(HE6&gt;0,"1"))+(IF(HE7&gt;0,"1"))+(IF(HE8&gt;0,"1"))+(IF(HE9&gt;0,"1"))+(IF(HE10&gt;0,"1"))+(IF(HE11&gt;0,"1"))+(IF(HE12&gt;0,"1"))+(IF(HE13&gt;0,"1"))+(IF(HE14&gt;0,"1"))+(IF(HE15&gt;0,"1"))+(IF(HE16&gt;0,"1"))+(IF(HE17&gt;0,"1"))+(IF(HE18&gt;0,"1"))+(IF(HE19&gt;0,"1"))+(IF(HE20&gt;0,"1"))+(IF(HE21&gt;0,"1"))+(IF(HE22&gt;0,"1"))+(IF(HE23&gt;0,"1"))+(IF(HE24&gt;0,"1"))+(IF(HE25&gt;0,"1"))+(IF(HE26&gt;0,"1"))+(IF(HE27&gt;0,"1"))+(IF(HE28&gt;0,"1"))+(IF(HE29&gt;0,"1"))+(IF(HE30&gt;0,"1"))+(IF(HE31&gt;0,"1"))+(IF(HE32&gt;0,"1"))+(IF(HE33&gt;0,"1"))+(IF(HE34&gt;0,"1"))+(IF(HE36&gt;0,"1"))+(IF(HE37&gt;0,"1"))+(IF(HE38&gt;0,"1"))+(IF(HE39&gt;0,"1"))+(IF(HE40&gt;0,"1"))+(IF(HE41&gt;0,"1"))+(IF(HE42&gt;0,"1"))+(IF(HE43&gt;0,"1"))+(IF(HE45&gt;0,"1"))+(IF(HE46&gt;0,"1"))+(IF(HE47&gt;0,"1"))+(IF(HE48&gt;0,"1"))+(IF(HE49&gt;0,"1"))+(IF(HE50&gt;0,"1"))+(IF(HE51&gt;0,"1"))</f>
        <v>2</v>
      </c>
      <c r="HF52" s="163"/>
      <c r="HG52" s="163">
        <f>(IF(HG3&gt;0,"1"))+(IF(HG4&gt;0,"1"))+(IF(HG5&gt;0,"1"))+(IF(HG6&gt;0,"1"))+(IF(HG7&gt;0,"1"))+(IF(HG8&gt;0,"1"))+(IF(HG9&gt;0,"1"))+(IF(HG10&gt;0,"1"))+(IF(HG11&gt;0,"1"))+(IF(HG12&gt;0,"1"))+(IF(HG13&gt;0,"1"))+(IF(HG14&gt;0,"1"))+(IF(HG15&gt;0,"1"))+(IF(HG16&gt;0,"1"))+(IF(HG17&gt;0,"1"))+(IF(HG18&gt;0,"1"))+(IF(HG19&gt;0,"1"))+(IF(HG20&gt;0,"1"))+(IF(HG21&gt;0,"1"))+(IF(HG22&gt;0,"1"))+(IF(HG23&gt;0,"1"))+(IF(HG24&gt;0,"1"))+(IF(HG25&gt;0,"1"))+(IF(HG26&gt;0,"1"))+(IF(HG27&gt;0,"1"))+(IF(HG28&gt;0,"1"))+(IF(HG29&gt;0,"1"))+(IF(HG30&gt;0,"1"))+(IF(HG31&gt;0,"1"))+(IF(HG32&gt;0,"1"))+(IF(HG33&gt;0,"1"))+(IF(HG34&gt;0,"1"))+(IF(HG36&gt;0,"1"))+(IF(HG37&gt;0,"1"))+(IF(HG38&gt;0,"1"))+(IF(HG39&gt;0,"1"))+(IF(HG40&gt;0,"1"))+(IF(HG41&gt;0,"1"))+(IF(HG42&gt;0,"1"))+(IF(HG43&gt;0,"1"))+(IF(HG45&gt;0,"1"))+(IF(HG46&gt;0,"1"))+(IF(HG47&gt;0,"1"))+(IF(HG48&gt;0,"1"))+(IF(HG49&gt;0,"1"))+(IF(HG50&gt;0,"1"))+(IF(HG51&gt;0,"1"))</f>
        <v>2</v>
      </c>
      <c r="HH52" s="163"/>
      <c r="HI52" s="163">
        <f>(IF(HI3&gt;0,"1"))+(IF(HI4&gt;0,"1"))+(IF(HI5&gt;0,"1"))+(IF(HI6&gt;0,"1"))+(IF(HI7&gt;0,"1"))+(IF(HI8&gt;0,"1"))+(IF(HI9&gt;0,"1"))+(IF(HI10&gt;0,"1"))+(IF(HI11&gt;0,"1"))+(IF(HI12&gt;0,"1"))+(IF(HI13&gt;0,"1"))+(IF(HI14&gt;0,"1"))+(IF(HI15&gt;0,"1"))+(IF(HI16&gt;0,"1"))+(IF(HI17&gt;0,"1"))+(IF(HI18&gt;0,"1"))+(IF(HI19&gt;0,"1"))+(IF(HI20&gt;0,"1"))+(IF(HI21&gt;0,"1"))+(IF(HI22&gt;0,"1"))+(IF(HI23&gt;0,"1"))+(IF(HI24&gt;0,"1"))+(IF(HI25&gt;0,"1"))+(IF(HI26&gt;0,"1"))+(IF(HI27&gt;0,"1"))+(IF(HI28&gt;0,"1"))+(IF(HI29&gt;0,"1"))+(IF(HI30&gt;0,"1"))+(IF(HI31&gt;0,"1"))+(IF(HI32&gt;0,"1"))+(IF(HI33&gt;0,"1"))+(IF(HI34&gt;0,"1"))+(IF(HI36&gt;0,"1"))+(IF(HI37&gt;0,"1"))+(IF(HI38&gt;0,"1"))+(IF(HI39&gt;0,"1"))+(IF(HI40&gt;0,"1"))+(IF(HI41&gt;0,"1"))+(IF(HI42&gt;0,"1"))+(IF(HI43&gt;0,"1"))+(IF(HI45&gt;0,"1"))+(IF(HI46&gt;0,"1"))+(IF(HI47&gt;0,"1"))+(IF(HI48&gt;0,"1"))+(IF(HI49&gt;0,"1"))+(IF(HI50&gt;0,"1"))+(IF(HI51&gt;0,"1"))</f>
        <v>2</v>
      </c>
      <c r="HJ52" s="163"/>
      <c r="HK52" s="163">
        <f>(IF(HK3&gt;0,"1"))+(IF(HK4&gt;0,"1"))+(IF(HK5&gt;0,"1"))+(IF(HK6&gt;0,"1"))+(IF(HK7&gt;0,"1"))+(IF(HK8&gt;0,"1"))+(IF(HK9&gt;0,"1"))+(IF(HK10&gt;0,"1"))+(IF(HK11&gt;0,"1"))+(IF(HK12&gt;0,"1"))+(IF(HK13&gt;0,"1"))+(IF(HK14&gt;0,"1"))+(IF(HK15&gt;0,"1"))+(IF(HK16&gt;0,"1"))+(IF(HK17&gt;0,"1"))+(IF(HK18&gt;0,"1"))+(IF(HK19&gt;0,"1"))+(IF(HK20&gt;0,"1"))+(IF(HK21&gt;0,"1"))+(IF(HK22&gt;0,"1"))+(IF(HK23&gt;0,"1"))+(IF(HK24&gt;0,"1"))+(IF(HK25&gt;0,"1"))+(IF(HK26&gt;0,"1"))+(IF(HK27&gt;0,"1"))+(IF(HK28&gt;0,"1"))+(IF(HK29&gt;0,"1"))+(IF(HK30&gt;0,"1"))+(IF(HK31&gt;0,"1"))+(IF(HK32&gt;0,"1"))+(IF(HK33&gt;0,"1"))+(IF(HK34&gt;0,"1"))+(IF(HK36&gt;0,"1"))+(IF(HK37&gt;0,"1"))+(IF(HK38&gt;0,"1"))+(IF(HK39&gt;0,"1"))+(IF(HK40&gt;0,"1"))+(IF(HK41&gt;0,"1"))+(IF(HK42&gt;0,"1"))+(IF(HK43&gt;0,"1"))+(IF(HK45&gt;0,"1"))+(IF(HK46&gt;0,"1"))+(IF(HK47&gt;0,"1"))+(IF(HK48&gt;0,"1"))+(IF(HK49&gt;0,"1"))+(IF(HK50&gt;0,"1"))+(IF(HK51&gt;0,"1"))</f>
        <v>1</v>
      </c>
      <c r="HL52" s="163"/>
      <c r="HM52" s="163">
        <f>(IF(HM3&gt;0,"1"))+(IF(HM4&gt;0,"1"))+(IF(HM5&gt;0,"1"))+(IF(HM6&gt;0,"1"))+(IF(HM7&gt;0,"1"))+(IF(HM8&gt;0,"1"))+(IF(HM9&gt;0,"1"))+(IF(HM10&gt;0,"1"))+(IF(HM11&gt;0,"1"))+(IF(HM12&gt;0,"1"))+(IF(HM13&gt;0,"1"))+(IF(HM14&gt;0,"1"))+(IF(HM15&gt;0,"1"))+(IF(HM16&gt;0,"1"))+(IF(HM17&gt;0,"1"))+(IF(HM18&gt;0,"1"))+(IF(HM19&gt;0,"1"))+(IF(HM20&gt;0,"1"))+(IF(HM21&gt;0,"1"))+(IF(HM22&gt;0,"1"))+(IF(HM23&gt;0,"1"))+(IF(HM24&gt;0,"1"))+(IF(HM25&gt;0,"1"))+(IF(HM26&gt;0,"1"))+(IF(HM27&gt;0,"1"))+(IF(HM28&gt;0,"1"))+(IF(HM29&gt;0,"1"))+(IF(HM30&gt;0,"1"))+(IF(HM31&gt;0,"1"))+(IF(HM32&gt;0,"1"))+(IF(HM33&gt;0,"1"))+(IF(HM34&gt;0,"1"))+(IF(HM36&gt;0,"1"))+(IF(HM37&gt;0,"1"))+(IF(HM38&gt;0,"1"))+(IF(HM39&gt;0,"1"))+(IF(HM40&gt;0,"1"))+(IF(HM41&gt;0,"1"))+(IF(HM42&gt;0,"1"))+(IF(HM43&gt;0,"1"))+(IF(HM45&gt;0,"1"))+(IF(HM46&gt;0,"1"))+(IF(HM47&gt;0,"1"))+(IF(HM48&gt;0,"1"))+(IF(HM49&gt;0,"1"))+(IF(HM50&gt;0,"1"))+(IF(HM51&gt;0,"1"))</f>
        <v>2</v>
      </c>
      <c r="HN52" s="163"/>
      <c r="HO52" s="163">
        <f>(IF(HO3&gt;0,"1"))+(IF(HO4&gt;0,"1"))+(IF(HO5&gt;0,"1"))+(IF(HO6&gt;0,"1"))+(IF(HO7&gt;0,"1"))+(IF(HO8&gt;0,"1"))+(IF(HO9&gt;0,"1"))+(IF(HO10&gt;0,"1"))+(IF(HO11&gt;0,"1"))+(IF(HO12&gt;0,"1"))+(IF(HO13&gt;0,"1"))+(IF(HO14&gt;0,"1"))+(IF(HO15&gt;0,"1"))+(IF(HO16&gt;0,"1"))+(IF(HO17&gt;0,"1"))+(IF(HO18&gt;0,"1"))+(IF(HO19&gt;0,"1"))+(IF(HO20&gt;0,"1"))+(IF(HO21&gt;0,"1"))+(IF(HO22&gt;0,"1"))+(IF(HO23&gt;0,"1"))+(IF(HO24&gt;0,"1"))+(IF(HO25&gt;0,"1"))+(IF(HO26&gt;0,"1"))+(IF(HO27&gt;0,"1"))+(IF(HO28&gt;0,"1"))+(IF(HO29&gt;0,"1"))+(IF(HO30&gt;0,"1"))+(IF(HO31&gt;0,"1"))+(IF(HO32&gt;0,"1"))+(IF(HO33&gt;0,"1"))+(IF(HO34&gt;0,"1"))+(IF(HO36&gt;0,"1"))+(IF(HO37&gt;0,"1"))+(IF(HO38&gt;0,"1"))+(IF(HO39&gt;0,"1"))+(IF(HO40&gt;0,"1"))+(IF(HO41&gt;0,"1"))+(IF(HO42&gt;0,"1"))+(IF(HO43&gt;0,"1"))+(IF(HO45&gt;0,"1"))+(IF(HO46&gt;0,"1"))+(IF(HO47&gt;0,"1"))+(IF(HO48&gt;0,"1"))+(IF(HO49&gt;0,"1"))+(IF(HO50&gt;0,"1"))+(IF(HO51&gt;0,"1"))</f>
        <v>3</v>
      </c>
      <c r="HP52" s="163"/>
      <c r="HQ52" s="163">
        <f>(IF(HQ3&gt;0,"1"))+(IF(HQ4&gt;0,"1"))+(IF(HQ5&gt;0,"1"))+(IF(HQ6&gt;0,"1"))+(IF(HQ7&gt;0,"1"))+(IF(HQ8&gt;0,"1"))+(IF(HQ9&gt;0,"1"))+(IF(HQ10&gt;0,"1"))+(IF(HQ11&gt;0,"1"))+(IF(HQ12&gt;0,"1"))+(IF(HQ13&gt;0,"1"))+(IF(HQ14&gt;0,"1"))+(IF(HQ15&gt;0,"1"))+(IF(HQ16&gt;0,"1"))+(IF(HQ17&gt;0,"1"))+(IF(HQ18&gt;0,"1"))+(IF(HQ19&gt;0,"1"))+(IF(HQ20&gt;0,"1"))+(IF(HQ21&gt;0,"1"))+(IF(HQ22&gt;0,"1"))+(IF(HQ23&gt;0,"1"))+(IF(HQ24&gt;0,"1"))+(IF(HQ25&gt;0,"1"))+(IF(HQ26&gt;0,"1"))+(IF(HQ27&gt;0,"1"))+(IF(HQ28&gt;0,"1"))+(IF(HQ29&gt;0,"1"))+(IF(HQ30&gt;0,"1"))+(IF(HQ31&gt;0,"1"))+(IF(HQ32&gt;0,"1"))+(IF(HQ33&gt;0,"1"))+(IF(HQ34&gt;0,"1"))+(IF(HQ36&gt;0,"1"))+(IF(HQ37&gt;0,"1"))+(IF(HQ38&gt;0,"1"))+(IF(HQ39&gt;0,"1"))+(IF(HQ40&gt;0,"1"))+(IF(HQ41&gt;0,"1"))+(IF(HQ42&gt;0,"1"))+(IF(HQ43&gt;0,"1"))+(IF(HQ45&gt;0,"1"))+(IF(HQ46&gt;0,"1"))+(IF(HQ47&gt;0,"1"))+(IF(HQ48&gt;0,"1"))+(IF(HQ49&gt;0,"1"))+(IF(HQ50&gt;0,"1"))+(IF(HQ51&gt;0,"1"))</f>
        <v>9</v>
      </c>
      <c r="HR52" s="163"/>
      <c r="HS52" s="163">
        <f>(IF(HS3&gt;0,"1"))+(IF(HS4&gt;0,"1"))+(IF(HS5&gt;0,"1"))+(IF(HS6&gt;0,"1"))+(IF(HS7&gt;0,"1"))+(IF(HS8&gt;0,"1"))+(IF(HS9&gt;0,"1"))+(IF(HS10&gt;0,"1"))+(IF(HS11&gt;0,"1"))+(IF(HS12&gt;0,"1"))+(IF(HS13&gt;0,"1"))+(IF(HS14&gt;0,"1"))+(IF(HS15&gt;0,"1"))+(IF(HS16&gt;0,"1"))+(IF(HS17&gt;0,"1"))+(IF(HS18&gt;0,"1"))+(IF(HS19&gt;0,"1"))+(IF(HS20&gt;0,"1"))+(IF(HS21&gt;0,"1"))+(IF(HS22&gt;0,"1"))+(IF(HS23&gt;0,"1"))+(IF(HS24&gt;0,"1"))+(IF(HS25&gt;0,"1"))+(IF(HS26&gt;0,"1"))+(IF(HS27&gt;0,"1"))+(IF(HS28&gt;0,"1"))+(IF(HS29&gt;0,"1"))+(IF(HS30&gt;0,"1"))+(IF(HS31&gt;0,"1"))+(IF(HS32&gt;0,"1"))+(IF(HS33&gt;0,"1"))+(IF(HS34&gt;0,"1"))+(IF(HS36&gt;0,"1"))+(IF(HS37&gt;0,"1"))+(IF(HS38&gt;0,"1"))+(IF(HS39&gt;0,"1"))+(IF(HS40&gt;0,"1"))+(IF(HS41&gt;0,"1"))+(IF(HS42&gt;0,"1"))+(IF(HS43&gt;0,"1"))+(IF(HS45&gt;0,"1"))+(IF(HS46&gt;0,"1"))+(IF(HS47&gt;0,"1"))+(IF(HS48&gt;0,"1"))+(IF(HS49&gt;0,"1"))+(IF(HS50&gt;0,"1"))+(IF(HS51&gt;0,"1"))</f>
        <v>1</v>
      </c>
      <c r="HT52" s="163"/>
      <c r="HU52" s="163">
        <f>(IF(HU3&gt;0,"1"))+(IF(HU4&gt;0,"1"))+(IF(HU5&gt;0,"1"))+(IF(HU6&gt;0,"1"))+(IF(HU7&gt;0,"1"))+(IF(HU8&gt;0,"1"))+(IF(HU9&gt;0,"1"))+(IF(HU10&gt;0,"1"))+(IF(HU11&gt;0,"1"))+(IF(HU12&gt;0,"1"))+(IF(HU13&gt;0,"1"))+(IF(HU14&gt;0,"1"))+(IF(HU15&gt;0,"1"))+(IF(HU16&gt;0,"1"))+(IF(HU17&gt;0,"1"))+(IF(HU18&gt;0,"1"))+(IF(HU19&gt;0,"1"))+(IF(HU20&gt;0,"1"))+(IF(HU21&gt;0,"1"))+(IF(HU22&gt;0,"1"))+(IF(HU23&gt;0,"1"))+(IF(HU24&gt;0,"1"))+(IF(HU25&gt;0,"1"))+(IF(HU26&gt;0,"1"))+(IF(HU27&gt;0,"1"))+(IF(HU28&gt;0,"1"))+(IF(HU29&gt;0,"1"))+(IF(HU30&gt;0,"1"))+(IF(HU31&gt;0,"1"))+(IF(HU32&gt;0,"1"))+(IF(HU33&gt;0,"1"))+(IF(HU34&gt;0,"1"))+(IF(HU36&gt;0,"1"))+(IF(HU37&gt;0,"1"))+(IF(HU38&gt;0,"1"))+(IF(HU39&gt;0,"1"))+(IF(HU40&gt;0,"1"))+(IF(HU41&gt;0,"1"))+(IF(HU42&gt;0,"1"))+(IF(HU43&gt;0,"1"))+(IF(HU45&gt;0,"1"))+(IF(HU46&gt;0,"1"))+(IF(HU47&gt;0,"1"))+(IF(HU48&gt;0,"1"))+(IF(HU49&gt;0,"1"))+(IF(HU50&gt;0,"1"))+(IF(HU51&gt;0,"1"))</f>
        <v>3</v>
      </c>
      <c r="HV52" s="163"/>
      <c r="HW52" s="163">
        <f>(IF(HW3&gt;0,"1"))+(IF(HW4&gt;0,"1"))+(IF(HW5&gt;0,"1"))+(IF(HW6&gt;0,"1"))+(IF(HW7&gt;0,"1"))+(IF(HW8&gt;0,"1"))+(IF(HW9&gt;0,"1"))+(IF(HW10&gt;0,"1"))+(IF(HW11&gt;0,"1"))+(IF(HW12&gt;0,"1"))+(IF(HW13&gt;0,"1"))+(IF(HW14&gt;0,"1"))+(IF(HW15&gt;0,"1"))+(IF(HW16&gt;0,"1"))+(IF(HW17&gt;0,"1"))+(IF(HW18&gt;0,"1"))+(IF(HW19&gt;0,"1"))+(IF(HW20&gt;0,"1"))+(IF(HW21&gt;0,"1"))+(IF(HW22&gt;0,"1"))+(IF(HW23&gt;0,"1"))+(IF(HW24&gt;0,"1"))+(IF(HW25&gt;0,"1"))+(IF(HW26&gt;0,"1"))+(IF(HW27&gt;0,"1"))+(IF(HW28&gt;0,"1"))+(IF(HW29&gt;0,"1"))+(IF(HW30&gt;0,"1"))+(IF(HW31&gt;0,"1"))+(IF(HW32&gt;0,"1"))+(IF(HW33&gt;0,"1"))+(IF(HW34&gt;0,"1"))+(IF(HW36&gt;0,"1"))+(IF(HW37&gt;0,"1"))+(IF(HW38&gt;0,"1"))+(IF(HW39&gt;0,"1"))+(IF(HW40&gt;0,"1"))+(IF(HW41&gt;0,"1"))+(IF(HW42&gt;0,"1"))+(IF(HW43&gt;0,"1"))+(IF(HW45&gt;0,"1"))+(IF(HW46&gt;0,"1"))+(IF(HW47&gt;0,"1"))+(IF(HW48&gt;0,"1"))+(IF(HW49&gt;0,"1"))+(IF(HW50&gt;0,"1"))+(IF(HW51&gt;0,"1"))</f>
        <v>5</v>
      </c>
      <c r="HX52" s="163"/>
      <c r="HY52" s="163">
        <f>(IF(HY3&gt;0,"1"))+(IF(HY4&gt;0,"1"))+(IF(HY5&gt;0,"1"))+(IF(HY6&gt;0,"1"))+(IF(HY7&gt;0,"1"))+(IF(HY8&gt;0,"1"))+(IF(HY9&gt;0,"1"))+(IF(HY10&gt;0,"1"))+(IF(HY11&gt;0,"1"))+(IF(HY12&gt;0,"1"))+(IF(HY13&gt;0,"1"))+(IF(HY14&gt;0,"1"))+(IF(HY15&gt;0,"1"))+(IF(HY16&gt;0,"1"))+(IF(HY17&gt;0,"1"))+(IF(HY18&gt;0,"1"))+(IF(HY19&gt;0,"1"))+(IF(HY20&gt;0,"1"))+(IF(HY21&gt;0,"1"))+(IF(HY22&gt;0,"1"))+(IF(HY23&gt;0,"1"))+(IF(HY24&gt;0,"1"))+(IF(HY25&gt;0,"1"))+(IF(HY26&gt;0,"1"))+(IF(HY27&gt;0,"1"))+(IF(HY28&gt;0,"1"))+(IF(HY29&gt;0,"1"))+(IF(HY30&gt;0,"1"))+(IF(HY31&gt;0,"1"))+(IF(HY32&gt;0,"1"))+(IF(HY33&gt;0,"1"))+(IF(HY34&gt;0,"1"))+(IF(HY36&gt;0,"1"))+(IF(HY37&gt;0,"1"))+(IF(HY38&gt;0,"1"))+(IF(HY39&gt;0,"1"))+(IF(HY40&gt;0,"1"))+(IF(HY41&gt;0,"1"))+(IF(HY42&gt;0,"1"))+(IF(HY43&gt;0,"1"))+(IF(HY45&gt;0,"1"))+(IF(HY46&gt;0,"1"))+(IF(HY47&gt;0,"1"))+(IF(HY48&gt;0,"1"))+(IF(HY49&gt;0,"1"))+(IF(HY50&gt;0,"1"))+(IF(HY51&gt;0,"1"))</f>
        <v>5</v>
      </c>
      <c r="HZ52" s="163"/>
      <c r="IA52" s="163">
        <f>(IF(IA3&gt;0,"1"))+(IF(IA4&gt;0,"1"))+(IF(IA5&gt;0,"1"))+(IF(IA6&gt;0,"1"))+(IF(IA7&gt;0,"1"))+(IF(IA8&gt;0,"1"))+(IF(IA9&gt;0,"1"))+(IF(IA10&gt;0,"1"))+(IF(IA11&gt;0,"1"))+(IF(IA12&gt;0,"1"))+(IF(IA13&gt;0,"1"))+(IF(IA14&gt;0,"1"))+(IF(IA15&gt;0,"1"))+(IF(IA16&gt;0,"1"))+(IF(IA17&gt;0,"1"))+(IF(IA18&gt;0,"1"))+(IF(IA19&gt;0,"1"))+(IF(IA20&gt;0,"1"))+(IF(IA21&gt;0,"1"))+(IF(IA22&gt;0,"1"))+(IF(IA23&gt;0,"1"))+(IF(IA24&gt;0,"1"))+(IF(IA25&gt;0,"1"))+(IF(IA26&gt;0,"1"))+(IF(IA27&gt;0,"1"))+(IF(IA28&gt;0,"1"))+(IF(IA29&gt;0,"1"))+(IF(IA30&gt;0,"1"))+(IF(IA31&gt;0,"1"))+(IF(IA32&gt;0,"1"))+(IF(IA33&gt;0,"1"))+(IF(IA34&gt;0,"1"))+(IF(IA36&gt;0,"1"))+(IF(IA37&gt;0,"1"))+(IF(IA38&gt;0,"1"))+(IF(IA39&gt;0,"1"))+(IF(IA40&gt;0,"1"))+(IF(IA41&gt;0,"1"))+(IF(IA42&gt;0,"1"))+(IF(IA43&gt;0,"1"))+(IF(IA45&gt;0,"1"))+(IF(IA46&gt;0,"1"))+(IF(IA47&gt;0,"1"))+(IF(IA48&gt;0,"1"))+(IF(IA49&gt;0,"1"))+(IF(IA50&gt;0,"1"))+(IF(IA51&gt;0,"1"))</f>
        <v>2</v>
      </c>
      <c r="IB52" s="163"/>
      <c r="IC52" s="163">
        <f>(IF(IC3&gt;0,"1"))+(IF(IC4&gt;0,"1"))+(IF(IC5&gt;0,"1"))+(IF(IC6&gt;0,"1"))+(IF(IC7&gt;0,"1"))+(IF(IC8&gt;0,"1"))+(IF(IC9&gt;0,"1"))+(IF(IC10&gt;0,"1"))+(IF(IC11&gt;0,"1"))+(IF(IC12&gt;0,"1"))+(IF(IC13&gt;0,"1"))+(IF(IC14&gt;0,"1"))+(IF(IC15&gt;0,"1"))+(IF(IC16&gt;0,"1"))+(IF(IC17&gt;0,"1"))+(IF(IC18&gt;0,"1"))+(IF(IC19&gt;0,"1"))+(IF(IC20&gt;0,"1"))+(IF(IC21&gt;0,"1"))+(IF(IC22&gt;0,"1"))+(IF(IC23&gt;0,"1"))+(IF(IC24&gt;0,"1"))+(IF(IC25&gt;0,"1"))+(IF(IC26&gt;0,"1"))+(IF(IC27&gt;0,"1"))+(IF(IC28&gt;0,"1"))+(IF(IC29&gt;0,"1"))+(IF(IC30&gt;0,"1"))+(IF(IC31&gt;0,"1"))+(IF(IC32&gt;0,"1"))+(IF(IC33&gt;0,"1"))+(IF(IC34&gt;0,"1"))+(IF(IC36&gt;0,"1"))+(IF(IC37&gt;0,"1"))+(IF(IC38&gt;0,"1"))+(IF(IC39&gt;0,"1"))+(IF(IC40&gt;0,"1"))+(IF(IC41&gt;0,"1"))+(IF(IC42&gt;0,"1"))+(IF(IC43&gt;0,"1"))+(IF(IC45&gt;0,"1"))+(IF(IC46&gt;0,"1"))+(IF(IC47&gt;0,"1"))+(IF(IC48&gt;0,"1"))+(IF(IC49&gt;0,"1"))+(IF(IC50&gt;0,"1"))+(IF(IC51&gt;0,"1"))</f>
        <v>3</v>
      </c>
      <c r="ID52" s="163"/>
      <c r="IE52" s="163">
        <f>(IF(IE3&gt;0,"1"))+(IF(IE4&gt;0,"1"))+(IF(IE5&gt;0,"1"))+(IF(IE6&gt;0,"1"))+(IF(IE7&gt;0,"1"))+(IF(IE8&gt;0,"1"))+(IF(IE9&gt;0,"1"))+(IF(IE10&gt;0,"1"))+(IF(IE11&gt;0,"1"))+(IF(IE12&gt;0,"1"))+(IF(IE13&gt;0,"1"))+(IF(IE14&gt;0,"1"))+(IF(IE15&gt;0,"1"))+(IF(IE16&gt;0,"1"))+(IF(IE17&gt;0,"1"))+(IF(IE18&gt;0,"1"))+(IF(IE19&gt;0,"1"))+(IF(IE20&gt;0,"1"))+(IF(IE21&gt;0,"1"))+(IF(IE22&gt;0,"1"))+(IF(IE23&gt;0,"1"))+(IF(IE24&gt;0,"1"))+(IF(IE25&gt;0,"1"))+(IF(IE26&gt;0,"1"))+(IF(IE27&gt;0,"1"))+(IF(IE28&gt;0,"1"))+(IF(IE29&gt;0,"1"))+(IF(IE30&gt;0,"1"))+(IF(IE31&gt;0,"1"))+(IF(IE32&gt;0,"1"))+(IF(IE33&gt;0,"1"))+(IF(IE34&gt;0,"1"))+(IF(IE36&gt;0,"1"))+(IF(IE37&gt;0,"1"))+(IF(IE38&gt;0,"1"))+(IF(IE39&gt;0,"1"))+(IF(IE40&gt;0,"1"))+(IF(IE41&gt;0,"1"))+(IF(IE42&gt;0,"1"))+(IF(IE43&gt;0,"1"))+(IF(IE45&gt;0,"1"))+(IF(IE46&gt;0,"1"))+(IF(IE47&gt;0,"1"))+(IF(IE48&gt;0,"1"))+(IF(IE49&gt;0,"1"))+(IF(IE50&gt;0,"1"))+(IF(IE51&gt;0,"1"))</f>
        <v>2</v>
      </c>
      <c r="IF52" s="163"/>
      <c r="IG52" s="163">
        <f>(IF(IG3&gt;0,"1"))+(IF(IG4&gt;0,"1"))+(IF(IG5&gt;0,"1"))+(IF(IG6&gt;0,"1"))+(IF(IG7&gt;0,"1"))+(IF(IG8&gt;0,"1"))+(IF(IG9&gt;0,"1"))+(IF(IG10&gt;0,"1"))+(IF(IG11&gt;0,"1"))+(IF(IG12&gt;0,"1"))+(IF(IG13&gt;0,"1"))+(IF(IG14&gt;0,"1"))+(IF(IG15&gt;0,"1"))+(IF(IG16&gt;0,"1"))+(IF(IG17&gt;0,"1"))+(IF(IG18&gt;0,"1"))+(IF(IG19&gt;0,"1"))+(IF(IG20&gt;0,"1"))+(IF(IG21&gt;0,"1"))+(IF(IG22&gt;0,"1"))+(IF(IG23&gt;0,"1"))+(IF(IG24&gt;0,"1"))+(IF(IG25&gt;0,"1"))+(IF(IG26&gt;0,"1"))+(IF(IG27&gt;0,"1"))+(IF(IG28&gt;0,"1"))+(IF(IG29&gt;0,"1"))+(IF(IG30&gt;0,"1"))+(IF(IG31&gt;0,"1"))+(IF(IG32&gt;0,"1"))+(IF(IG33&gt;0,"1"))+(IF(IG34&gt;0,"1"))+(IF(IG36&gt;0,"1"))+(IF(IG37&gt;0,"1"))+(IF(IG38&gt;0,"1"))+(IF(IG39&gt;0,"1"))+(IF(IG40&gt;0,"1"))+(IF(IG41&gt;0,"1"))+(IF(IG42&gt;0,"1"))+(IF(IG43&gt;0,"1"))+(IF(IG45&gt;0,"1"))+(IF(IG46&gt;0,"1"))+(IF(IG47&gt;0,"1"))+(IF(IG48&gt;0,"1"))+(IF(IG49&gt;0,"1"))+(IF(IG50&gt;0,"1"))+(IF(IG51&gt;0,"1"))</f>
        <v>1</v>
      </c>
      <c r="IH52" s="163"/>
      <c r="II52" s="163">
        <f>(IF(II3&gt;0,"1"))+(IF(II4&gt;0,"1"))+(IF(II5&gt;0,"1"))+(IF(II6&gt;0,"1"))+(IF(II7&gt;0,"1"))+(IF(II8&gt;0,"1"))+(IF(II9&gt;0,"1"))+(IF(II10&gt;0,"1"))+(IF(II11&gt;0,"1"))+(IF(II12&gt;0,"1"))+(IF(II13&gt;0,"1"))+(IF(II14&gt;0,"1"))+(IF(II15&gt;0,"1"))+(IF(II16&gt;0,"1"))+(IF(II17&gt;0,"1"))+(IF(II18&gt;0,"1"))+(IF(II19&gt;0,"1"))+(IF(II20&gt;0,"1"))+(IF(II21&gt;0,"1"))+(IF(II22&gt;0,"1"))+(IF(II23&gt;0,"1"))+(IF(II24&gt;0,"1"))+(IF(II25&gt;0,"1"))+(IF(II26&gt;0,"1"))+(IF(II27&gt;0,"1"))+(IF(II28&gt;0,"1"))+(IF(II29&gt;0,"1"))+(IF(II30&gt;0,"1"))+(IF(II31&gt;0,"1"))+(IF(II32&gt;0,"1"))+(IF(II33&gt;0,"1"))+(IF(II34&gt;0,"1"))+(IF(II36&gt;0,"1"))+(IF(II37&gt;0,"1"))+(IF(II38&gt;0,"1"))+(IF(II39&gt;0,"1"))+(IF(II40&gt;0,"1"))+(IF(II41&gt;0,"1"))+(IF(II42&gt;0,"1"))+(IF(II43&gt;0,"1"))+(IF(II45&gt;0,"1"))+(IF(II46&gt;0,"1"))+(IF(II47&gt;0,"1"))+(IF(II48&gt;0,"1"))+(IF(II49&gt;0,"1"))+(IF(II50&gt;0,"1"))+(IF(II51&gt;0,"1"))</f>
        <v>1</v>
      </c>
      <c r="IJ52" s="163"/>
      <c r="IK52" s="163">
        <f>(IF(IK3&gt;0,"1"))+(IF(IK4&gt;0,"1"))+(IF(IK5&gt;0,"1"))+(IF(IK6&gt;0,"1"))+(IF(IK7&gt;0,"1"))+(IF(IK8&gt;0,"1"))+(IF(IK9&gt;0,"1"))+(IF(IK10&gt;0,"1"))+(IF(IK11&gt;0,"1"))+(IF(IK12&gt;0,"1"))+(IF(IK13&gt;0,"1"))+(IF(IK14&gt;0,"1"))+(IF(IK15&gt;0,"1"))+(IF(IK16&gt;0,"1"))+(IF(IK17&gt;0,"1"))+(IF(IK18&gt;0,"1"))+(IF(IK19&gt;0,"1"))+(IF(IK20&gt;0,"1"))+(IF(IK21&gt;0,"1"))+(IF(IK22&gt;0,"1"))+(IF(IK23&gt;0,"1"))+(IF(IK24&gt;0,"1"))+(IF(IK25&gt;0,"1"))+(IF(IK26&gt;0,"1"))+(IF(IK27&gt;0,"1"))+(IF(IK28&gt;0,"1"))+(IF(IK29&gt;0,"1"))+(IF(IK30&gt;0,"1"))+(IF(IK31&gt;0,"1"))+(IF(IK32&gt;0,"1"))+(IF(IK33&gt;0,"1"))+(IF(IK34&gt;0,"1"))+(IF(IK36&gt;0,"1"))+(IF(IK37&gt;0,"1"))+(IF(IK38&gt;0,"1"))+(IF(IK39&gt;0,"1"))+(IF(IK40&gt;0,"1"))+(IF(IK41&gt;0,"1"))+(IF(IK42&gt;0,"1"))+(IF(IK43&gt;0,"1"))+(IF(IK45&gt;0,"1"))+(IF(IK46&gt;0,"1"))+(IF(IK47&gt;0,"1"))+(IF(IK48&gt;0,"1"))+(IF(IK49&gt;0,"1"))+(IF(IK50&gt;0,"1"))+(IF(IK51&gt;0,"1"))</f>
        <v>4</v>
      </c>
      <c r="IL52" s="163"/>
      <c r="IM52" s="163">
        <f>(IF(IM3&gt;0,"1"))+(IF(IM4&gt;0,"1"))+(IF(IM5&gt;0,"1"))+(IF(IM6&gt;0,"1"))+(IF(IM7&gt;0,"1"))+(IF(IM8&gt;0,"1"))+(IF(IM9&gt;0,"1"))+(IF(IM10&gt;0,"1"))+(IF(IM11&gt;0,"1"))+(IF(IM12&gt;0,"1"))+(IF(IM13&gt;0,"1"))+(IF(IM14&gt;0,"1"))+(IF(IM15&gt;0,"1"))+(IF(IM16&gt;0,"1"))+(IF(IM17&gt;0,"1"))+(IF(IM18&gt;0,"1"))+(IF(IM19&gt;0,"1"))+(IF(IM20&gt;0,"1"))+(IF(IM21&gt;0,"1"))+(IF(IM22&gt;0,"1"))+(IF(IM23&gt;0,"1"))+(IF(IM24&gt;0,"1"))+(IF(IM25&gt;0,"1"))+(IF(IM26&gt;0,"1"))+(IF(IM27&gt;0,"1"))+(IF(IM28&gt;0,"1"))+(IF(IM29&gt;0,"1"))+(IF(IM30&gt;0,"1"))+(IF(IM31&gt;0,"1"))+(IF(IM32&gt;0,"1"))+(IF(IM33&gt;0,"1"))+(IF(IM34&gt;0,"1"))+(IF(IM36&gt;0,"1"))+(IF(IM37&gt;0,"1"))+(IF(IM38&gt;0,"1"))+(IF(IM39&gt;0,"1"))+(IF(IM40&gt;0,"1"))+(IF(IM41&gt;0,"1"))+(IF(IM42&gt;0,"1"))+(IF(IM43&gt;0,"1"))+(IF(IM45&gt;0,"1"))+(IF(IM46&gt;0,"1"))+(IF(IM47&gt;0,"1"))+(IF(IM48&gt;0,"1"))+(IF(IM49&gt;0,"1"))+(IF(IM50&gt;0,"1"))+(IF(IM51&gt;0,"1"))</f>
        <v>1</v>
      </c>
      <c r="IN52" s="163"/>
      <c r="IO52" s="163">
        <f>(IF(IO3&gt;0,"1"))+(IF(IO4&gt;0,"1"))+(IF(IO5&gt;0,"1"))+(IF(IO6&gt;0,"1"))+(IF(IO7&gt;0,"1"))+(IF(IO8&gt;0,"1"))+(IF(IO9&gt;0,"1"))+(IF(IO10&gt;0,"1"))+(IF(IO11&gt;0,"1"))+(IF(IO12&gt;0,"1"))+(IF(IO13&gt;0,"1"))+(IF(IO14&gt;0,"1"))+(IF(IO15&gt;0,"1"))+(IF(IO16&gt;0,"1"))+(IF(IO17&gt;0,"1"))+(IF(IO18&gt;0,"1"))+(IF(IO19&gt;0,"1"))+(IF(IO20&gt;0,"1"))+(IF(IO21&gt;0,"1"))+(IF(IO22&gt;0,"1"))+(IF(IO23&gt;0,"1"))+(IF(IO24&gt;0,"1"))+(IF(IO25&gt;0,"1"))+(IF(IO26&gt;0,"1"))+(IF(IO27&gt;0,"1"))+(IF(IO28&gt;0,"1"))+(IF(IO29&gt;0,"1"))+(IF(IO30&gt;0,"1"))+(IF(IO31&gt;0,"1"))+(IF(IO32&gt;0,"1"))+(IF(IO33&gt;0,"1"))+(IF(IO34&gt;0,"1"))+(IF(IO36&gt;0,"1"))+(IF(IO37&gt;0,"1"))+(IF(IO38&gt;0,"1"))+(IF(IO39&gt;0,"1"))+(IF(IO40&gt;0,"1"))+(IF(IO41&gt;0,"1"))+(IF(IO42&gt;0,"1"))+(IF(IO43&gt;0,"1"))+(IF(IO45&gt;0,"1"))+(IF(IO46&gt;0,"1"))+(IF(IO47&gt;0,"1"))+(IF(IO48&gt;0,"1"))+(IF(IO49&gt;0,"1"))+(IF(IO50&gt;0,"1"))+(IF(IO51&gt;0,"1"))</f>
        <v>4</v>
      </c>
      <c r="IP52" s="163"/>
      <c r="IQ52" s="163">
        <f>(IF(IQ3&gt;0,"1"))+(IF(IQ4&gt;0,"1"))+(IF(IQ5&gt;0,"1"))+(IF(IQ6&gt;0,"1"))+(IF(IQ7&gt;0,"1"))+(IF(IQ8&gt;0,"1"))+(IF(IQ9&gt;0,"1"))+(IF(IQ10&gt;0,"1"))+(IF(IQ11&gt;0,"1"))+(IF(IQ12&gt;0,"1"))+(IF(IQ13&gt;0,"1"))+(IF(IQ14&gt;0,"1"))+(IF(IQ15&gt;0,"1"))+(IF(IQ16&gt;0,"1"))+(IF(IQ17&gt;0,"1"))+(IF(IQ18&gt;0,"1"))+(IF(IQ19&gt;0,"1"))+(IF(IQ20&gt;0,"1"))+(IF(IQ21&gt;0,"1"))+(IF(IQ22&gt;0,"1"))+(IF(IQ23&gt;0,"1"))+(IF(IQ24&gt;0,"1"))+(IF(IQ25&gt;0,"1"))+(IF(IQ26&gt;0,"1"))+(IF(IQ27&gt;0,"1"))+(IF(IQ28&gt;0,"1"))+(IF(IQ29&gt;0,"1"))+(IF(IQ30&gt;0,"1"))+(IF(IQ31&gt;0,"1"))+(IF(IQ32&gt;0,"1"))+(IF(IQ33&gt;0,"1"))+(IF(IQ34&gt;0,"1"))+(IF(IQ36&gt;0,"1"))+(IF(IQ37&gt;0,"1"))+(IF(IQ38&gt;0,"1"))+(IF(IQ39&gt;0,"1"))+(IF(IQ40&gt;0,"1"))+(IF(IQ41&gt;0,"1"))+(IF(IQ42&gt;0,"1"))+(IF(IQ43&gt;0,"1"))+(IF(IQ45&gt;0,"1"))+(IF(IQ46&gt;0,"1"))+(IF(IQ47&gt;0,"1"))+(IF(IQ48&gt;0,"1"))+(IF(IQ49&gt;0,"1"))+(IF(IQ50&gt;0,"1"))+(IF(IQ51&gt;0,"1"))</f>
        <v>1</v>
      </c>
      <c r="IR52" s="163"/>
      <c r="IS52" s="163">
        <f>(IF(IS3&gt;0,"1"))+(IF(IS4&gt;0,"1"))+(IF(IS5&gt;0,"1"))+(IF(IS6&gt;0,"1"))+(IF(IS7&gt;0,"1"))+(IF(IS8&gt;0,"1"))+(IF(IS9&gt;0,"1"))+(IF(IS10&gt;0,"1"))+(IF(IS11&gt;0,"1"))+(IF(IS12&gt;0,"1"))+(IF(IS13&gt;0,"1"))+(IF(IS14&gt;0,"1"))+(IF(IS15&gt;0,"1"))+(IF(IS16&gt;0,"1"))+(IF(IS17&gt;0,"1"))+(IF(IS18&gt;0,"1"))+(IF(IS19&gt;0,"1"))+(IF(IS20&gt;0,"1"))+(IF(IS21&gt;0,"1"))+(IF(IS22&gt;0,"1"))+(IF(IS23&gt;0,"1"))+(IF(IS24&gt;0,"1"))+(IF(IS25&gt;0,"1"))+(IF(IS26&gt;0,"1"))+(IF(IS27&gt;0,"1"))+(IF(IS28&gt;0,"1"))+(IF(IS29&gt;0,"1"))+(IF(IS30&gt;0,"1"))+(IF(IS31&gt;0,"1"))+(IF(IS32&gt;0,"1"))+(IF(IS33&gt;0,"1"))+(IF(IS34&gt;0,"1"))+(IF(IS36&gt;0,"1"))+(IF(IS37&gt;0,"1"))+(IF(IS38&gt;0,"1"))+(IF(IS39&gt;0,"1"))+(IF(IS40&gt;0,"1"))+(IF(IS41&gt;0,"1"))+(IF(IS42&gt;0,"1"))+(IF(IS43&gt;0,"1"))+(IF(IS45&gt;0,"1"))+(IF(IS46&gt;0,"1"))+(IF(IS47&gt;0,"1"))+(IF(IS48&gt;0,"1"))+(IF(IS49&gt;0,"1"))+(IF(IS50&gt;0,"1"))+(IF(IS51&gt;0,"1"))</f>
        <v>2</v>
      </c>
      <c r="IT52" s="163"/>
      <c r="IU52" s="163">
        <f>(IF(IU3&gt;0,"1"))+(IF(IU4&gt;0,"1"))+(IF(IU5&gt;0,"1"))+(IF(IU6&gt;0,"1"))+(IF(IU7&gt;0,"1"))+(IF(IU8&gt;0,"1"))+(IF(IU9&gt;0,"1"))+(IF(IU10&gt;0,"1"))+(IF(IU11&gt;0,"1"))+(IF(IU12&gt;0,"1"))+(IF(IU13&gt;0,"1"))+(IF(IU14&gt;0,"1"))+(IF(IU15&gt;0,"1"))+(IF(IU16&gt;0,"1"))+(IF(IU17&gt;0,"1"))+(IF(IU18&gt;0,"1"))+(IF(IU19&gt;0,"1"))+(IF(IU20&gt;0,"1"))+(IF(IU21&gt;0,"1"))+(IF(IU22&gt;0,"1"))+(IF(IU23&gt;0,"1"))+(IF(IU24&gt;0,"1"))+(IF(IU25&gt;0,"1"))+(IF(IU26&gt;0,"1"))+(IF(IU27&gt;0,"1"))+(IF(IU28&gt;0,"1"))+(IF(IU29&gt;0,"1"))+(IF(IU30&gt;0,"1"))+(IF(IU31&gt;0,"1"))+(IF(IU32&gt;0,"1"))+(IF(IU33&gt;0,"1"))+(IF(IU34&gt;0,"1"))+(IF(IU36&gt;0,"1"))+(IF(IU37&gt;0,"1"))+(IF(IU38&gt;0,"1"))+(IF(IU39&gt;0,"1"))+(IF(IU40&gt;0,"1"))+(IF(IU41&gt;0,"1"))+(IF(IU42&gt;0,"1"))+(IF(IU43&gt;0,"1"))+(IF(IU45&gt;0,"1"))+(IF(IU46&gt;0,"1"))+(IF(IU47&gt;0,"1"))+(IF(IU48&gt;0,"1"))+(IF(IU49&gt;0,"1"))+(IF(IU50&gt;0,"1"))+(IF(IU51&gt;0,"1"))</f>
        <v>9</v>
      </c>
      <c r="IV52" s="163"/>
      <c r="IW52" s="163">
        <f>(IF(IW3&gt;0,"1"))+(IF(IW4&gt;0,"1"))+(IF(IW5&gt;0,"1"))+(IF(IW6&gt;0,"1"))+(IF(IW7&gt;0,"1"))+(IF(IW8&gt;0,"1"))+(IF(IW9&gt;0,"1"))+(IF(IW10&gt;0,"1"))+(IF(IW11&gt;0,"1"))+(IF(IW12&gt;0,"1"))+(IF(IW13&gt;0,"1"))+(IF(IW14&gt;0,"1"))+(IF(IW15&gt;0,"1"))+(IF(IW16&gt;0,"1"))+(IF(IW17&gt;0,"1"))+(IF(IW18&gt;0,"1"))+(IF(IW19&gt;0,"1"))+(IF(IW20&gt;0,"1"))+(IF(IW21&gt;0,"1"))+(IF(IW22&gt;0,"1"))+(IF(IW23&gt;0,"1"))+(IF(IW24&gt;0,"1"))+(IF(IW25&gt;0,"1"))+(IF(IW26&gt;0,"1"))+(IF(IW27&gt;0,"1"))+(IF(IW28&gt;0,"1"))+(IF(IW29&gt;0,"1"))+(IF(IW30&gt;0,"1"))+(IF(IW31&gt;0,"1"))+(IF(IW32&gt;0,"1"))+(IF(IW33&gt;0,"1"))+(IF(IW34&gt;0,"1"))+(IF(IW36&gt;0,"1"))+(IF(IW37&gt;0,"1"))+(IF(IW38&gt;0,"1"))+(IF(IW39&gt;0,"1"))+(IF(IW40&gt;0,"1"))+(IF(IW41&gt;0,"1"))+(IF(IW42&gt;0,"1"))+(IF(IW43&gt;0,"1"))+(IF(IW45&gt;0,"1"))+(IF(IW46&gt;0,"1"))+(IF(IW47&gt;0,"1"))+(IF(IW48&gt;0,"1"))+(IF(IW49&gt;0,"1"))+(IF(IW50&gt;0,"1"))+(IF(IW51&gt;0,"1"))</f>
        <v>3</v>
      </c>
      <c r="IX52" s="163"/>
      <c r="IY52" s="163">
        <f>(IF(IY3&gt;0,"1"))+(IF(IY4&gt;0,"1"))+(IF(IY5&gt;0,"1"))+(IF(IY6&gt;0,"1"))+(IF(IY7&gt;0,"1"))+(IF(IY8&gt;0,"1"))+(IF(IY9&gt;0,"1"))+(IF(IY10&gt;0,"1"))+(IF(IY11&gt;0,"1"))+(IF(IY12&gt;0,"1"))+(IF(IY13&gt;0,"1"))+(IF(IY14&gt;0,"1"))+(IF(IY15&gt;0,"1"))+(IF(IY16&gt;0,"1"))+(IF(IY17&gt;0,"1"))+(IF(IY18&gt;0,"1"))+(IF(IY19&gt;0,"1"))+(IF(IY20&gt;0,"1"))+(IF(IY21&gt;0,"1"))+(IF(IY22&gt;0,"1"))+(IF(IY23&gt;0,"1"))+(IF(IY24&gt;0,"1"))+(IF(IY25&gt;0,"1"))+(IF(IY26&gt;0,"1"))+(IF(IY27&gt;0,"1"))+(IF(IY28&gt;0,"1"))+(IF(IY29&gt;0,"1"))+(IF(IY30&gt;0,"1"))+(IF(IY31&gt;0,"1"))+(IF(IY32&gt;0,"1"))+(IF(IY33&gt;0,"1"))+(IF(IY34&gt;0,"1"))+(IF(IY36&gt;0,"1"))+(IF(IY37&gt;0,"1"))+(IF(IY38&gt;0,"1"))+(IF(IY39&gt;0,"1"))+(IF(IY40&gt;0,"1"))+(IF(IY41&gt;0,"1"))+(IF(IY42&gt;0,"1"))+(IF(IY43&gt;0,"1"))+(IF(IY45&gt;0,"1"))+(IF(IY46&gt;0,"1"))+(IF(IY47&gt;0,"1"))+(IF(IY48&gt;0,"1"))+(IF(IY49&gt;0,"1"))+(IF(IY50&gt;0,"1"))+(IF(IY51&gt;0,"1"))</f>
        <v>10</v>
      </c>
      <c r="IZ52" s="163"/>
      <c r="JA52" s="163">
        <f>(IF(JA3&gt;0,"1"))+(IF(JA4&gt;0,"1"))+(IF(JA5&gt;0,"1"))+(IF(JA6&gt;0,"1"))+(IF(JA7&gt;0,"1"))+(IF(JA8&gt;0,"1"))+(IF(JA9&gt;0,"1"))+(IF(JA10&gt;0,"1"))+(IF(JA11&gt;0,"1"))+(IF(JA12&gt;0,"1"))+(IF(JA13&gt;0,"1"))+(IF(JA14&gt;0,"1"))+(IF(JA15&gt;0,"1"))+(IF(JA16&gt;0,"1"))+(IF(JA17&gt;0,"1"))+(IF(JA18&gt;0,"1"))+(IF(JA19&gt;0,"1"))+(IF(JA20&gt;0,"1"))+(IF(JA21&gt;0,"1"))+(IF(JA22&gt;0,"1"))+(IF(JA23&gt;0,"1"))+(IF(JA24&gt;0,"1"))+(IF(JA25&gt;0,"1"))+(IF(JA26&gt;0,"1"))+(IF(JA27&gt;0,"1"))+(IF(JA28&gt;0,"1"))+(IF(JA29&gt;0,"1"))+(IF(JA30&gt;0,"1"))+(IF(JA31&gt;0,"1"))+(IF(JA32&gt;0,"1"))+(IF(JA33&gt;0,"1"))+(IF(JA34&gt;0,"1"))+(IF(JA36&gt;0,"1"))+(IF(JA37&gt;0,"1"))+(IF(JA38&gt;0,"1"))+(IF(JA39&gt;0,"1"))+(IF(JA40&gt;0,"1"))+(IF(JA41&gt;0,"1"))+(IF(JA42&gt;0,"1"))+(IF(JA43&gt;0,"1"))+(IF(JA45&gt;0,"1"))+(IF(JA46&gt;0,"1"))+(IF(JA47&gt;0,"1"))+(IF(JA48&gt;0,"1"))+(IF(JA49&gt;0,"1"))+(IF(JA50&gt;0,"1"))+(IF(JA51&gt;0,"1"))</f>
        <v>5</v>
      </c>
      <c r="JB52" s="163"/>
      <c r="JC52" s="163">
        <f>(IF(JC3&gt;0,"1"))+(IF(JC4&gt;0,"1"))+(IF(JC5&gt;0,"1"))+(IF(JC6&gt;0,"1"))+(IF(JC7&gt;0,"1"))+(IF(JC8&gt;0,"1"))+(IF(JC9&gt;0,"1"))+(IF(JC10&gt;0,"1"))+(IF(JC11&gt;0,"1"))+(IF(JC12&gt;0,"1"))+(IF(JC13&gt;0,"1"))+(IF(JC14&gt;0,"1"))+(IF(JC15&gt;0,"1"))+(IF(JC16&gt;0,"1"))+(IF(JC17&gt;0,"1"))+(IF(JC18&gt;0,"1"))+(IF(JC19&gt;0,"1"))+(IF(JC20&gt;0,"1"))+(IF(JC21&gt;0,"1"))+(IF(JC22&gt;0,"1"))+(IF(JC23&gt;0,"1"))+(IF(JC24&gt;0,"1"))+(IF(JC25&gt;0,"1"))+(IF(JC26&gt;0,"1"))+(IF(JC27&gt;0,"1"))+(IF(JC28&gt;0,"1"))+(IF(JC29&gt;0,"1"))+(IF(JC30&gt;0,"1"))+(IF(JC31&gt;0,"1"))+(IF(JC32&gt;0,"1"))+(IF(JC33&gt;0,"1"))+(IF(JC34&gt;0,"1"))+(IF(JC36&gt;0,"1"))+(IF(JC37&gt;0,"1"))+(IF(JC38&gt;0,"1"))+(IF(JC39&gt;0,"1"))+(IF(JC40&gt;0,"1"))+(IF(JC41&gt;0,"1"))+(IF(JC42&gt;0,"1"))+(IF(JC43&gt;0,"1"))+(IF(JC45&gt;0,"1"))+(IF(JC46&gt;0,"1"))+(IF(JC47&gt;0,"1"))+(IF(JC48&gt;0,"1"))+(IF(JC49&gt;0,"1"))+(IF(JC50&gt;0,"1"))+(IF(JC51&gt;0,"1"))</f>
        <v>2</v>
      </c>
      <c r="JD52" s="163"/>
      <c r="JE52" s="163">
        <f>(IF(JE3&gt;0,"1"))+(IF(JE4&gt;0,"1"))+(IF(JE5&gt;0,"1"))+(IF(JE6&gt;0,"1"))+(IF(JE7&gt;0,"1"))+(IF(JE8&gt;0,"1"))+(IF(JE9&gt;0,"1"))+(IF(JE10&gt;0,"1"))+(IF(JE11&gt;0,"1"))+(IF(JE12&gt;0,"1"))+(IF(JE13&gt;0,"1"))+(IF(JE14&gt;0,"1"))+(IF(JE15&gt;0,"1"))+(IF(JE16&gt;0,"1"))+(IF(JE17&gt;0,"1"))+(IF(JE18&gt;0,"1"))+(IF(JE19&gt;0,"1"))+(IF(JE20&gt;0,"1"))+(IF(JE21&gt;0,"1"))+(IF(JE22&gt;0,"1"))+(IF(JE23&gt;0,"1"))+(IF(JE24&gt;0,"1"))+(IF(JE25&gt;0,"1"))+(IF(JE26&gt;0,"1"))+(IF(JE27&gt;0,"1"))+(IF(JE28&gt;0,"1"))+(IF(JE29&gt;0,"1"))+(IF(JE30&gt;0,"1"))+(IF(JE31&gt;0,"1"))+(IF(JE32&gt;0,"1"))+(IF(JE33&gt;0,"1"))+(IF(JE34&gt;0,"1"))+(IF(JE36&gt;0,"1"))+(IF(JE37&gt;0,"1"))+(IF(JE38&gt;0,"1"))+(IF(JE39&gt;0,"1"))+(IF(JE40&gt;0,"1"))+(IF(JE41&gt;0,"1"))+(IF(JE42&gt;0,"1"))+(IF(JE43&gt;0,"1"))+(IF(JE45&gt;0,"1"))+(IF(JE46&gt;0,"1"))+(IF(JE47&gt;0,"1"))+(IF(JE48&gt;0,"1"))+(IF(JE49&gt;0,"1"))+(IF(JE50&gt;0,"1"))+(IF(JE51&gt;0,"1"))</f>
        <v>4</v>
      </c>
      <c r="JF52" s="163"/>
      <c r="JG52" s="163">
        <f>(IF(JG3&gt;0,"1"))+(IF(JG4&gt;0,"1"))+(IF(JG5&gt;0,"1"))+(IF(JG6&gt;0,"1"))+(IF(JG7&gt;0,"1"))+(IF(JG8&gt;0,"1"))+(IF(JG9&gt;0,"1"))+(IF(JG10&gt;0,"1"))+(IF(JG11&gt;0,"1"))+(IF(JG12&gt;0,"1"))+(IF(JG13&gt;0,"1"))+(IF(JG14&gt;0,"1"))+(IF(JG15&gt;0,"1"))+(IF(JG16&gt;0,"1"))+(IF(JG17&gt;0,"1"))+(IF(JG18&gt;0,"1"))+(IF(JG19&gt;0,"1"))+(IF(JG20&gt;0,"1"))+(IF(JG21&gt;0,"1"))+(IF(JG22&gt;0,"1"))+(IF(JG23&gt;0,"1"))+(IF(JG24&gt;0,"1"))+(IF(JG25&gt;0,"1"))+(IF(JG26&gt;0,"1"))+(IF(JG27&gt;0,"1"))+(IF(JG28&gt;0,"1"))+(IF(JG29&gt;0,"1"))+(IF(JG30&gt;0,"1"))+(IF(JG31&gt;0,"1"))+(IF(JG32&gt;0,"1"))+(IF(JG33&gt;0,"1"))+(IF(JG34&gt;0,"1"))+(IF(JG36&gt;0,"1"))+(IF(JG37&gt;0,"1"))+(IF(JG38&gt;0,"1"))+(IF(JG39&gt;0,"1"))+(IF(JG40&gt;0,"1"))+(IF(JG41&gt;0,"1"))+(IF(JG42&gt;0,"1"))+(IF(JG43&gt;0,"1"))+(IF(JG45&gt;0,"1"))+(IF(JG46&gt;0,"1"))+(IF(JG47&gt;0,"1"))+(IF(JG48&gt;0,"1"))+(IF(JG49&gt;0,"1"))+(IF(JG50&gt;0,"1"))+(IF(JG51&gt;0,"1"))</f>
        <v>24</v>
      </c>
      <c r="JH52" s="163"/>
      <c r="JI52" s="163">
        <f>(IF(JI3&gt;0,"1"))+(IF(JI4&gt;0,"1"))+(IF(JI5&gt;0,"1"))+(IF(JI6&gt;0,"1"))+(IF(JI7&gt;0,"1"))+(IF(JI8&gt;0,"1"))+(IF(JI9&gt;0,"1"))+(IF(JI10&gt;0,"1"))+(IF(JI11&gt;0,"1"))+(IF(JI12&gt;0,"1"))+(IF(JI13&gt;0,"1"))+(IF(JI14&gt;0,"1"))+(IF(JI15&gt;0,"1"))+(IF(JI16&gt;0,"1"))+(IF(JI17&gt;0,"1"))+(IF(JI18&gt;0,"1"))+(IF(JI19&gt;0,"1"))+(IF(JI20&gt;0,"1"))+(IF(JI21&gt;0,"1"))+(IF(JI22&gt;0,"1"))+(IF(JI23&gt;0,"1"))+(IF(JI24&gt;0,"1"))+(IF(JI25&gt;0,"1"))+(IF(JI26&gt;0,"1"))+(IF(JI27&gt;0,"1"))+(IF(JI28&gt;0,"1"))+(IF(JI29&gt;0,"1"))+(IF(JI30&gt;0,"1"))+(IF(JI31&gt;0,"1"))+(IF(JI32&gt;0,"1"))+(IF(JI33&gt;0,"1"))+(IF(JI34&gt;0,"1"))+(IF(JI36&gt;0,"1"))+(IF(JI37&gt;0,"1"))+(IF(JI38&gt;0,"1"))+(IF(JI39&gt;0,"1"))+(IF(JI40&gt;0,"1"))+(IF(JI41&gt;0,"1"))+(IF(JI42&gt;0,"1"))+(IF(JI43&gt;0,"1"))+(IF(JI45&gt;0,"1"))+(IF(JI46&gt;0,"1"))+(IF(JI47&gt;0,"1"))+(IF(JI48&gt;0,"1"))+(IF(JI49&gt;0,"1"))+(IF(JI50&gt;0,"1"))+(IF(JI51&gt;0,"1"))</f>
        <v>12</v>
      </c>
      <c r="JJ52" s="163"/>
      <c r="JK52" s="163">
        <f>(IF(JK3&gt;0,"1"))+(IF(JK4&gt;0,"1"))+(IF(JK5&gt;0,"1"))+(IF(JK6&gt;0,"1"))+(IF(JK7&gt;0,"1"))+(IF(JK8&gt;0,"1"))+(IF(JK9&gt;0,"1"))+(IF(JK10&gt;0,"1"))+(IF(JK11&gt;0,"1"))+(IF(JK12&gt;0,"1"))+(IF(JK13&gt;0,"1"))+(IF(JK14&gt;0,"1"))+(IF(JK15&gt;0,"1"))+(IF(JK16&gt;0,"1"))+(IF(JK17&gt;0,"1"))+(IF(JK18&gt;0,"1"))+(IF(JK19&gt;0,"1"))+(IF(JK20&gt;0,"1"))+(IF(JK21&gt;0,"1"))+(IF(JK22&gt;0,"1"))+(IF(JK23&gt;0,"1"))+(IF(JK24&gt;0,"1"))+(IF(JK25&gt;0,"1"))+(IF(JK26&gt;0,"1"))+(IF(JK27&gt;0,"1"))+(IF(JK28&gt;0,"1"))+(IF(JK29&gt;0,"1"))+(IF(JK30&gt;0,"1"))+(IF(JK31&gt;0,"1"))+(IF(JK32&gt;0,"1"))+(IF(JK33&gt;0,"1"))+(IF(JK34&gt;0,"1"))+(IF(JK36&gt;0,"1"))+(IF(JK37&gt;0,"1"))+(IF(JK38&gt;0,"1"))+(IF(JK39&gt;0,"1"))+(IF(JK40&gt;0,"1"))+(IF(JK41&gt;0,"1"))+(IF(JK42&gt;0,"1"))+(IF(JK43&gt;0,"1"))+(IF(JK45&gt;0,"1"))+(IF(JK46&gt;0,"1"))+(IF(JK47&gt;0,"1"))+(IF(JK48&gt;0,"1"))+(IF(JK49&gt;0,"1"))+(IF(JK50&gt;0,"1"))+(IF(JK51&gt;0,"1"))</f>
        <v>2</v>
      </c>
      <c r="JL52" s="163"/>
      <c r="JM52" s="163">
        <f>(IF(JM3&gt;0,"1"))+(IF(JM4&gt;0,"1"))+(IF(JM5&gt;0,"1"))+(IF(JM6&gt;0,"1"))+(IF(JM7&gt;0,"1"))+(IF(JM8&gt;0,"1"))+(IF(JM9&gt;0,"1"))+(IF(JM10&gt;0,"1"))+(IF(JM11&gt;0,"1"))+(IF(JM12&gt;0,"1"))+(IF(JM13&gt;0,"1"))+(IF(JM14&gt;0,"1"))+(IF(JM15&gt;0,"1"))+(IF(JM16&gt;0,"1"))+(IF(JM17&gt;0,"1"))+(IF(JM18&gt;0,"1"))+(IF(JM19&gt;0,"1"))+(IF(JM20&gt;0,"1"))+(IF(JM21&gt;0,"1"))+(IF(JM22&gt;0,"1"))+(IF(JM23&gt;0,"1"))+(IF(JM24&gt;0,"1"))+(IF(JM25&gt;0,"1"))+(IF(JM26&gt;0,"1"))+(IF(JM27&gt;0,"1"))+(IF(JM28&gt;0,"1"))+(IF(JM29&gt;0,"1"))+(IF(JM30&gt;0,"1"))+(IF(JM31&gt;0,"1"))+(IF(JM32&gt;0,"1"))+(IF(JM33&gt;0,"1"))+(IF(JM34&gt;0,"1"))+(IF(JM36&gt;0,"1"))+(IF(JM37&gt;0,"1"))+(IF(JM38&gt;0,"1"))+(IF(JM39&gt;0,"1"))+(IF(JM40&gt;0,"1"))+(IF(JM41&gt;0,"1"))+(IF(JM42&gt;0,"1"))+(IF(JM43&gt;0,"1"))+(IF(JM45&gt;0,"1"))+(IF(JM46&gt;0,"1"))+(IF(JM47&gt;0,"1"))+(IF(JM48&gt;0,"1"))+(IF(JM49&gt;0,"1"))+(IF(JM50&gt;0,"1"))+(IF(JM51&gt;0,"1"))</f>
        <v>7</v>
      </c>
      <c r="JN52" s="163"/>
      <c r="JO52" s="163">
        <f>(IF(JO3&gt;0,"1"))+(IF(JO4&gt;0,"1"))+(IF(JO5&gt;0,"1"))+(IF(JO6&gt;0,"1"))+(IF(JO7&gt;0,"1"))+(IF(JO8&gt;0,"1"))+(IF(JO9&gt;0,"1"))+(IF(JO10&gt;0,"1"))+(IF(JO11&gt;0,"1"))+(IF(JO12&gt;0,"1"))+(IF(JO13&gt;0,"1"))+(IF(JO14&gt;0,"1"))+(IF(JO15&gt;0,"1"))+(IF(JO16&gt;0,"1"))+(IF(JO17&gt;0,"1"))+(IF(JO18&gt;0,"1"))+(IF(JO19&gt;0,"1"))+(IF(JO20&gt;0,"1"))+(IF(JO21&gt;0,"1"))+(IF(JO22&gt;0,"1"))+(IF(JO23&gt;0,"1"))+(IF(JO24&gt;0,"1"))+(IF(JO25&gt;0,"1"))+(IF(JO26&gt;0,"1"))+(IF(JO27&gt;0,"1"))+(IF(JO28&gt;0,"1"))+(IF(JO29&gt;0,"1"))+(IF(JO30&gt;0,"1"))+(IF(JO31&gt;0,"1"))+(IF(JO32&gt;0,"1"))+(IF(JO33&gt;0,"1"))+(IF(JO34&gt;0,"1"))+(IF(JO36&gt;0,"1"))+(IF(JO37&gt;0,"1"))+(IF(JO38&gt;0,"1"))+(IF(JO39&gt;0,"1"))+(IF(JO40&gt;0,"1"))+(IF(JO41&gt;0,"1"))+(IF(JO42&gt;0,"1"))+(IF(JO43&gt;0,"1"))+(IF(JO45&gt;0,"1"))+(IF(JO46&gt;0,"1"))+(IF(JO47&gt;0,"1"))+(IF(JO48&gt;0,"1"))+(IF(JO49&gt;0,"1"))+(IF(JO50&gt;0,"1"))+(IF(JO51&gt;0,"1"))</f>
        <v>1</v>
      </c>
      <c r="JP52" s="163"/>
      <c r="JQ52" s="163">
        <f>(IF(JQ3&gt;0,"1"))+(IF(JQ4&gt;0,"1"))+(IF(JQ5&gt;0,"1"))+(IF(JQ6&gt;0,"1"))+(IF(JQ7&gt;0,"1"))+(IF(JQ8&gt;0,"1"))+(IF(JQ9&gt;0,"1"))+(IF(JQ10&gt;0,"1"))+(IF(JQ11&gt;0,"1"))+(IF(JQ12&gt;0,"1"))+(IF(JQ13&gt;0,"1"))+(IF(JQ14&gt;0,"1"))+(IF(JQ15&gt;0,"1"))+(IF(JQ16&gt;0,"1"))+(IF(JQ17&gt;0,"1"))+(IF(JQ18&gt;0,"1"))+(IF(JQ19&gt;0,"1"))+(IF(JQ20&gt;0,"1"))+(IF(JQ21&gt;0,"1"))+(IF(JQ22&gt;0,"1"))+(IF(JQ23&gt;0,"1"))+(IF(JQ24&gt;0,"1"))+(IF(JQ25&gt;0,"1"))+(IF(JQ26&gt;0,"1"))+(IF(JQ27&gt;0,"1"))+(IF(JQ28&gt;0,"1"))+(IF(JQ29&gt;0,"1"))+(IF(JQ30&gt;0,"1"))+(IF(JQ31&gt;0,"1"))+(IF(JQ32&gt;0,"1"))+(IF(JQ33&gt;0,"1"))+(IF(JQ34&gt;0,"1"))+(IF(JQ36&gt;0,"1"))+(IF(JQ37&gt;0,"1"))+(IF(JQ38&gt;0,"1"))+(IF(JQ39&gt;0,"1"))+(IF(JQ40&gt;0,"1"))+(IF(JQ41&gt;0,"1"))+(IF(JQ42&gt;0,"1"))+(IF(JQ43&gt;0,"1"))+(IF(JQ45&gt;0,"1"))+(IF(JQ46&gt;0,"1"))+(IF(JQ47&gt;0,"1"))+(IF(JQ48&gt;0,"1"))+(IF(JQ49&gt;0,"1"))+(IF(JQ50&gt;0,"1"))+(IF(JQ51&gt;0,"1"))</f>
        <v>3</v>
      </c>
      <c r="JR52" s="163"/>
      <c r="JS52" s="163">
        <f>(IF(JS3&gt;0,"1"))+(IF(JS4&gt;0,"1"))+(IF(JS5&gt;0,"1"))+(IF(JS6&gt;0,"1"))+(IF(JS7&gt;0,"1"))+(IF(JS8&gt;0,"1"))+(IF(JS9&gt;0,"1"))+(IF(JS10&gt;0,"1"))+(IF(JS11&gt;0,"1"))+(IF(JS12&gt;0,"1"))+(IF(JS13&gt;0,"1"))+(IF(JS14&gt;0,"1"))+(IF(JS15&gt;0,"1"))+(IF(JS16&gt;0,"1"))+(IF(JS17&gt;0,"1"))+(IF(JS18&gt;0,"1"))+(IF(JS19&gt;0,"1"))+(IF(JS20&gt;0,"1"))+(IF(JS21&gt;0,"1"))+(IF(JS22&gt;0,"1"))+(IF(JS23&gt;0,"1"))+(IF(JS24&gt;0,"1"))+(IF(JS25&gt;0,"1"))+(IF(JS26&gt;0,"1"))+(IF(JS27&gt;0,"1"))+(IF(JS28&gt;0,"1"))+(IF(JS29&gt;0,"1"))+(IF(JS30&gt;0,"1"))+(IF(JS31&gt;0,"1"))+(IF(JS32&gt;0,"1"))+(IF(JS33&gt;0,"1"))+(IF(JS34&gt;0,"1"))+(IF(JS36&gt;0,"1"))+(IF(JS37&gt;0,"1"))+(IF(JS38&gt;0,"1"))+(IF(JS39&gt;0,"1"))+(IF(JS40&gt;0,"1"))+(IF(JS41&gt;0,"1"))+(IF(JS42&gt;0,"1"))+(IF(JS43&gt;0,"1"))+(IF(JS45&gt;0,"1"))+(IF(JS46&gt;0,"1"))+(IF(JS47&gt;0,"1"))+(IF(JS48&gt;0,"1"))+(IF(JS49&gt;0,"1"))+(IF(JS50&gt;0,"1"))+(IF(JS51&gt;0,"1"))</f>
        <v>1</v>
      </c>
      <c r="JT52" s="163"/>
      <c r="JU52" s="163">
        <f>(IF(JU3&gt;0,"1"))+(IF(JU4&gt;0,"1"))+(IF(JU5&gt;0,"1"))+(IF(JU6&gt;0,"1"))+(IF(JU7&gt;0,"1"))+(IF(JU8&gt;0,"1"))+(IF(JU9&gt;0,"1"))+(IF(JU10&gt;0,"1"))+(IF(JU11&gt;0,"1"))+(IF(JU12&gt;0,"1"))+(IF(JU13&gt;0,"1"))+(IF(JU14&gt;0,"1"))+(IF(JU15&gt;0,"1"))+(IF(JU16&gt;0,"1"))+(IF(JU17&gt;0,"1"))+(IF(JU18&gt;0,"1"))+(IF(JU19&gt;0,"1"))+(IF(JU20&gt;0,"1"))+(IF(JU21&gt;0,"1"))+(IF(JU22&gt;0,"1"))+(IF(JU23&gt;0,"1"))+(IF(JU24&gt;0,"1"))+(IF(JU25&gt;0,"1"))+(IF(JU26&gt;0,"1"))+(IF(JU27&gt;0,"1"))+(IF(JU28&gt;0,"1"))+(IF(JU29&gt;0,"1"))+(IF(JU30&gt;0,"1"))+(IF(JU31&gt;0,"1"))+(IF(JU32&gt;0,"1"))+(IF(JU33&gt;0,"1"))+(IF(JU34&gt;0,"1"))+(IF(JU36&gt;0,"1"))+(IF(JU37&gt;0,"1"))+(IF(JU38&gt;0,"1"))+(IF(JU39&gt;0,"1"))+(IF(JU40&gt;0,"1"))+(IF(JU41&gt;0,"1"))+(IF(JU42&gt;0,"1"))+(IF(JU43&gt;0,"1"))+(IF(JU45&gt;0,"1"))+(IF(JU46&gt;0,"1"))+(IF(JU47&gt;0,"1"))+(IF(JU48&gt;0,"1"))+(IF(JU49&gt;0,"1"))+(IF(JU50&gt;0,"1"))+(IF(JU51&gt;0,"1"))</f>
        <v>5</v>
      </c>
      <c r="JV52" s="163"/>
      <c r="JW52" s="163">
        <f>(IF(JW3&gt;0,"1"))+(IF(JW4&gt;0,"1"))+(IF(JW5&gt;0,"1"))+(IF(JW6&gt;0,"1"))+(IF(JW7&gt;0,"1"))+(IF(JW8&gt;0,"1"))+(IF(JW9&gt;0,"1"))+(IF(JW10&gt;0,"1"))+(IF(JW11&gt;0,"1"))+(IF(JW12&gt;0,"1"))+(IF(JW13&gt;0,"1"))+(IF(JW14&gt;0,"1"))+(IF(JW15&gt;0,"1"))+(IF(JW16&gt;0,"1"))+(IF(JW17&gt;0,"1"))+(IF(JW18&gt;0,"1"))+(IF(JW19&gt;0,"1"))+(IF(JW20&gt;0,"1"))+(IF(JW21&gt;0,"1"))+(IF(JW22&gt;0,"1"))+(IF(JW23&gt;0,"1"))+(IF(JW24&gt;0,"1"))+(IF(JW25&gt;0,"1"))+(IF(JW26&gt;0,"1"))+(IF(JW27&gt;0,"1"))+(IF(JW28&gt;0,"1"))+(IF(JW29&gt;0,"1"))+(IF(JW30&gt;0,"1"))+(IF(JW31&gt;0,"1"))+(IF(JW32&gt;0,"1"))+(IF(JW33&gt;0,"1"))+(IF(JW34&gt;0,"1"))+(IF(JW36&gt;0,"1"))+(IF(JW37&gt;0,"1"))+(IF(JW38&gt;0,"1"))+(IF(JW39&gt;0,"1"))+(IF(JW40&gt;0,"1"))+(IF(JW41&gt;0,"1"))+(IF(JW42&gt;0,"1"))+(IF(JW43&gt;0,"1"))+(IF(JW45&gt;0,"1"))+(IF(JW46&gt;0,"1"))+(IF(JW47&gt;0,"1"))+(IF(JW48&gt;0,"1"))+(IF(JW49&gt;0,"1"))+(IF(JW50&gt;0,"1"))+(IF(JW51&gt;0,"1"))</f>
        <v>12</v>
      </c>
      <c r="JX52" s="163"/>
      <c r="JY52" s="163">
        <f>(IF(JY3&gt;0,"1"))+(IF(JY4&gt;0,"1"))+(IF(JY5&gt;0,"1"))+(IF(JY6&gt;0,"1"))+(IF(JY7&gt;0,"1"))+(IF(JY8&gt;0,"1"))+(IF(JY9&gt;0,"1"))+(IF(JY10&gt;0,"1"))+(IF(JY11&gt;0,"1"))+(IF(JY12&gt;0,"1"))+(IF(JY13&gt;0,"1"))+(IF(JY14&gt;0,"1"))+(IF(JY15&gt;0,"1"))+(IF(JY16&gt;0,"1"))+(IF(JY17&gt;0,"1"))+(IF(JY18&gt;0,"1"))+(IF(JY19&gt;0,"1"))+(IF(JY20&gt;0,"1"))+(IF(JY21&gt;0,"1"))+(IF(JY22&gt;0,"1"))+(IF(JY23&gt;0,"1"))+(IF(JY24&gt;0,"1"))+(IF(JY25&gt;0,"1"))+(IF(JY26&gt;0,"1"))+(IF(JY27&gt;0,"1"))+(IF(JY28&gt;0,"1"))+(IF(JY29&gt;0,"1"))+(IF(JY30&gt;0,"1"))+(IF(JY31&gt;0,"1"))+(IF(JY32&gt;0,"1"))+(IF(JY33&gt;0,"1"))+(IF(JY34&gt;0,"1"))+(IF(JY36&gt;0,"1"))+(IF(JY37&gt;0,"1"))+(IF(JY38&gt;0,"1"))+(IF(JY39&gt;0,"1"))+(IF(JY40&gt;0,"1"))+(IF(JY41&gt;0,"1"))+(IF(JY42&gt;0,"1"))+(IF(JY43&gt;0,"1"))+(IF(JY45&gt;0,"1"))+(IF(JY46&gt;0,"1"))+(IF(JY47&gt;0,"1"))+(IF(JY48&gt;0,"1"))+(IF(JY49&gt;0,"1"))+(IF(JY50&gt;0,"1"))+(IF(JY51&gt;0,"1"))</f>
        <v>4</v>
      </c>
      <c r="JZ52" s="163"/>
      <c r="KA52" s="163">
        <f>(IF(KA3&gt;0,"1"))+(IF(KA4&gt;0,"1"))+(IF(KA5&gt;0,"1"))+(IF(KA6&gt;0,"1"))+(IF(KA7&gt;0,"1"))+(IF(KA8&gt;0,"1"))+(IF(KA9&gt;0,"1"))+(IF(KA10&gt;0,"1"))+(IF(KA11&gt;0,"1"))+(IF(KA12&gt;0,"1"))+(IF(KA13&gt;0,"1"))+(IF(KA14&gt;0,"1"))+(IF(KA15&gt;0,"1"))+(IF(KA16&gt;0,"1"))+(IF(KA17&gt;0,"1"))+(IF(KA18&gt;0,"1"))+(IF(KA19&gt;0,"1"))+(IF(KA20&gt;0,"1"))+(IF(KA21&gt;0,"1"))+(IF(KA22&gt;0,"1"))+(IF(KA23&gt;0,"1"))+(IF(KA24&gt;0,"1"))+(IF(KA25&gt;0,"1"))+(IF(KA26&gt;0,"1"))+(IF(KA27&gt;0,"1"))+(IF(KA28&gt;0,"1"))+(IF(KA29&gt;0,"1"))+(IF(KA30&gt;0,"1"))+(IF(KA31&gt;0,"1"))+(IF(KA32&gt;0,"1"))+(IF(KA33&gt;0,"1"))+(IF(KA34&gt;0,"1"))+(IF(KA36&gt;0,"1"))+(IF(KA37&gt;0,"1"))+(IF(KA38&gt;0,"1"))+(IF(KA39&gt;0,"1"))+(IF(KA40&gt;0,"1"))+(IF(KA41&gt;0,"1"))+(IF(KA42&gt;0,"1"))+(IF(KA43&gt;0,"1"))+(IF(KA45&gt;0,"1"))+(IF(KA46&gt;0,"1"))+(IF(KA47&gt;0,"1"))+(IF(KA48&gt;0,"1"))+(IF(KA49&gt;0,"1"))+(IF(KA50&gt;0,"1"))+(IF(KA51&gt;0,"1"))</f>
        <v>1</v>
      </c>
      <c r="KB52" s="163"/>
      <c r="KC52" s="163">
        <f>(IF(KC3&gt;0,"1"))+(IF(KC4&gt;0,"1"))+(IF(KC5&gt;0,"1"))+(IF(KC6&gt;0,"1"))+(IF(KC7&gt;0,"1"))+(IF(KC8&gt;0,"1"))+(IF(KC9&gt;0,"1"))+(IF(KC10&gt;0,"1"))+(IF(KC11&gt;0,"1"))+(IF(KC12&gt;0,"1"))+(IF(KC13&gt;0,"1"))+(IF(KC14&gt;0,"1"))+(IF(KC15&gt;0,"1"))+(IF(KC16&gt;0,"1"))+(IF(KC17&gt;0,"1"))+(IF(KC18&gt;0,"1"))+(IF(KC19&gt;0,"1"))+(IF(KC20&gt;0,"1"))+(IF(KC21&gt;0,"1"))+(IF(KC22&gt;0,"1"))+(IF(KC23&gt;0,"1"))+(IF(KC24&gt;0,"1"))+(IF(KC25&gt;0,"1"))+(IF(KC26&gt;0,"1"))+(IF(KC27&gt;0,"1"))+(IF(KC28&gt;0,"1"))+(IF(KC29&gt;0,"1"))+(IF(KC30&gt;0,"1"))+(IF(KC31&gt;0,"1"))+(IF(KC32&gt;0,"1"))+(IF(KC33&gt;0,"1"))+(IF(KC34&gt;0,"1"))+(IF(KC36&gt;0,"1"))+(IF(KC37&gt;0,"1"))+(IF(KC38&gt;0,"1"))+(IF(KC39&gt;0,"1"))+(IF(KC40&gt;0,"1"))+(IF(KC41&gt;0,"1"))+(IF(KC42&gt;0,"1"))+(IF(KC43&gt;0,"1"))+(IF(KC45&gt;0,"1"))+(IF(KC46&gt;0,"1"))+(IF(KC47&gt;0,"1"))+(IF(KC48&gt;0,"1"))+(IF(KC49&gt;0,"1"))+(IF(KC50&gt;0,"1"))+(IF(KC51&gt;0,"1"))</f>
        <v>1</v>
      </c>
      <c r="KD52" s="163"/>
      <c r="KE52" s="163">
        <f>(IF(KE3&gt;0,"1"))+(IF(KE4&gt;0,"1"))+(IF(KE5&gt;0,"1"))+(IF(KE6&gt;0,"1"))+(IF(KE7&gt;0,"1"))+(IF(KE8&gt;0,"1"))+(IF(KE9&gt;0,"1"))+(IF(KE10&gt;0,"1"))+(IF(KE11&gt;0,"1"))+(IF(KE12&gt;0,"1"))+(IF(KE13&gt;0,"1"))+(IF(KE14&gt;0,"1"))+(IF(KE15&gt;0,"1"))+(IF(KE16&gt;0,"1"))+(IF(KE17&gt;0,"1"))+(IF(KE18&gt;0,"1"))+(IF(KE19&gt;0,"1"))+(IF(KE20&gt;0,"1"))+(IF(KE21&gt;0,"1"))+(IF(KE22&gt;0,"1"))+(IF(KE23&gt;0,"1"))+(IF(KE24&gt;0,"1"))+(IF(KE25&gt;0,"1"))+(IF(KE26&gt;0,"1"))+(IF(KE27&gt;0,"1"))+(IF(KE28&gt;0,"1"))+(IF(KE29&gt;0,"1"))+(IF(KE30&gt;0,"1"))+(IF(KE31&gt;0,"1"))+(IF(KE32&gt;0,"1"))+(IF(KE33&gt;0,"1"))+(IF(KE34&gt;0,"1"))+(IF(KE36&gt;0,"1"))+(IF(KE37&gt;0,"1"))+(IF(KE38&gt;0,"1"))+(IF(KE39&gt;0,"1"))+(IF(KE40&gt;0,"1"))+(IF(KE41&gt;0,"1"))+(IF(KE42&gt;0,"1"))+(IF(KE43&gt;0,"1"))+(IF(KE45&gt;0,"1"))+(IF(KE46&gt;0,"1"))+(IF(KE47&gt;0,"1"))+(IF(KE48&gt;0,"1"))+(IF(KE49&gt;0,"1"))+(IF(KE50&gt;0,"1"))+(IF(KE51&gt;0,"1"))</f>
        <v>5</v>
      </c>
      <c r="KF52" s="163"/>
      <c r="KG52" s="163">
        <f>(IF(KG3&gt;0,"1"))+(IF(KG4&gt;0,"1"))+(IF(KG5&gt;0,"1"))+(IF(KG6&gt;0,"1"))+(IF(KG7&gt;0,"1"))+(IF(KG8&gt;0,"1"))+(IF(KG9&gt;0,"1"))+(IF(KG10&gt;0,"1"))+(IF(KG11&gt;0,"1"))+(IF(KG12&gt;0,"1"))+(IF(KG13&gt;0,"1"))+(IF(KG14&gt;0,"1"))+(IF(KG15&gt;0,"1"))+(IF(KG16&gt;0,"1"))+(IF(KG17&gt;0,"1"))+(IF(KG18&gt;0,"1"))+(IF(KG19&gt;0,"1"))+(IF(KG20&gt;0,"1"))+(IF(KG21&gt;0,"1"))+(IF(KG22&gt;0,"1"))+(IF(KG23&gt;0,"1"))+(IF(KG24&gt;0,"1"))+(IF(KG25&gt;0,"1"))+(IF(KG26&gt;0,"1"))+(IF(KG27&gt;0,"1"))+(IF(KG28&gt;0,"1"))+(IF(KG29&gt;0,"1"))+(IF(KG30&gt;0,"1"))+(IF(KG31&gt;0,"1"))+(IF(KG32&gt;0,"1"))+(IF(KG33&gt;0,"1"))+(IF(KG34&gt;0,"1"))+(IF(KG36&gt;0,"1"))+(IF(KG37&gt;0,"1"))+(IF(KG38&gt;0,"1"))+(IF(KG39&gt;0,"1"))+(IF(KG40&gt;0,"1"))+(IF(KG41&gt;0,"1"))+(IF(KG42&gt;0,"1"))+(IF(KG43&gt;0,"1"))+(IF(KG45&gt;0,"1"))+(IF(KG46&gt;0,"1"))+(IF(KG47&gt;0,"1"))+(IF(KG48&gt;0,"1"))+(IF(KG49&gt;0,"1"))+(IF(KG50&gt;0,"1"))+(IF(KG51&gt;0,"1"))</f>
        <v>8</v>
      </c>
      <c r="KH52" s="163"/>
      <c r="KI52" s="163">
        <f>(IF(KI3&gt;0,"1"))+(IF(KI4&gt;0,"1"))+(IF(KI5&gt;0,"1"))+(IF(KI6&gt;0,"1"))+(IF(KI7&gt;0,"1"))+(IF(KI8&gt;0,"1"))+(IF(KI9&gt;0,"1"))+(IF(KI10&gt;0,"1"))+(IF(KI11&gt;0,"1"))+(IF(KI12&gt;0,"1"))+(IF(KI13&gt;0,"1"))+(IF(KI14&gt;0,"1"))+(IF(KI15&gt;0,"1"))+(IF(KI16&gt;0,"1"))+(IF(KI17&gt;0,"1"))+(IF(KI18&gt;0,"1"))+(IF(KI19&gt;0,"1"))+(IF(KI20&gt;0,"1"))+(IF(KI21&gt;0,"1"))+(IF(KI22&gt;0,"1"))+(IF(KI23&gt;0,"1"))+(IF(KI24&gt;0,"1"))+(IF(KI25&gt;0,"1"))+(IF(KI26&gt;0,"1"))+(IF(KI27&gt;0,"1"))+(IF(KI28&gt;0,"1"))+(IF(KI29&gt;0,"1"))+(IF(KI30&gt;0,"1"))+(IF(KI31&gt;0,"1"))+(IF(KI32&gt;0,"1"))+(IF(KI33&gt;0,"1"))+(IF(KI34&gt;0,"1"))+(IF(KI36&gt;0,"1"))+(IF(KI37&gt;0,"1"))+(IF(KI38&gt;0,"1"))+(IF(KI39&gt;0,"1"))+(IF(KI40&gt;0,"1"))+(IF(KI41&gt;0,"1"))+(IF(KI42&gt;0,"1"))+(IF(KI43&gt;0,"1"))+(IF(KI45&gt;0,"1"))+(IF(KI46&gt;0,"1"))+(IF(KI47&gt;0,"1"))+(IF(KI48&gt;0,"1"))+(IF(KI49&gt;0,"1"))+(IF(KI50&gt;0,"1"))+(IF(KI51&gt;0,"1"))</f>
        <v>4</v>
      </c>
      <c r="KJ52" s="163"/>
      <c r="KK52" s="163">
        <f>(IF(KK3&gt;0,"1"))+(IF(KK4&gt;0,"1"))+(IF(KK5&gt;0,"1"))+(IF(KK6&gt;0,"1"))+(IF(KK7&gt;0,"1"))+(IF(KK8&gt;0,"1"))+(IF(KK9&gt;0,"1"))+(IF(KK10&gt;0,"1"))+(IF(KK11&gt;0,"1"))+(IF(KK12&gt;0,"1"))+(IF(KK13&gt;0,"1"))+(IF(KK14&gt;0,"1"))+(IF(KK15&gt;0,"1"))+(IF(KK16&gt;0,"1"))+(IF(KK17&gt;0,"1"))+(IF(KK18&gt;0,"1"))+(IF(KK19&gt;0,"1"))+(IF(KK20&gt;0,"1"))+(IF(KK21&gt;0,"1"))+(IF(KK22&gt;0,"1"))+(IF(KK23&gt;0,"1"))+(IF(KK24&gt;0,"1"))+(IF(KK25&gt;0,"1"))+(IF(KK26&gt;0,"1"))+(IF(KK27&gt;0,"1"))+(IF(KK28&gt;0,"1"))+(IF(KK29&gt;0,"1"))+(IF(KK30&gt;0,"1"))+(IF(KK31&gt;0,"1"))+(IF(KK32&gt;0,"1"))+(IF(KK33&gt;0,"1"))+(IF(KK34&gt;0,"1"))+(IF(KK36&gt;0,"1"))+(IF(KK37&gt;0,"1"))+(IF(KK38&gt;0,"1"))+(IF(KK39&gt;0,"1"))+(IF(KK40&gt;0,"1"))+(IF(KK41&gt;0,"1"))+(IF(KK42&gt;0,"1"))+(IF(KK43&gt;0,"1"))+(IF(KK45&gt;0,"1"))+(IF(KK46&gt;0,"1"))+(IF(KK47&gt;0,"1"))+(IF(KK48&gt;0,"1"))+(IF(KK49&gt;0,"1"))+(IF(KK50&gt;0,"1"))+(IF(KK51&gt;0,"1"))</f>
        <v>10</v>
      </c>
      <c r="KL52" s="163"/>
      <c r="KM52" s="163">
        <f>(IF(KM3&gt;0,"1"))+(IF(KM4&gt;0,"1"))+(IF(KM5&gt;0,"1"))+(IF(KM6&gt;0,"1"))+(IF(KM7&gt;0,"1"))+(IF(KM8&gt;0,"1"))+(IF(KM9&gt;0,"1"))+(IF(KM10&gt;0,"1"))+(IF(KM11&gt;0,"1"))+(IF(KM12&gt;0,"1"))+(IF(KM13&gt;0,"1"))+(IF(KM14&gt;0,"1"))+(IF(KM15&gt;0,"1"))+(IF(KM16&gt;0,"1"))+(IF(KM17&gt;0,"1"))+(IF(KM18&gt;0,"1"))+(IF(KM19&gt;0,"1"))+(IF(KM20&gt;0,"1"))+(IF(KM21&gt;0,"1"))+(IF(KM22&gt;0,"1"))+(IF(KM23&gt;0,"1"))+(IF(KM24&gt;0,"1"))+(IF(KM25&gt;0,"1"))+(IF(KM26&gt;0,"1"))+(IF(KM27&gt;0,"1"))+(IF(KM28&gt;0,"1"))+(IF(KM29&gt;0,"1"))+(IF(KM30&gt;0,"1"))+(IF(KM31&gt;0,"1"))+(IF(KM32&gt;0,"1"))+(IF(KM33&gt;0,"1"))+(IF(KM34&gt;0,"1"))+(IF(KM36&gt;0,"1"))+(IF(KM37&gt;0,"1"))+(IF(KM38&gt;0,"1"))+(IF(KM39&gt;0,"1"))+(IF(KM40&gt;0,"1"))+(IF(KM41&gt;0,"1"))+(IF(KM42&gt;0,"1"))+(IF(KM43&gt;0,"1"))+(IF(KM45&gt;0,"1"))+(IF(KM46&gt;0,"1"))+(IF(KM47&gt;0,"1"))+(IF(KM48&gt;0,"1"))+(IF(KM49&gt;0,"1"))+(IF(KM50&gt;0,"1"))+(IF(KM51&gt;0,"1"))</f>
        <v>7</v>
      </c>
      <c r="KN52" s="163"/>
      <c r="KO52" s="163">
        <f>(IF(KO3&gt;0,"1"))+(IF(KO4&gt;0,"1"))+(IF(KO5&gt;0,"1"))+(IF(KO6&gt;0,"1"))+(IF(KO7&gt;0,"1"))+(IF(KO8&gt;0,"1"))+(IF(KO9&gt;0,"1"))+(IF(KO10&gt;0,"1"))+(IF(KO11&gt;0,"1"))+(IF(KO12&gt;0,"1"))+(IF(KO13&gt;0,"1"))+(IF(KO14&gt;0,"1"))+(IF(KO15&gt;0,"1"))+(IF(KO16&gt;0,"1"))+(IF(KO17&gt;0,"1"))+(IF(KO18&gt;0,"1"))+(IF(KO19&gt;0,"1"))+(IF(KO20&gt;0,"1"))+(IF(KO21&gt;0,"1"))+(IF(KO22&gt;0,"1"))+(IF(KO23&gt;0,"1"))+(IF(KO24&gt;0,"1"))+(IF(KO25&gt;0,"1"))+(IF(KO26&gt;0,"1"))+(IF(KO27&gt;0,"1"))+(IF(KO28&gt;0,"1"))+(IF(KO29&gt;0,"1"))+(IF(KO30&gt;0,"1"))+(IF(KO31&gt;0,"1"))+(IF(KO32&gt;0,"1"))+(IF(KO33&gt;0,"1"))+(IF(KO34&gt;0,"1"))+(IF(KO36&gt;0,"1"))+(IF(KO37&gt;0,"1"))+(IF(KO38&gt;0,"1"))+(IF(KO39&gt;0,"1"))+(IF(KO40&gt;0,"1"))+(IF(KO41&gt;0,"1"))+(IF(KO42&gt;0,"1"))+(IF(KO43&gt;0,"1"))+(IF(KO45&gt;0,"1"))+(IF(KO46&gt;0,"1"))+(IF(KO47&gt;0,"1"))+(IF(KO48&gt;0,"1"))+(IF(KO49&gt;0,"1"))+(IF(KO50&gt;0,"1"))+(IF(KO51&gt;0,"1"))</f>
        <v>0</v>
      </c>
      <c r="KP52" s="163"/>
      <c r="KQ52" s="163">
        <f>(IF(KQ3&gt;0,"1"))+(IF(KQ4&gt;0,"1"))+(IF(KQ5&gt;0,"1"))+(IF(KQ6&gt;0,"1"))+(IF(KQ7&gt;0,"1"))+(IF(KQ8&gt;0,"1"))+(IF(KQ9&gt;0,"1"))+(IF(KQ10&gt;0,"1"))+(IF(KQ11&gt;0,"1"))+(IF(KQ12&gt;0,"1"))+(IF(KQ13&gt;0,"1"))+(IF(KQ14&gt;0,"1"))+(IF(KQ15&gt;0,"1"))+(IF(KQ16&gt;0,"1"))+(IF(KQ17&gt;0,"1"))+(IF(KQ18&gt;0,"1"))+(IF(KQ19&gt;0,"1"))+(IF(KQ20&gt;0,"1"))+(IF(KQ21&gt;0,"1"))+(IF(KQ22&gt;0,"1"))+(IF(KQ23&gt;0,"1"))+(IF(KQ24&gt;0,"1"))+(IF(KQ25&gt;0,"1"))+(IF(KQ26&gt;0,"1"))+(IF(KQ27&gt;0,"1"))+(IF(KQ28&gt;0,"1"))+(IF(KQ29&gt;0,"1"))+(IF(KQ30&gt;0,"1"))+(IF(KQ31&gt;0,"1"))+(IF(KQ32&gt;0,"1"))+(IF(KQ33&gt;0,"1"))+(IF(KQ34&gt;0,"1"))+(IF(KQ36&gt;0,"1"))+(IF(KQ37&gt;0,"1"))+(IF(KQ38&gt;0,"1"))+(IF(KQ39&gt;0,"1"))+(IF(KQ40&gt;0,"1"))+(IF(KQ41&gt;0,"1"))+(IF(KQ42&gt;0,"1"))+(IF(KQ43&gt;0,"1"))+(IF(KQ45&gt;0,"1"))+(IF(KQ46&gt;0,"1"))+(IF(KQ47&gt;0,"1"))+(IF(KQ48&gt;0,"1"))+(IF(KQ49&gt;0,"1"))+(IF(KQ50&gt;0,"1"))+(IF(KQ51&gt;0,"1"))</f>
        <v>0</v>
      </c>
      <c r="KR52" s="163"/>
      <c r="KS52" s="163">
        <f>(IF(KS3&gt;0,"1"))+(IF(KS4&gt;0,"1"))+(IF(KS5&gt;0,"1"))+(IF(KS6&gt;0,"1"))+(IF(KS7&gt;0,"1"))+(IF(KS8&gt;0,"1"))+(IF(KS9&gt;0,"1"))+(IF(KS10&gt;0,"1"))+(IF(KS11&gt;0,"1"))+(IF(KS12&gt;0,"1"))+(IF(KS13&gt;0,"1"))+(IF(KS14&gt;0,"1"))+(IF(KS15&gt;0,"1"))+(IF(KS16&gt;0,"1"))+(IF(KS17&gt;0,"1"))+(IF(KS18&gt;0,"1"))+(IF(KS19&gt;0,"1"))+(IF(KS20&gt;0,"1"))+(IF(KS21&gt;0,"1"))+(IF(KS22&gt;0,"1"))+(IF(KS23&gt;0,"1"))+(IF(KS24&gt;0,"1"))+(IF(KS25&gt;0,"1"))+(IF(KS26&gt;0,"1"))+(IF(KS27&gt;0,"1"))+(IF(KS28&gt;0,"1"))+(IF(KS29&gt;0,"1"))+(IF(KS30&gt;0,"1"))+(IF(KS31&gt;0,"1"))+(IF(KS32&gt;0,"1"))+(IF(KS33&gt;0,"1"))+(IF(KS34&gt;0,"1"))+(IF(KS36&gt;0,"1"))+(IF(KS37&gt;0,"1"))+(IF(KS38&gt;0,"1"))+(IF(KS39&gt;0,"1"))+(IF(KS40&gt;0,"1"))+(IF(KS41&gt;0,"1"))+(IF(KS42&gt;0,"1"))+(IF(KS43&gt;0,"1"))+(IF(KS45&gt;0,"1"))+(IF(KS46&gt;0,"1"))+(IF(KS47&gt;0,"1"))+(IF(KS48&gt;0,"1"))+(IF(KS49&gt;0,"1"))+(IF(KS50&gt;0,"1"))+(IF(KS51&gt;0,"1"))</f>
        <v>0</v>
      </c>
      <c r="KT52" s="163"/>
      <c r="KU52" s="163">
        <f>(IF(KU3&gt;0,"1"))+(IF(KU4&gt;0,"1"))+(IF(KU5&gt;0,"1"))+(IF(KU6&gt;0,"1"))+(IF(KU7&gt;0,"1"))+(IF(KU8&gt;0,"1"))+(IF(KU9&gt;0,"1"))+(IF(KU10&gt;0,"1"))+(IF(KU11&gt;0,"1"))+(IF(KU12&gt;0,"1"))+(IF(KU13&gt;0,"1"))+(IF(KU14&gt;0,"1"))+(IF(KU15&gt;0,"1"))+(IF(KU16&gt;0,"1"))+(IF(KU17&gt;0,"1"))+(IF(KU18&gt;0,"1"))+(IF(KU19&gt;0,"1"))+(IF(KU20&gt;0,"1"))+(IF(KU21&gt;0,"1"))+(IF(KU22&gt;0,"1"))+(IF(KU23&gt;0,"1"))+(IF(KU24&gt;0,"1"))+(IF(KU25&gt;0,"1"))+(IF(KU26&gt;0,"1"))+(IF(KU27&gt;0,"1"))+(IF(KU28&gt;0,"1"))+(IF(KU29&gt;0,"1"))+(IF(KU30&gt;0,"1"))+(IF(KU31&gt;0,"1"))+(IF(KU32&gt;0,"1"))+(IF(KU33&gt;0,"1"))+(IF(KU34&gt;0,"1"))+(IF(KU36&gt;0,"1"))+(IF(KU37&gt;0,"1"))+(IF(KU38&gt;0,"1"))+(IF(KU39&gt;0,"1"))+(IF(KU40&gt;0,"1"))+(IF(KU41&gt;0,"1"))+(IF(KU42&gt;0,"1"))+(IF(KU43&gt;0,"1"))+(IF(KU45&gt;0,"1"))+(IF(KU46&gt;0,"1"))+(IF(KU47&gt;0,"1"))+(IF(KU48&gt;0,"1"))+(IF(KU49&gt;0,"1"))+(IF(KU50&gt;0,"1"))+(IF(KU51&gt;0,"1"))</f>
        <v>0</v>
      </c>
      <c r="KV52" s="163"/>
      <c r="KW52" s="163">
        <f>(IF(KW3&gt;0,"1"))+(IF(KW4&gt;0,"1"))+(IF(KW5&gt;0,"1"))+(IF(KW6&gt;0,"1"))+(IF(KW7&gt;0,"1"))+(IF(KW8&gt;0,"1"))+(IF(KW9&gt;0,"1"))+(IF(KW10&gt;0,"1"))+(IF(KW11&gt;0,"1"))+(IF(KW12&gt;0,"1"))+(IF(KW13&gt;0,"1"))+(IF(KW14&gt;0,"1"))+(IF(KW15&gt;0,"1"))+(IF(KW16&gt;0,"1"))+(IF(KW17&gt;0,"1"))+(IF(KW18&gt;0,"1"))+(IF(KW19&gt;0,"1"))+(IF(KW20&gt;0,"1"))+(IF(KW21&gt;0,"1"))+(IF(KW22&gt;0,"1"))+(IF(KW23&gt;0,"1"))+(IF(KW24&gt;0,"1"))+(IF(KW25&gt;0,"1"))+(IF(KW26&gt;0,"1"))+(IF(KW27&gt;0,"1"))+(IF(KW28&gt;0,"1"))+(IF(KW29&gt;0,"1"))+(IF(KW30&gt;0,"1"))+(IF(KW31&gt;0,"1"))+(IF(KW32&gt;0,"1"))+(IF(KW33&gt;0,"1"))+(IF(KW34&gt;0,"1"))+(IF(KW36&gt;0,"1"))+(IF(KW37&gt;0,"1"))+(IF(KW38&gt;0,"1"))+(IF(KW39&gt;0,"1"))+(IF(KW40&gt;0,"1"))+(IF(KW41&gt;0,"1"))+(IF(KW42&gt;0,"1"))+(IF(KW43&gt;0,"1"))+(IF(KW45&gt;0,"1"))+(IF(KW46&gt;0,"1"))+(IF(KW47&gt;0,"1"))+(IF(KW48&gt;0,"1"))+(IF(KW49&gt;0,"1"))+(IF(KW50&gt;0,"1"))+(IF(KW51&gt;0,"1"))</f>
        <v>0</v>
      </c>
      <c r="KX52" s="163"/>
      <c r="KY52" s="163">
        <f>(IF(KY3&gt;0,"1"))+(IF(KY4&gt;0,"1"))+(IF(KY5&gt;0,"1"))+(IF(KY6&gt;0,"1"))+(IF(KY7&gt;0,"1"))+(IF(KY8&gt;0,"1"))+(IF(KY9&gt;0,"1"))+(IF(KY10&gt;0,"1"))+(IF(KY11&gt;0,"1"))+(IF(KY12&gt;0,"1"))+(IF(KY13&gt;0,"1"))+(IF(KY14&gt;0,"1"))+(IF(KY15&gt;0,"1"))+(IF(KY16&gt;0,"1"))+(IF(KY17&gt;0,"1"))+(IF(KY18&gt;0,"1"))+(IF(KY19&gt;0,"1"))+(IF(KY20&gt;0,"1"))+(IF(KY21&gt;0,"1"))+(IF(KY22&gt;0,"1"))+(IF(KY23&gt;0,"1"))+(IF(KY24&gt;0,"1"))+(IF(KY25&gt;0,"1"))+(IF(KY26&gt;0,"1"))+(IF(KY27&gt;0,"1"))+(IF(KY28&gt;0,"1"))+(IF(KY29&gt;0,"1"))+(IF(KY30&gt;0,"1"))+(IF(KY31&gt;0,"1"))+(IF(KY32&gt;0,"1"))+(IF(KY33&gt;0,"1"))+(IF(KY34&gt;0,"1"))+(IF(KY36&gt;0,"1"))+(IF(KY37&gt;0,"1"))+(IF(KY38&gt;0,"1"))+(IF(KY39&gt;0,"1"))+(IF(KY40&gt;0,"1"))+(IF(KY41&gt;0,"1"))+(IF(KY42&gt;0,"1"))+(IF(KY43&gt;0,"1"))+(IF(KY45&gt;0,"1"))+(IF(KY46&gt;0,"1"))+(IF(KY47&gt;0,"1"))+(IF(KY48&gt;0,"1"))+(IF(KY49&gt;0,"1"))+(IF(KY50&gt;0,"1"))+(IF(KY51&gt;0,"1"))</f>
        <v>0</v>
      </c>
      <c r="KZ52" s="163"/>
      <c r="LA52" s="163">
        <f>(IF(LA3&gt;0,"1"))+(IF(LA4&gt;0,"1"))+(IF(LA5&gt;0,"1"))+(IF(LA6&gt;0,"1"))+(IF(LA7&gt;0,"1"))+(IF(LA8&gt;0,"1"))+(IF(LA9&gt;0,"1"))+(IF(LA10&gt;0,"1"))+(IF(LA11&gt;0,"1"))+(IF(LA12&gt;0,"1"))+(IF(LA13&gt;0,"1"))+(IF(LA14&gt;0,"1"))+(IF(LA15&gt;0,"1"))+(IF(LA16&gt;0,"1"))+(IF(LA17&gt;0,"1"))+(IF(LA18&gt;0,"1"))+(IF(LA19&gt;0,"1"))+(IF(LA20&gt;0,"1"))+(IF(LA21&gt;0,"1"))+(IF(LA22&gt;0,"1"))+(IF(LA23&gt;0,"1"))+(IF(LA24&gt;0,"1"))+(IF(LA25&gt;0,"1"))+(IF(LA26&gt;0,"1"))+(IF(LA27&gt;0,"1"))+(IF(LA28&gt;0,"1"))+(IF(LA29&gt;0,"1"))+(IF(LA30&gt;0,"1"))+(IF(LA31&gt;0,"1"))+(IF(LA32&gt;0,"1"))+(IF(LA33&gt;0,"1"))+(IF(LA34&gt;0,"1"))+(IF(LA36&gt;0,"1"))+(IF(LA37&gt;0,"1"))+(IF(LA38&gt;0,"1"))+(IF(LA39&gt;0,"1"))+(IF(LA40&gt;0,"1"))+(IF(LA41&gt;0,"1"))+(IF(LA42&gt;0,"1"))+(IF(LA43&gt;0,"1"))+(IF(LA45&gt;0,"1"))+(IF(LA46&gt;0,"1"))+(IF(LA47&gt;0,"1"))+(IF(LA48&gt;0,"1"))+(IF(LA49&gt;0,"1"))+(IF(LA50&gt;0,"1"))+(IF(LA51&gt;0,"1"))</f>
        <v>0</v>
      </c>
      <c r="LB52" s="163"/>
      <c r="LC52" s="163">
        <f>(IF(LC3&gt;0,"1"))+(IF(LC4&gt;0,"1"))+(IF(LC5&gt;0,"1"))+(IF(LC6&gt;0,"1"))+(IF(LC7&gt;0,"1"))+(IF(LC8&gt;0,"1"))+(IF(LC9&gt;0,"1"))+(IF(LC10&gt;0,"1"))+(IF(LC11&gt;0,"1"))+(IF(LC12&gt;0,"1"))+(IF(LC13&gt;0,"1"))+(IF(LC14&gt;0,"1"))+(IF(LC15&gt;0,"1"))+(IF(LC16&gt;0,"1"))+(IF(LC17&gt;0,"1"))+(IF(LC18&gt;0,"1"))+(IF(LC19&gt;0,"1"))+(IF(LC20&gt;0,"1"))+(IF(LC21&gt;0,"1"))+(IF(LC22&gt;0,"1"))+(IF(LC23&gt;0,"1"))+(IF(LC24&gt;0,"1"))+(IF(LC25&gt;0,"1"))+(IF(LC26&gt;0,"1"))+(IF(LC27&gt;0,"1"))+(IF(LC28&gt;0,"1"))+(IF(LC29&gt;0,"1"))+(IF(LC30&gt;0,"1"))+(IF(LC31&gt;0,"1"))+(IF(LC32&gt;0,"1"))+(IF(LC33&gt;0,"1"))+(IF(LC34&gt;0,"1"))+(IF(LC36&gt;0,"1"))+(IF(LC37&gt;0,"1"))+(IF(LC38&gt;0,"1"))+(IF(LC39&gt;0,"1"))+(IF(LC40&gt;0,"1"))+(IF(LC41&gt;0,"1"))+(IF(LC42&gt;0,"1"))+(IF(LC43&gt;0,"1"))+(IF(LC45&gt;0,"1"))+(IF(LC46&gt;0,"1"))+(IF(LC47&gt;0,"1"))+(IF(LC48&gt;0,"1"))+(IF(LC49&gt;0,"1"))+(IF(LC50&gt;0,"1"))+(IF(LC51&gt;0,"1"))</f>
        <v>0</v>
      </c>
      <c r="LD52" s="163"/>
      <c r="LE52" s="163">
        <f>(IF(LE3&gt;0,"1"))+(IF(LE4&gt;0,"1"))+(IF(LE5&gt;0,"1"))+(IF(LE6&gt;0,"1"))+(IF(LE7&gt;0,"1"))+(IF(LE8&gt;0,"1"))+(IF(LE9&gt;0,"1"))+(IF(LE10&gt;0,"1"))+(IF(LE11&gt;0,"1"))+(IF(LE12&gt;0,"1"))+(IF(LE13&gt;0,"1"))+(IF(LE14&gt;0,"1"))+(IF(LE15&gt;0,"1"))+(IF(LE16&gt;0,"1"))+(IF(LE17&gt;0,"1"))+(IF(LE18&gt;0,"1"))+(IF(LE19&gt;0,"1"))+(IF(LE20&gt;0,"1"))+(IF(LE21&gt;0,"1"))+(IF(LE22&gt;0,"1"))+(IF(LE23&gt;0,"1"))+(IF(LE24&gt;0,"1"))+(IF(LE25&gt;0,"1"))+(IF(LE26&gt;0,"1"))+(IF(LE27&gt;0,"1"))+(IF(LE28&gt;0,"1"))+(IF(LE29&gt;0,"1"))+(IF(LE30&gt;0,"1"))+(IF(LE31&gt;0,"1"))+(IF(LE32&gt;0,"1"))+(IF(LE33&gt;0,"1"))+(IF(LE34&gt;0,"1"))+(IF(LE36&gt;0,"1"))+(IF(LE37&gt;0,"1"))+(IF(LE38&gt;0,"1"))+(IF(LE39&gt;0,"1"))+(IF(LE40&gt;0,"1"))+(IF(LE41&gt;0,"1"))+(IF(LE42&gt;0,"1"))+(IF(LE43&gt;0,"1"))+(IF(LE45&gt;0,"1"))+(IF(LE46&gt;0,"1"))+(IF(LE47&gt;0,"1"))+(IF(LE48&gt;0,"1"))+(IF(LE49&gt;0,"1"))+(IF(LE50&gt;0,"1"))+(IF(LE51&gt;0,"1"))</f>
        <v>0</v>
      </c>
      <c r="LF52" s="163"/>
      <c r="LG52" s="163">
        <f>(IF(LG3&gt;0,"1"))+(IF(LG4&gt;0,"1"))+(IF(LG5&gt;0,"1"))+(IF(LG6&gt;0,"1"))+(IF(LG7&gt;0,"1"))+(IF(LG8&gt;0,"1"))+(IF(LG9&gt;0,"1"))+(IF(LG10&gt;0,"1"))+(IF(LG11&gt;0,"1"))+(IF(LG12&gt;0,"1"))+(IF(LG13&gt;0,"1"))+(IF(LG14&gt;0,"1"))+(IF(LG15&gt;0,"1"))+(IF(LG16&gt;0,"1"))+(IF(LG17&gt;0,"1"))+(IF(LG18&gt;0,"1"))+(IF(LG19&gt;0,"1"))+(IF(LG20&gt;0,"1"))+(IF(LG21&gt;0,"1"))+(IF(LG22&gt;0,"1"))+(IF(LG23&gt;0,"1"))+(IF(LG24&gt;0,"1"))+(IF(LG25&gt;0,"1"))+(IF(LG26&gt;0,"1"))+(IF(LG27&gt;0,"1"))+(IF(LG28&gt;0,"1"))+(IF(LG29&gt;0,"1"))+(IF(LG30&gt;0,"1"))+(IF(LG31&gt;0,"1"))+(IF(LG32&gt;0,"1"))+(IF(LG33&gt;0,"1"))+(IF(LG34&gt;0,"1"))+(IF(LG36&gt;0,"1"))+(IF(LG37&gt;0,"1"))+(IF(LG38&gt;0,"1"))+(IF(LG39&gt;0,"1"))+(IF(LG40&gt;0,"1"))+(IF(LG41&gt;0,"1"))+(IF(LG42&gt;0,"1"))+(IF(LG43&gt;0,"1"))+(IF(LG45&gt;0,"1"))+(IF(LG46&gt;0,"1"))+(IF(LG47&gt;0,"1"))+(IF(LG48&gt;0,"1"))+(IF(LG49&gt;0,"1"))+(IF(LG50&gt;0,"1"))+(IF(LG51&gt;0,"1"))</f>
        <v>0</v>
      </c>
      <c r="LH52" s="163"/>
      <c r="LI52" s="163">
        <f>(IF(LI3&gt;0,"1"))+(IF(LI4&gt;0,"1"))+(IF(LI5&gt;0,"1"))+(IF(LI6&gt;0,"1"))+(IF(LI7&gt;0,"1"))+(IF(LI8&gt;0,"1"))+(IF(LI9&gt;0,"1"))+(IF(LI10&gt;0,"1"))+(IF(LI11&gt;0,"1"))+(IF(LI12&gt;0,"1"))+(IF(LI13&gt;0,"1"))+(IF(LI14&gt;0,"1"))+(IF(LI15&gt;0,"1"))+(IF(LI16&gt;0,"1"))+(IF(LI17&gt;0,"1"))+(IF(LI18&gt;0,"1"))+(IF(LI19&gt;0,"1"))+(IF(LI20&gt;0,"1"))+(IF(LI21&gt;0,"1"))+(IF(LI22&gt;0,"1"))+(IF(LI23&gt;0,"1"))+(IF(LI24&gt;0,"1"))+(IF(LI25&gt;0,"1"))+(IF(LI26&gt;0,"1"))+(IF(LI27&gt;0,"1"))+(IF(LI28&gt;0,"1"))+(IF(LI29&gt;0,"1"))+(IF(LI30&gt;0,"1"))+(IF(LI31&gt;0,"1"))+(IF(LI32&gt;0,"1"))+(IF(LI33&gt;0,"1"))+(IF(LI34&gt;0,"1"))+(IF(LI36&gt;0,"1"))+(IF(LI37&gt;0,"1"))+(IF(LI38&gt;0,"1"))+(IF(LI39&gt;0,"1"))+(IF(LI40&gt;0,"1"))+(IF(LI41&gt;0,"1"))+(IF(LI42&gt;0,"1"))+(IF(LI43&gt;0,"1"))+(IF(LI45&gt;0,"1"))+(IF(LI46&gt;0,"1"))+(IF(LI47&gt;0,"1"))+(IF(LI48&gt;0,"1"))+(IF(LI49&gt;0,"1"))+(IF(LI50&gt;0,"1"))+(IF(LI51&gt;0,"1"))</f>
        <v>0</v>
      </c>
      <c r="LJ52" s="163"/>
      <c r="LK52" s="163">
        <f>(IF(LK3&gt;0,"1"))+(IF(LK4&gt;0,"1"))+(IF(LK5&gt;0,"1"))+(IF(LK6&gt;0,"1"))+(IF(LK7&gt;0,"1"))+(IF(LK8&gt;0,"1"))+(IF(LK9&gt;0,"1"))+(IF(LK10&gt;0,"1"))+(IF(LK11&gt;0,"1"))+(IF(LK12&gt;0,"1"))+(IF(LK13&gt;0,"1"))+(IF(LK14&gt;0,"1"))+(IF(LK15&gt;0,"1"))+(IF(LK16&gt;0,"1"))+(IF(LK17&gt;0,"1"))+(IF(LK18&gt;0,"1"))+(IF(LK19&gt;0,"1"))+(IF(LK20&gt;0,"1"))+(IF(LK21&gt;0,"1"))+(IF(LK22&gt;0,"1"))+(IF(LK23&gt;0,"1"))+(IF(LK24&gt;0,"1"))+(IF(LK25&gt;0,"1"))+(IF(LK26&gt;0,"1"))+(IF(LK27&gt;0,"1"))+(IF(LK28&gt;0,"1"))+(IF(LK29&gt;0,"1"))+(IF(LK30&gt;0,"1"))+(IF(LK31&gt;0,"1"))+(IF(LK32&gt;0,"1"))+(IF(LK33&gt;0,"1"))+(IF(LK34&gt;0,"1"))+(IF(LK36&gt;0,"1"))+(IF(LK37&gt;0,"1"))+(IF(LK38&gt;0,"1"))+(IF(LK39&gt;0,"1"))+(IF(LK40&gt;0,"1"))+(IF(LK41&gt;0,"1"))+(IF(LK42&gt;0,"1"))+(IF(LK43&gt;0,"1"))+(IF(LK45&gt;0,"1"))+(IF(LK46&gt;0,"1"))+(IF(LK47&gt;0,"1"))+(IF(LK48&gt;0,"1"))+(IF(LK49&gt;0,"1"))+(IF(LK50&gt;0,"1"))+(IF(LK51&gt;0,"1"))</f>
        <v>0</v>
      </c>
      <c r="LL52" s="163"/>
      <c r="LM52" s="163">
        <f>(IF(LM3&gt;0,"1"))+(IF(LM4&gt;0,"1"))+(IF(LM5&gt;0,"1"))+(IF(LM6&gt;0,"1"))+(IF(LM7&gt;0,"1"))+(IF(LM8&gt;0,"1"))+(IF(LM9&gt;0,"1"))+(IF(LM10&gt;0,"1"))+(IF(LM11&gt;0,"1"))+(IF(LM12&gt;0,"1"))+(IF(LM13&gt;0,"1"))+(IF(LM14&gt;0,"1"))+(IF(LM15&gt;0,"1"))+(IF(LM16&gt;0,"1"))+(IF(LM17&gt;0,"1"))+(IF(LM18&gt;0,"1"))+(IF(LM19&gt;0,"1"))+(IF(LM20&gt;0,"1"))+(IF(LM21&gt;0,"1"))+(IF(LM22&gt;0,"1"))+(IF(LM23&gt;0,"1"))+(IF(LM24&gt;0,"1"))+(IF(LM25&gt;0,"1"))+(IF(LM26&gt;0,"1"))+(IF(LM27&gt;0,"1"))+(IF(LM28&gt;0,"1"))+(IF(LM29&gt;0,"1"))+(IF(LM30&gt;0,"1"))+(IF(LM31&gt;0,"1"))+(IF(LM32&gt;0,"1"))+(IF(LM33&gt;0,"1"))+(IF(LM34&gt;0,"1"))+(IF(LM36&gt;0,"1"))+(IF(LM37&gt;0,"1"))+(IF(LM38&gt;0,"1"))+(IF(LM39&gt;0,"1"))+(IF(LM40&gt;0,"1"))+(IF(LM41&gt;0,"1"))+(IF(LM42&gt;0,"1"))+(IF(LM43&gt;0,"1"))+(IF(LM45&gt;0,"1"))+(IF(LM46&gt;0,"1"))+(IF(LM47&gt;0,"1"))+(IF(LM48&gt;0,"1"))+(IF(LM49&gt;0,"1"))+(IF(LM50&gt;0,"1"))+(IF(LM51&gt;0,"1"))</f>
        <v>0</v>
      </c>
      <c r="LN52" s="163"/>
      <c r="LO52" s="163">
        <f>(IF(LO3&gt;0,"1"))+(IF(LO4&gt;0,"1"))+(IF(LO5&gt;0,"1"))+(IF(LO6&gt;0,"1"))+(IF(LO7&gt;0,"1"))+(IF(LO8&gt;0,"1"))+(IF(LO9&gt;0,"1"))+(IF(LO10&gt;0,"1"))+(IF(LO11&gt;0,"1"))+(IF(LO12&gt;0,"1"))+(IF(LO13&gt;0,"1"))+(IF(LO14&gt;0,"1"))+(IF(LO15&gt;0,"1"))+(IF(LO16&gt;0,"1"))+(IF(LO17&gt;0,"1"))+(IF(LO18&gt;0,"1"))+(IF(LO19&gt;0,"1"))+(IF(LO20&gt;0,"1"))+(IF(LO21&gt;0,"1"))+(IF(LO22&gt;0,"1"))+(IF(LO23&gt;0,"1"))+(IF(LO24&gt;0,"1"))+(IF(LO25&gt;0,"1"))+(IF(LO26&gt;0,"1"))+(IF(LO27&gt;0,"1"))+(IF(LO28&gt;0,"1"))+(IF(LO29&gt;0,"1"))+(IF(LO30&gt;0,"1"))+(IF(LO31&gt;0,"1"))+(IF(LO32&gt;0,"1"))+(IF(LO33&gt;0,"1"))+(IF(LO34&gt;0,"1"))+(IF(LO36&gt;0,"1"))+(IF(LO37&gt;0,"1"))+(IF(LO38&gt;0,"1"))+(IF(LO39&gt;0,"1"))+(IF(LO40&gt;0,"1"))+(IF(LO41&gt;0,"1"))+(IF(LO42&gt;0,"1"))+(IF(LO43&gt;0,"1"))+(IF(LO45&gt;0,"1"))+(IF(LO46&gt;0,"1"))+(IF(LO47&gt;0,"1"))+(IF(LO48&gt;0,"1"))+(IF(LO49&gt;0,"1"))+(IF(LO50&gt;0,"1"))+(IF(LO51&gt;0,"1"))</f>
        <v>0</v>
      </c>
      <c r="LP52" s="163"/>
      <c r="LQ52" s="163">
        <f>(IF(LQ3&gt;0,"1"))+(IF(LQ4&gt;0,"1"))+(IF(LQ5&gt;0,"1"))+(IF(LQ6&gt;0,"1"))+(IF(LQ7&gt;0,"1"))+(IF(LQ8&gt;0,"1"))+(IF(LQ9&gt;0,"1"))+(IF(LQ10&gt;0,"1"))+(IF(LQ11&gt;0,"1"))+(IF(LQ12&gt;0,"1"))+(IF(LQ13&gt;0,"1"))+(IF(LQ14&gt;0,"1"))+(IF(LQ15&gt;0,"1"))+(IF(LQ16&gt;0,"1"))+(IF(LQ17&gt;0,"1"))+(IF(LQ18&gt;0,"1"))+(IF(LQ19&gt;0,"1"))+(IF(LQ20&gt;0,"1"))+(IF(LQ21&gt;0,"1"))+(IF(LQ22&gt;0,"1"))+(IF(LQ23&gt;0,"1"))+(IF(LQ24&gt;0,"1"))+(IF(LQ25&gt;0,"1"))+(IF(LQ26&gt;0,"1"))+(IF(LQ27&gt;0,"1"))+(IF(LQ28&gt;0,"1"))+(IF(LQ29&gt;0,"1"))+(IF(LQ30&gt;0,"1"))+(IF(LQ31&gt;0,"1"))+(IF(LQ32&gt;0,"1"))+(IF(LQ33&gt;0,"1"))+(IF(LQ34&gt;0,"1"))+(IF(LQ36&gt;0,"1"))+(IF(LQ37&gt;0,"1"))+(IF(LQ38&gt;0,"1"))+(IF(LQ39&gt;0,"1"))+(IF(LQ40&gt;0,"1"))+(IF(LQ41&gt;0,"1"))+(IF(LQ42&gt;0,"1"))+(IF(LQ43&gt;0,"1"))+(IF(LQ45&gt;0,"1"))+(IF(LQ46&gt;0,"1"))+(IF(LQ47&gt;0,"1"))+(IF(LQ48&gt;0,"1"))+(IF(LQ49&gt;0,"1"))+(IF(LQ50&gt;0,"1"))+(IF(LQ51&gt;0,"1"))</f>
        <v>0</v>
      </c>
      <c r="LR52" s="163"/>
      <c r="LS52" s="163">
        <f>(IF(LS3&gt;0,"1"))+(IF(LS4&gt;0,"1"))+(IF(LS5&gt;0,"1"))+(IF(LS6&gt;0,"1"))+(IF(LS7&gt;0,"1"))+(IF(LS8&gt;0,"1"))+(IF(LS9&gt;0,"1"))+(IF(LS10&gt;0,"1"))+(IF(LS11&gt;0,"1"))+(IF(LS12&gt;0,"1"))+(IF(LS13&gt;0,"1"))+(IF(LS14&gt;0,"1"))+(IF(LS15&gt;0,"1"))+(IF(LS16&gt;0,"1"))+(IF(LS17&gt;0,"1"))+(IF(LS18&gt;0,"1"))+(IF(LS19&gt;0,"1"))+(IF(LS20&gt;0,"1"))+(IF(LS21&gt;0,"1"))+(IF(LS22&gt;0,"1"))+(IF(LS23&gt;0,"1"))+(IF(LS24&gt;0,"1"))+(IF(LS25&gt;0,"1"))+(IF(LS26&gt;0,"1"))+(IF(LS27&gt;0,"1"))+(IF(LS28&gt;0,"1"))+(IF(LS29&gt;0,"1"))+(IF(LS30&gt;0,"1"))+(IF(LS31&gt;0,"1"))+(IF(LS32&gt;0,"1"))+(IF(LS33&gt;0,"1"))+(IF(LS34&gt;0,"1"))+(IF(LS36&gt;0,"1"))+(IF(LS37&gt;0,"1"))+(IF(LS38&gt;0,"1"))+(IF(LS39&gt;0,"1"))+(IF(LS40&gt;0,"1"))+(IF(LS41&gt;0,"1"))+(IF(LS42&gt;0,"1"))+(IF(LS43&gt;0,"1"))+(IF(LS45&gt;0,"1"))+(IF(LS46&gt;0,"1"))+(IF(LS47&gt;0,"1"))+(IF(LS48&gt;0,"1"))+(IF(LS49&gt;0,"1"))+(IF(LS50&gt;0,"1"))+(IF(LS51&gt;0,"1"))</f>
        <v>0</v>
      </c>
      <c r="LT52" s="163"/>
      <c r="LU52" s="163">
        <f>(IF(LU3&gt;0,"1"))+(IF(LU4&gt;0,"1"))+(IF(LU5&gt;0,"1"))+(IF(LU6&gt;0,"1"))+(IF(LU7&gt;0,"1"))+(IF(LU8&gt;0,"1"))+(IF(LU9&gt;0,"1"))+(IF(LU10&gt;0,"1"))+(IF(LU11&gt;0,"1"))+(IF(LU12&gt;0,"1"))+(IF(LU13&gt;0,"1"))+(IF(LU14&gt;0,"1"))+(IF(LU15&gt;0,"1"))+(IF(LU16&gt;0,"1"))+(IF(LU17&gt;0,"1"))+(IF(LU18&gt;0,"1"))+(IF(LU19&gt;0,"1"))+(IF(LU20&gt;0,"1"))+(IF(LU21&gt;0,"1"))+(IF(LU22&gt;0,"1"))+(IF(LU23&gt;0,"1"))+(IF(LU24&gt;0,"1"))+(IF(LU25&gt;0,"1"))+(IF(LU26&gt;0,"1"))+(IF(LU27&gt;0,"1"))+(IF(LU28&gt;0,"1"))+(IF(LU29&gt;0,"1"))+(IF(LU30&gt;0,"1"))+(IF(LU31&gt;0,"1"))+(IF(LU32&gt;0,"1"))+(IF(LU33&gt;0,"1"))+(IF(LU34&gt;0,"1"))+(IF(LU36&gt;0,"1"))+(IF(LU37&gt;0,"1"))+(IF(LU38&gt;0,"1"))+(IF(LU39&gt;0,"1"))+(IF(LU40&gt;0,"1"))+(IF(LU41&gt;0,"1"))+(IF(LU42&gt;0,"1"))+(IF(LU43&gt;0,"1"))+(IF(LU45&gt;0,"1"))+(IF(LU46&gt;0,"1"))+(IF(LU47&gt;0,"1"))+(IF(LU48&gt;0,"1"))+(IF(LU49&gt;0,"1"))+(IF(LU50&gt;0,"1"))+(IF(LU51&gt;0,"1"))</f>
        <v>0</v>
      </c>
      <c r="LV52" s="163"/>
      <c r="LW52" s="163">
        <f>(IF(LW3&gt;0,"1"))+(IF(LW4&gt;0,"1"))+(IF(LW5&gt;0,"1"))+(IF(LW6&gt;0,"1"))+(IF(LW7&gt;0,"1"))+(IF(LW8&gt;0,"1"))+(IF(LW9&gt;0,"1"))+(IF(LW10&gt;0,"1"))+(IF(LW11&gt;0,"1"))+(IF(LW12&gt;0,"1"))+(IF(LW13&gt;0,"1"))+(IF(LW14&gt;0,"1"))+(IF(LW15&gt;0,"1"))+(IF(LW16&gt;0,"1"))+(IF(LW17&gt;0,"1"))+(IF(LW18&gt;0,"1"))+(IF(LW19&gt;0,"1"))+(IF(LW20&gt;0,"1"))+(IF(LW21&gt;0,"1"))+(IF(LW22&gt;0,"1"))+(IF(LW23&gt;0,"1"))+(IF(LW24&gt;0,"1"))+(IF(LW25&gt;0,"1"))+(IF(LW26&gt;0,"1"))+(IF(LW27&gt;0,"1"))+(IF(LW28&gt;0,"1"))+(IF(LW29&gt;0,"1"))+(IF(LW30&gt;0,"1"))+(IF(LW31&gt;0,"1"))+(IF(LW32&gt;0,"1"))+(IF(LW33&gt;0,"1"))+(IF(LW34&gt;0,"1"))+(IF(LW36&gt;0,"1"))+(IF(LW37&gt;0,"1"))+(IF(LW38&gt;0,"1"))+(IF(LW39&gt;0,"1"))+(IF(LW40&gt;0,"1"))+(IF(LW41&gt;0,"1"))+(IF(LW42&gt;0,"1"))+(IF(LW43&gt;0,"1"))+(IF(LW45&gt;0,"1"))+(IF(LW46&gt;0,"1"))+(IF(LW47&gt;0,"1"))+(IF(LW48&gt;0,"1"))+(IF(LW49&gt;0,"1"))+(IF(LW50&gt;0,"1"))+(IF(LW51&gt;0,"1"))</f>
        <v>0</v>
      </c>
      <c r="LX52" s="163"/>
      <c r="LY52" s="163">
        <f>(IF(LY3&gt;0,"1"))+(IF(LY4&gt;0,"1"))+(IF(LY5&gt;0,"1"))+(IF(LY6&gt;0,"1"))+(IF(LY7&gt;0,"1"))+(IF(LY8&gt;0,"1"))+(IF(LY9&gt;0,"1"))+(IF(LY10&gt;0,"1"))+(IF(LY11&gt;0,"1"))+(IF(LY12&gt;0,"1"))+(IF(LY13&gt;0,"1"))+(IF(LY14&gt;0,"1"))+(IF(LY15&gt;0,"1"))+(IF(LY16&gt;0,"1"))+(IF(LY17&gt;0,"1"))+(IF(LY18&gt;0,"1"))+(IF(LY19&gt;0,"1"))+(IF(LY20&gt;0,"1"))+(IF(LY21&gt;0,"1"))+(IF(LY22&gt;0,"1"))+(IF(LY23&gt;0,"1"))+(IF(LY24&gt;0,"1"))+(IF(LY25&gt;0,"1"))+(IF(LY26&gt;0,"1"))+(IF(LY27&gt;0,"1"))+(IF(LY28&gt;0,"1"))+(IF(LY29&gt;0,"1"))+(IF(LY30&gt;0,"1"))+(IF(LY31&gt;0,"1"))+(IF(LY32&gt;0,"1"))+(IF(LY33&gt;0,"1"))+(IF(LY34&gt;0,"1"))+(IF(LY36&gt;0,"1"))+(IF(LY37&gt;0,"1"))+(IF(LY38&gt;0,"1"))+(IF(LY39&gt;0,"1"))+(IF(LY40&gt;0,"1"))+(IF(LY41&gt;0,"1"))+(IF(LY42&gt;0,"1"))+(IF(LY43&gt;0,"1"))+(IF(LY45&gt;0,"1"))+(IF(LY46&gt;0,"1"))+(IF(LY47&gt;0,"1"))+(IF(LY48&gt;0,"1"))+(IF(LY49&gt;0,"1"))+(IF(LY50&gt;0,"1"))+(IF(LY51&gt;0,"1"))</f>
        <v>0</v>
      </c>
      <c r="LZ52" s="163"/>
      <c r="MA52" s="163">
        <f>(IF(MA3&gt;0,"1"))+(IF(MA4&gt;0,"1"))+(IF(MA5&gt;0,"1"))+(IF(MA6&gt;0,"1"))+(IF(MA7&gt;0,"1"))+(IF(MA8&gt;0,"1"))+(IF(MA9&gt;0,"1"))+(IF(MA10&gt;0,"1"))+(IF(MA11&gt;0,"1"))+(IF(MA12&gt;0,"1"))+(IF(MA13&gt;0,"1"))+(IF(MA14&gt;0,"1"))+(IF(MA15&gt;0,"1"))+(IF(MA16&gt;0,"1"))+(IF(MA17&gt;0,"1"))+(IF(MA18&gt;0,"1"))+(IF(MA19&gt;0,"1"))+(IF(MA20&gt;0,"1"))+(IF(MA21&gt;0,"1"))+(IF(MA22&gt;0,"1"))+(IF(MA23&gt;0,"1"))+(IF(MA24&gt;0,"1"))+(IF(MA25&gt;0,"1"))+(IF(MA26&gt;0,"1"))+(IF(MA27&gt;0,"1"))+(IF(MA28&gt;0,"1"))+(IF(MA29&gt;0,"1"))+(IF(MA30&gt;0,"1"))+(IF(MA31&gt;0,"1"))+(IF(MA32&gt;0,"1"))+(IF(MA33&gt;0,"1"))+(IF(MA34&gt;0,"1"))+(IF(MA36&gt;0,"1"))+(IF(MA37&gt;0,"1"))+(IF(MA38&gt;0,"1"))+(IF(MA39&gt;0,"1"))+(IF(MA40&gt;0,"1"))+(IF(MA41&gt;0,"1"))+(IF(MA42&gt;0,"1"))+(IF(MA43&gt;0,"1"))+(IF(MA45&gt;0,"1"))+(IF(MA46&gt;0,"1"))+(IF(MA47&gt;0,"1"))+(IF(MA48&gt;0,"1"))+(IF(MA49&gt;0,"1"))+(IF(MA50&gt;0,"1"))+(IF(MA51&gt;0,"1"))</f>
        <v>0</v>
      </c>
      <c r="MB52" s="163"/>
      <c r="MC52" s="163">
        <f>(IF(MC3&gt;0,"1"))+(IF(MC4&gt;0,"1"))+(IF(MC5&gt;0,"1"))+(IF(MC6&gt;0,"1"))+(IF(MC7&gt;0,"1"))+(IF(MC8&gt;0,"1"))+(IF(MC9&gt;0,"1"))+(IF(MC10&gt;0,"1"))+(IF(MC11&gt;0,"1"))+(IF(MC12&gt;0,"1"))+(IF(MC13&gt;0,"1"))+(IF(MC14&gt;0,"1"))+(IF(MC15&gt;0,"1"))+(IF(MC16&gt;0,"1"))+(IF(MC17&gt;0,"1"))+(IF(MC18&gt;0,"1"))+(IF(MC19&gt;0,"1"))+(IF(MC20&gt;0,"1"))+(IF(MC21&gt;0,"1"))+(IF(MC22&gt;0,"1"))+(IF(MC23&gt;0,"1"))+(IF(MC24&gt;0,"1"))+(IF(MC25&gt;0,"1"))+(IF(MC26&gt;0,"1"))+(IF(MC27&gt;0,"1"))+(IF(MC28&gt;0,"1"))+(IF(MC29&gt;0,"1"))+(IF(MC30&gt;0,"1"))+(IF(MC31&gt;0,"1"))+(IF(MC32&gt;0,"1"))+(IF(MC33&gt;0,"1"))+(IF(MC34&gt;0,"1"))+(IF(MC36&gt;0,"1"))+(IF(MC37&gt;0,"1"))+(IF(MC38&gt;0,"1"))+(IF(MC39&gt;0,"1"))+(IF(MC40&gt;0,"1"))+(IF(MC41&gt;0,"1"))+(IF(MC42&gt;0,"1"))+(IF(MC43&gt;0,"1"))+(IF(MC45&gt;0,"1"))+(IF(MC46&gt;0,"1"))+(IF(MC47&gt;0,"1"))+(IF(MC48&gt;0,"1"))+(IF(MC49&gt;0,"1"))+(IF(MC50&gt;0,"1"))+(IF(MC51&gt;0,"1"))</f>
        <v>0</v>
      </c>
      <c r="MD52" s="163"/>
      <c r="ME52" s="163">
        <f>(IF(ME3&gt;0,"1"))+(IF(ME4&gt;0,"1"))+(IF(ME5&gt;0,"1"))+(IF(ME6&gt;0,"1"))+(IF(ME7&gt;0,"1"))+(IF(ME8&gt;0,"1"))+(IF(ME9&gt;0,"1"))+(IF(ME10&gt;0,"1"))+(IF(ME11&gt;0,"1"))+(IF(ME12&gt;0,"1"))+(IF(ME13&gt;0,"1"))+(IF(ME14&gt;0,"1"))+(IF(ME15&gt;0,"1"))+(IF(ME16&gt;0,"1"))+(IF(ME17&gt;0,"1"))+(IF(ME18&gt;0,"1"))+(IF(ME19&gt;0,"1"))+(IF(ME20&gt;0,"1"))+(IF(ME21&gt;0,"1"))+(IF(ME22&gt;0,"1"))+(IF(ME23&gt;0,"1"))+(IF(ME24&gt;0,"1"))+(IF(ME25&gt;0,"1"))+(IF(ME26&gt;0,"1"))+(IF(ME27&gt;0,"1"))+(IF(ME28&gt;0,"1"))+(IF(ME29&gt;0,"1"))+(IF(ME30&gt;0,"1"))+(IF(ME31&gt;0,"1"))+(IF(ME32&gt;0,"1"))+(IF(ME33&gt;0,"1"))+(IF(ME34&gt;0,"1"))+(IF(ME36&gt;0,"1"))+(IF(ME37&gt;0,"1"))+(IF(ME38&gt;0,"1"))+(IF(ME39&gt;0,"1"))+(IF(ME40&gt;0,"1"))+(IF(ME41&gt;0,"1"))+(IF(ME42&gt;0,"1"))+(IF(ME43&gt;0,"1"))+(IF(ME45&gt;0,"1"))+(IF(ME46&gt;0,"1"))+(IF(ME47&gt;0,"1"))+(IF(ME48&gt;0,"1"))+(IF(ME49&gt;0,"1"))+(IF(ME50&gt;0,"1"))+(IF(ME51&gt;0,"1"))</f>
        <v>0</v>
      </c>
      <c r="MF52" s="163"/>
      <c r="MG52" s="163">
        <f>(IF(MG3&gt;0,"1"))+(IF(MG4&gt;0,"1"))+(IF(MG5&gt;0,"1"))+(IF(MG6&gt;0,"1"))+(IF(MG7&gt;0,"1"))+(IF(MG8&gt;0,"1"))+(IF(MG9&gt;0,"1"))+(IF(MG10&gt;0,"1"))+(IF(MG11&gt;0,"1"))+(IF(MG12&gt;0,"1"))+(IF(MG13&gt;0,"1"))+(IF(MG14&gt;0,"1"))+(IF(MG15&gt;0,"1"))+(IF(MG16&gt;0,"1"))+(IF(MG17&gt;0,"1"))+(IF(MG18&gt;0,"1"))+(IF(MG19&gt;0,"1"))+(IF(MG20&gt;0,"1"))+(IF(MG21&gt;0,"1"))+(IF(MG22&gt;0,"1"))+(IF(MG23&gt;0,"1"))+(IF(MG24&gt;0,"1"))+(IF(MG25&gt;0,"1"))+(IF(MG26&gt;0,"1"))+(IF(MG27&gt;0,"1"))+(IF(MG28&gt;0,"1"))+(IF(MG29&gt;0,"1"))+(IF(MG30&gt;0,"1"))+(IF(MG31&gt;0,"1"))+(IF(MG32&gt;0,"1"))+(IF(MG33&gt;0,"1"))+(IF(MG34&gt;0,"1"))+(IF(MG36&gt;0,"1"))+(IF(MG37&gt;0,"1"))+(IF(MG38&gt;0,"1"))+(IF(MG39&gt;0,"1"))+(IF(MG40&gt;0,"1"))+(IF(MG41&gt;0,"1"))+(IF(MG42&gt;0,"1"))+(IF(MG43&gt;0,"1"))+(IF(MG45&gt;0,"1"))+(IF(MG46&gt;0,"1"))+(IF(MG47&gt;0,"1"))+(IF(MG48&gt;0,"1"))+(IF(MG49&gt;0,"1"))+(IF(MG50&gt;0,"1"))+(IF(MG51&gt;0,"1"))</f>
        <v>0</v>
      </c>
      <c r="MH52" s="163"/>
      <c r="MI52" s="163">
        <f>(IF(MI3&gt;0,"1"))+(IF(MI4&gt;0,"1"))+(IF(MI5&gt;0,"1"))+(IF(MI6&gt;0,"1"))+(IF(MI7&gt;0,"1"))+(IF(MI8&gt;0,"1"))+(IF(MI9&gt;0,"1"))+(IF(MI10&gt;0,"1"))+(IF(MI11&gt;0,"1"))+(IF(MI12&gt;0,"1"))+(IF(MI13&gt;0,"1"))+(IF(MI14&gt;0,"1"))+(IF(MI15&gt;0,"1"))+(IF(MI16&gt;0,"1"))+(IF(MI17&gt;0,"1"))+(IF(MI18&gt;0,"1"))+(IF(MI19&gt;0,"1"))+(IF(MI20&gt;0,"1"))+(IF(MI21&gt;0,"1"))+(IF(MI22&gt;0,"1"))+(IF(MI23&gt;0,"1"))+(IF(MI24&gt;0,"1"))+(IF(MI25&gt;0,"1"))+(IF(MI26&gt;0,"1"))+(IF(MI27&gt;0,"1"))+(IF(MI28&gt;0,"1"))+(IF(MI29&gt;0,"1"))+(IF(MI30&gt;0,"1"))+(IF(MI31&gt;0,"1"))+(IF(MI32&gt;0,"1"))+(IF(MI33&gt;0,"1"))+(IF(MI34&gt;0,"1"))+(IF(MI36&gt;0,"1"))+(IF(MI37&gt;0,"1"))+(IF(MI38&gt;0,"1"))+(IF(MI39&gt;0,"1"))+(IF(MI40&gt;0,"1"))+(IF(MI41&gt;0,"1"))+(IF(MI42&gt;0,"1"))+(IF(MI43&gt;0,"1"))+(IF(MI45&gt;0,"1"))+(IF(MI46&gt;0,"1"))+(IF(MI47&gt;0,"1"))+(IF(MI48&gt;0,"1"))+(IF(MI49&gt;0,"1"))+(IF(MI50&gt;0,"1"))+(IF(MI51&gt;0,"1"))</f>
        <v>0</v>
      </c>
      <c r="MJ52" s="163"/>
      <c r="MK52" s="163">
        <f>(IF(MK3&gt;0,"1"))+(IF(MK4&gt;0,"1"))+(IF(MK5&gt;0,"1"))+(IF(MK6&gt;0,"1"))+(IF(MK7&gt;0,"1"))+(IF(MK8&gt;0,"1"))+(IF(MK9&gt;0,"1"))+(IF(MK10&gt;0,"1"))+(IF(MK11&gt;0,"1"))+(IF(MK12&gt;0,"1"))+(IF(MK13&gt;0,"1"))+(IF(MK14&gt;0,"1"))+(IF(MK15&gt;0,"1"))+(IF(MK16&gt;0,"1"))+(IF(MK17&gt;0,"1"))+(IF(MK18&gt;0,"1"))+(IF(MK19&gt;0,"1"))+(IF(MK20&gt;0,"1"))+(IF(MK21&gt;0,"1"))+(IF(MK22&gt;0,"1"))+(IF(MK23&gt;0,"1"))+(IF(MK24&gt;0,"1"))+(IF(MK25&gt;0,"1"))+(IF(MK26&gt;0,"1"))+(IF(MK27&gt;0,"1"))+(IF(MK28&gt;0,"1"))+(IF(MK29&gt;0,"1"))+(IF(MK30&gt;0,"1"))+(IF(MK31&gt;0,"1"))+(IF(MK32&gt;0,"1"))+(IF(MK33&gt;0,"1"))+(IF(MK34&gt;0,"1"))+(IF(MK36&gt;0,"1"))+(IF(MK37&gt;0,"1"))+(IF(MK38&gt;0,"1"))+(IF(MK39&gt;0,"1"))+(IF(MK40&gt;0,"1"))+(IF(MK41&gt;0,"1"))+(IF(MK42&gt;0,"1"))+(IF(MK43&gt;0,"1"))+(IF(MK45&gt;0,"1"))+(IF(MK46&gt;0,"1"))+(IF(MK47&gt;0,"1"))+(IF(MK48&gt;0,"1"))+(IF(MK49&gt;0,"1"))+(IF(MK50&gt;0,"1"))+(IF(MK51&gt;0,"1"))</f>
        <v>0</v>
      </c>
      <c r="ML52" s="163"/>
      <c r="MM52" s="163">
        <f>(IF(MM3&gt;0,"1"))+(IF(MM4&gt;0,"1"))+(IF(MM5&gt;0,"1"))+(IF(MM6&gt;0,"1"))+(IF(MM7&gt;0,"1"))+(IF(MM8&gt;0,"1"))+(IF(MM9&gt;0,"1"))+(IF(MM10&gt;0,"1"))+(IF(MM11&gt;0,"1"))+(IF(MM12&gt;0,"1"))+(IF(MM13&gt;0,"1"))+(IF(MM14&gt;0,"1"))+(IF(MM15&gt;0,"1"))+(IF(MM16&gt;0,"1"))+(IF(MM17&gt;0,"1"))+(IF(MM18&gt;0,"1"))+(IF(MM19&gt;0,"1"))+(IF(MM20&gt;0,"1"))+(IF(MM21&gt;0,"1"))+(IF(MM22&gt;0,"1"))+(IF(MM23&gt;0,"1"))+(IF(MM24&gt;0,"1"))+(IF(MM25&gt;0,"1"))+(IF(MM26&gt;0,"1"))+(IF(MM27&gt;0,"1"))+(IF(MM28&gt;0,"1"))+(IF(MM29&gt;0,"1"))+(IF(MM30&gt;0,"1"))+(IF(MM31&gt;0,"1"))+(IF(MM32&gt;0,"1"))+(IF(MM33&gt;0,"1"))+(IF(MM34&gt;0,"1"))+(IF(MM36&gt;0,"1"))+(IF(MM37&gt;0,"1"))+(IF(MM38&gt;0,"1"))+(IF(MM39&gt;0,"1"))+(IF(MM40&gt;0,"1"))+(IF(MM41&gt;0,"1"))+(IF(MM42&gt;0,"1"))+(IF(MM43&gt;0,"1"))+(IF(MM45&gt;0,"1"))+(IF(MM46&gt;0,"1"))+(IF(MM47&gt;0,"1"))+(IF(MM48&gt;0,"1"))+(IF(MM49&gt;0,"1"))+(IF(MM50&gt;0,"1"))+(IF(MM51&gt;0,"1"))</f>
        <v>0</v>
      </c>
      <c r="MN52" s="163"/>
    </row>
    <row r="53" spans="1:352" x14ac:dyDescent="0.3">
      <c r="A53" s="816" t="s">
        <v>31</v>
      </c>
      <c r="B53" s="816"/>
      <c r="C53" s="816"/>
      <c r="D53" s="816"/>
      <c r="E53" s="816"/>
      <c r="F53" s="816"/>
      <c r="G53" s="260"/>
      <c r="H53" s="260"/>
    </row>
    <row r="54" spans="1:352" ht="15" customHeight="1" x14ac:dyDescent="0.3">
      <c r="A54" s="714" t="s">
        <v>27</v>
      </c>
      <c r="B54" s="714"/>
      <c r="C54" s="714"/>
      <c r="D54" s="714"/>
      <c r="E54" s="714"/>
      <c r="F54" s="714"/>
      <c r="G54" s="259"/>
    </row>
    <row r="55" spans="1:352" ht="15" customHeight="1" x14ac:dyDescent="0.3">
      <c r="A55" s="720" t="s">
        <v>55</v>
      </c>
      <c r="B55" s="720"/>
      <c r="C55" s="720"/>
      <c r="D55" s="720"/>
      <c r="E55" s="720"/>
      <c r="F55" s="720"/>
      <c r="G55" s="259"/>
    </row>
    <row r="56" spans="1:352" ht="27.75" customHeight="1" x14ac:dyDescent="0.3">
      <c r="A56" s="720" t="s">
        <v>221</v>
      </c>
      <c r="B56" s="720"/>
      <c r="C56" s="720"/>
      <c r="D56" s="720"/>
      <c r="E56" s="720"/>
      <c r="F56" s="720"/>
      <c r="G56" s="259"/>
    </row>
    <row r="57" spans="1:352" x14ac:dyDescent="0.3">
      <c r="A57" s="721" t="s">
        <v>650</v>
      </c>
      <c r="B57" s="721"/>
      <c r="C57" s="721"/>
      <c r="D57" s="721"/>
      <c r="E57" s="721"/>
      <c r="F57" s="721"/>
    </row>
    <row r="58" spans="1:352" ht="28.5" customHeight="1" x14ac:dyDescent="0.3">
      <c r="A58" s="721" t="s">
        <v>221</v>
      </c>
      <c r="B58" s="721"/>
      <c r="C58" s="721"/>
      <c r="D58" s="721"/>
      <c r="E58" s="721"/>
      <c r="F58" s="721"/>
      <c r="FA58" s="97"/>
      <c r="FB58" s="97"/>
      <c r="FI58" s="97"/>
    </row>
    <row r="59" spans="1:352" ht="30" customHeight="1" x14ac:dyDescent="0.3">
      <c r="A59" s="714" t="s">
        <v>651</v>
      </c>
      <c r="B59" s="714"/>
      <c r="C59" s="714"/>
      <c r="D59" s="714"/>
      <c r="E59" s="714"/>
      <c r="F59" s="714"/>
    </row>
    <row r="61" spans="1:352" x14ac:dyDescent="0.3">
      <c r="A61" s="715" t="s">
        <v>667</v>
      </c>
      <c r="B61" s="715"/>
      <c r="C61" s="715"/>
      <c r="D61" s="715"/>
      <c r="E61" s="715"/>
      <c r="F61" s="715"/>
      <c r="G61" s="715"/>
      <c r="H61" s="2"/>
    </row>
    <row r="62" spans="1:352" x14ac:dyDescent="0.3">
      <c r="A62" s="716" t="s">
        <v>668</v>
      </c>
      <c r="B62" s="716"/>
      <c r="C62" s="716"/>
      <c r="D62" s="716"/>
      <c r="E62" s="716"/>
      <c r="F62" s="716"/>
      <c r="G62" s="716"/>
      <c r="H62" s="2"/>
    </row>
    <row r="63" spans="1:352" x14ac:dyDescent="0.3">
      <c r="A63" s="717" t="s">
        <v>669</v>
      </c>
      <c r="B63" s="717"/>
      <c r="C63" s="717"/>
      <c r="D63" s="717"/>
      <c r="E63" s="717"/>
      <c r="F63" s="717"/>
      <c r="G63" s="717"/>
      <c r="H63" s="2"/>
    </row>
    <row r="64" spans="1:352" x14ac:dyDescent="0.3">
      <c r="A64" s="718" t="s">
        <v>670</v>
      </c>
      <c r="B64" s="718"/>
      <c r="C64" s="718"/>
      <c r="D64" s="718"/>
      <c r="E64" s="718"/>
      <c r="F64" s="718"/>
      <c r="G64" s="718"/>
      <c r="H64" s="2"/>
    </row>
    <row r="65" spans="1:9" x14ac:dyDescent="0.3">
      <c r="A65" s="3"/>
      <c r="B65" s="2"/>
      <c r="G65" s="2"/>
      <c r="H65" s="2"/>
    </row>
    <row r="66" spans="1:9" ht="16.5" x14ac:dyDescent="0.35">
      <c r="A66" s="511">
        <v>30</v>
      </c>
      <c r="B66" s="813" t="s">
        <v>671</v>
      </c>
      <c r="C66" s="813"/>
      <c r="D66" s="813"/>
      <c r="E66" s="813"/>
      <c r="F66" s="813"/>
      <c r="G66" s="813"/>
      <c r="H66" s="512"/>
      <c r="I66" s="1"/>
    </row>
  </sheetData>
  <mergeCells count="193">
    <mergeCell ref="B66:G66"/>
    <mergeCell ref="E52:H52"/>
    <mergeCell ref="A54:F54"/>
    <mergeCell ref="A53:F53"/>
    <mergeCell ref="A57:F57"/>
    <mergeCell ref="A58:F58"/>
    <mergeCell ref="A59:F59"/>
    <mergeCell ref="IC1:ID1"/>
    <mergeCell ref="DY1:DZ1"/>
    <mergeCell ref="FW1:FX1"/>
    <mergeCell ref="FU1:FV1"/>
    <mergeCell ref="GE1:GF1"/>
    <mergeCell ref="GG1:GH1"/>
    <mergeCell ref="GQ1:GR1"/>
    <mergeCell ref="GW1:GX1"/>
    <mergeCell ref="EO1:EP1"/>
    <mergeCell ref="HI1:HJ1"/>
    <mergeCell ref="FE1:FF1"/>
    <mergeCell ref="DM1:DN1"/>
    <mergeCell ref="DA1:DB1"/>
    <mergeCell ref="CW1:CX1"/>
    <mergeCell ref="FK1:FL1"/>
    <mergeCell ref="EY1:EZ1"/>
    <mergeCell ref="FM1:FN1"/>
    <mergeCell ref="A56:F56"/>
    <mergeCell ref="MK1:ML1"/>
    <mergeCell ref="KQ1:KR1"/>
    <mergeCell ref="IE1:IF1"/>
    <mergeCell ref="KS1:KT1"/>
    <mergeCell ref="KU1:KV1"/>
    <mergeCell ref="KW1:KX1"/>
    <mergeCell ref="KY1:KZ1"/>
    <mergeCell ref="KE1:KF1"/>
    <mergeCell ref="KG1:KH1"/>
    <mergeCell ref="KI1:KJ1"/>
    <mergeCell ref="KK1:KL1"/>
    <mergeCell ref="KM1:KN1"/>
    <mergeCell ref="KO1:KP1"/>
    <mergeCell ref="KA1:KB1"/>
    <mergeCell ref="IO1:IP1"/>
    <mergeCell ref="JS1:JT1"/>
    <mergeCell ref="HS1:HT1"/>
    <mergeCell ref="HQ1:HR1"/>
    <mergeCell ref="HC1:HD1"/>
    <mergeCell ref="HK1:HL1"/>
    <mergeCell ref="EU1:EV1"/>
    <mergeCell ref="FG1:FH1"/>
    <mergeCell ref="FO1:FP1"/>
    <mergeCell ref="A55:F55"/>
    <mergeCell ref="MM1:MN1"/>
    <mergeCell ref="A52:B52"/>
    <mergeCell ref="LY1:LZ1"/>
    <mergeCell ref="MA1:MB1"/>
    <mergeCell ref="MC1:MD1"/>
    <mergeCell ref="ME1:MF1"/>
    <mergeCell ref="MG1:MH1"/>
    <mergeCell ref="MI1:MJ1"/>
    <mergeCell ref="LM1:LN1"/>
    <mergeCell ref="LO1:LP1"/>
    <mergeCell ref="LQ1:LR1"/>
    <mergeCell ref="LS1:LT1"/>
    <mergeCell ref="LU1:LV1"/>
    <mergeCell ref="LW1:LX1"/>
    <mergeCell ref="LA1:LB1"/>
    <mergeCell ref="CI1:CJ1"/>
    <mergeCell ref="LC1:LD1"/>
    <mergeCell ref="EK1:EL1"/>
    <mergeCell ref="EC1:ED1"/>
    <mergeCell ref="ES1:ET1"/>
    <mergeCell ref="EE1:EF1"/>
    <mergeCell ref="EW1:EX1"/>
    <mergeCell ref="FC1:FD1"/>
    <mergeCell ref="LE1:LF1"/>
    <mergeCell ref="LG1:LH1"/>
    <mergeCell ref="LI1:LJ1"/>
    <mergeCell ref="LK1:LL1"/>
    <mergeCell ref="JK1:JL1"/>
    <mergeCell ref="JM1:JN1"/>
    <mergeCell ref="JO1:JP1"/>
    <mergeCell ref="JC1:JD1"/>
    <mergeCell ref="IM1:IN1"/>
    <mergeCell ref="JI1:JJ1"/>
    <mergeCell ref="JU1:JV1"/>
    <mergeCell ref="KC1:KD1"/>
    <mergeCell ref="JW1:JX1"/>
    <mergeCell ref="JY1:JZ1"/>
    <mergeCell ref="JQ1:JR1"/>
    <mergeCell ref="IQ1:IR1"/>
    <mergeCell ref="IU1:IV1"/>
    <mergeCell ref="IW1:IX1"/>
    <mergeCell ref="IS1:IT1"/>
    <mergeCell ref="IK1:IL1"/>
    <mergeCell ref="HO1:HP1"/>
    <mergeCell ref="IA1:IB1"/>
    <mergeCell ref="IY1:IZ1"/>
    <mergeCell ref="JA1:JB1"/>
    <mergeCell ref="JE1:JF1"/>
    <mergeCell ref="JG1:JH1"/>
    <mergeCell ref="HU1:HV1"/>
    <mergeCell ref="HW1:HX1"/>
    <mergeCell ref="II1:IJ1"/>
    <mergeCell ref="DO1:DP1"/>
    <mergeCell ref="DS1:DT1"/>
    <mergeCell ref="DW1:DX1"/>
    <mergeCell ref="EG1:EH1"/>
    <mergeCell ref="EA1:EB1"/>
    <mergeCell ref="DU1:DV1"/>
    <mergeCell ref="DQ1:DR1"/>
    <mergeCell ref="EI1:EJ1"/>
    <mergeCell ref="EQ1:ER1"/>
    <mergeCell ref="EM1:EN1"/>
    <mergeCell ref="FA1:FB1"/>
    <mergeCell ref="FI1:FJ1"/>
    <mergeCell ref="FQ1:FR1"/>
    <mergeCell ref="FS1:FT1"/>
    <mergeCell ref="GU1:GV1"/>
    <mergeCell ref="GY1:GZ1"/>
    <mergeCell ref="HG1:HH1"/>
    <mergeCell ref="GS1:GT1"/>
    <mergeCell ref="HY1:HZ1"/>
    <mergeCell ref="GK1:GL1"/>
    <mergeCell ref="GM1:GN1"/>
    <mergeCell ref="GC1:GD1"/>
    <mergeCell ref="FY1:FZ1"/>
    <mergeCell ref="GI1:GJ1"/>
    <mergeCell ref="HM1:HN1"/>
    <mergeCell ref="GA1:GB1"/>
    <mergeCell ref="GO1:GP1"/>
    <mergeCell ref="HA1:HB1"/>
    <mergeCell ref="HE1:HF1"/>
    <mergeCell ref="CA1:CB1"/>
    <mergeCell ref="DE1:DF1"/>
    <mergeCell ref="CE1:CF1"/>
    <mergeCell ref="CO1:CP1"/>
    <mergeCell ref="CQ1:CR1"/>
    <mergeCell ref="CS1:CT1"/>
    <mergeCell ref="CY1:CZ1"/>
    <mergeCell ref="DC1:DD1"/>
    <mergeCell ref="DK1:DL1"/>
    <mergeCell ref="DG1:DH1"/>
    <mergeCell ref="A1:B2"/>
    <mergeCell ref="C1:C2"/>
    <mergeCell ref="D1:D2"/>
    <mergeCell ref="G1:G2"/>
    <mergeCell ref="F1:F2"/>
    <mergeCell ref="AC1:AD1"/>
    <mergeCell ref="AG1:AH1"/>
    <mergeCell ref="AI1:AJ1"/>
    <mergeCell ref="AE1:AF1"/>
    <mergeCell ref="E1:E2"/>
    <mergeCell ref="H1:H2"/>
    <mergeCell ref="I1:J1"/>
    <mergeCell ref="BS1:BT1"/>
    <mergeCell ref="BU1:BV1"/>
    <mergeCell ref="BM1:BN1"/>
    <mergeCell ref="BW1:BX1"/>
    <mergeCell ref="BY1:BZ1"/>
    <mergeCell ref="AK1:AL1"/>
    <mergeCell ref="AM1:AN1"/>
    <mergeCell ref="AO1:AP1"/>
    <mergeCell ref="K1:L1"/>
    <mergeCell ref="M1:N1"/>
    <mergeCell ref="Q1:R1"/>
    <mergeCell ref="S1:T1"/>
    <mergeCell ref="U1:V1"/>
    <mergeCell ref="AA1:AB1"/>
    <mergeCell ref="O1:P1"/>
    <mergeCell ref="W1:X1"/>
    <mergeCell ref="Y1:Z1"/>
    <mergeCell ref="A61:G61"/>
    <mergeCell ref="A62:G62"/>
    <mergeCell ref="A63:G63"/>
    <mergeCell ref="A64:G64"/>
    <mergeCell ref="IG1:IH1"/>
    <mergeCell ref="AQ1:AR1"/>
    <mergeCell ref="AS1:AT1"/>
    <mergeCell ref="AU1:AV1"/>
    <mergeCell ref="BC1:BD1"/>
    <mergeCell ref="BE1:BF1"/>
    <mergeCell ref="BG1:BH1"/>
    <mergeCell ref="AW1:AX1"/>
    <mergeCell ref="BA1:BB1"/>
    <mergeCell ref="BQ1:BR1"/>
    <mergeCell ref="BK1:BL1"/>
    <mergeCell ref="CG1:CH1"/>
    <mergeCell ref="CK1:CL1"/>
    <mergeCell ref="CM1:CN1"/>
    <mergeCell ref="CC1:CD1"/>
    <mergeCell ref="CU1:CV1"/>
    <mergeCell ref="DI1:DJ1"/>
    <mergeCell ref="BI1:BJ1"/>
    <mergeCell ref="BO1:BP1"/>
    <mergeCell ref="AY1:AZ1"/>
  </mergeCells>
  <pageMargins left="0.39370078740157483" right="0.39370078740157483" top="0.39370078740157483" bottom="0.39370078740157483" header="0.51181102362204722" footer="0.51181102362204722"/>
  <pageSetup paperSize="9" scale="48" fitToWidth="0" orientation="landscape" r:id="rId1"/>
  <headerFooter alignWithMargins="0">
    <oddHeader>&amp;C&amp;"Calibri"&amp;10&amp;K000000AGC Internal Use Only.&amp;1#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K58"/>
  <sheetViews>
    <sheetView zoomScale="84" zoomScaleNormal="84" workbookViewId="0">
      <pane xSplit="6" ySplit="2" topLeftCell="G8" activePane="bottomRight" state="frozen"/>
      <selection pane="topRight" activeCell="G1" sqref="G1"/>
      <selection pane="bottomLeft" activeCell="A3" sqref="A3"/>
      <selection pane="bottomRight" activeCell="AQ29" sqref="AQ29"/>
    </sheetView>
  </sheetViews>
  <sheetFormatPr defaultColWidth="3.85546875" defaultRowHeight="15" x14ac:dyDescent="0.3"/>
  <cols>
    <col min="1" max="1" width="3.7109375" style="274" customWidth="1"/>
    <col min="2" max="2" width="19.85546875" style="510" customWidth="1"/>
    <col min="3" max="3" width="5.7109375" style="274" bestFit="1" customWidth="1"/>
    <col min="4" max="4" width="7.5703125" style="274" customWidth="1"/>
    <col min="5" max="5" width="9.140625" style="507" bestFit="1" customWidth="1"/>
    <col min="6" max="6" width="6.28515625" style="508" bestFit="1" customWidth="1"/>
    <col min="7" max="7" width="6.42578125" style="274" bestFit="1" customWidth="1"/>
    <col min="8" max="8" width="3.85546875" style="274" customWidth="1"/>
    <col min="9" max="9" width="5.85546875" style="274" customWidth="1"/>
    <col min="10" max="10" width="3.85546875" style="274" customWidth="1"/>
    <col min="11" max="11" width="5.85546875" style="274" customWidth="1"/>
    <col min="12" max="12" width="3.85546875" style="274" customWidth="1"/>
    <col min="13" max="13" width="5.7109375" style="274" customWidth="1"/>
    <col min="14" max="14" width="3.85546875" style="274" customWidth="1"/>
    <col min="15" max="15" width="5.85546875" style="274" customWidth="1"/>
    <col min="16" max="16" width="3.85546875" style="274" customWidth="1"/>
    <col min="17" max="17" width="5.85546875" style="274" customWidth="1"/>
    <col min="18" max="18" width="3.85546875" style="274" customWidth="1"/>
    <col min="19" max="19" width="5.85546875" style="274" customWidth="1"/>
    <col min="20" max="20" width="3.85546875" style="274" customWidth="1"/>
    <col min="21" max="21" width="5.7109375" style="274" customWidth="1"/>
    <col min="22" max="22" width="3.85546875" style="274" customWidth="1"/>
    <col min="23" max="23" width="5.7109375" style="274" customWidth="1"/>
    <col min="24" max="24" width="3.85546875" style="274" customWidth="1"/>
    <col min="25" max="25" width="5.85546875" style="274" customWidth="1"/>
    <col min="26" max="26" width="3.85546875" style="274" customWidth="1"/>
    <col min="27" max="27" width="5.85546875" style="274" customWidth="1"/>
    <col min="28" max="28" width="3.85546875" style="274" customWidth="1"/>
    <col min="29" max="29" width="5.7109375" style="274" customWidth="1"/>
    <col min="30" max="30" width="3.85546875" style="274" customWidth="1"/>
    <col min="31" max="31" width="6.140625" style="274" customWidth="1"/>
    <col min="32" max="32" width="3.85546875" style="274" customWidth="1"/>
    <col min="33" max="33" width="6.85546875" style="274" customWidth="1"/>
    <col min="34" max="34" width="3.85546875" style="274" customWidth="1"/>
    <col min="35" max="35" width="6.42578125" style="274" customWidth="1"/>
    <col min="36" max="36" width="3.85546875" style="274" customWidth="1"/>
    <col min="37" max="37" width="6.42578125" style="274" customWidth="1"/>
    <col min="38" max="38" width="3.85546875" style="274" customWidth="1"/>
    <col min="39" max="39" width="5.85546875" style="274" customWidth="1"/>
    <col min="40" max="40" width="3.85546875" style="274" customWidth="1"/>
    <col min="41" max="41" width="5.85546875" style="274" customWidth="1"/>
    <col min="42" max="42" width="3.85546875" style="274" customWidth="1"/>
    <col min="43" max="43" width="5.85546875" style="274" customWidth="1"/>
    <col min="44" max="44" width="3.85546875" style="274" customWidth="1"/>
    <col min="45" max="45" width="5.85546875" style="274" customWidth="1"/>
    <col min="46" max="46" width="3.85546875" style="274" customWidth="1"/>
    <col min="47" max="47" width="5.7109375" style="502" customWidth="1"/>
    <col min="48" max="48" width="3.85546875" style="503" customWidth="1"/>
    <col min="49" max="49" width="5.7109375" style="503" customWidth="1"/>
    <col min="50" max="50" width="3.85546875" style="503" customWidth="1"/>
    <col min="51" max="51" width="5.85546875" style="274" customWidth="1"/>
    <col min="52" max="52" width="3.85546875" style="274" customWidth="1"/>
    <col min="53" max="53" width="5.7109375" style="274" customWidth="1"/>
    <col min="54" max="54" width="3.85546875" style="274" customWidth="1"/>
    <col min="55" max="55" width="5.85546875" style="274" customWidth="1"/>
    <col min="56" max="56" width="3.85546875" style="274" customWidth="1"/>
    <col min="57" max="57" width="5.85546875" style="274" customWidth="1"/>
    <col min="58" max="58" width="3.85546875" style="274" customWidth="1"/>
    <col min="59" max="59" width="5.7109375" style="274" customWidth="1"/>
    <col min="60" max="60" width="3.85546875" style="274" customWidth="1"/>
    <col min="61" max="61" width="5.85546875" style="274" customWidth="1"/>
    <col min="62" max="62" width="3.85546875" style="274" customWidth="1"/>
    <col min="63" max="63" width="5.7109375" style="504" customWidth="1"/>
    <col min="64" max="64" width="3.85546875" style="274" customWidth="1"/>
    <col min="65" max="65" width="5.85546875" style="274" customWidth="1"/>
    <col min="66" max="66" width="3.85546875" style="274" customWidth="1"/>
    <col min="67" max="67" width="5.85546875" style="274" customWidth="1"/>
    <col min="68" max="68" width="3.85546875" style="274" customWidth="1"/>
    <col min="69" max="69" width="5.7109375" style="274" customWidth="1"/>
    <col min="70" max="70" width="3.85546875" style="274" customWidth="1"/>
    <col min="71" max="71" width="5.85546875" style="274" customWidth="1"/>
    <col min="72" max="72" width="3.85546875" style="274" customWidth="1"/>
    <col min="73" max="73" width="5.7109375" style="504" customWidth="1"/>
    <col min="74" max="74" width="3.85546875" style="274" customWidth="1"/>
    <col min="75" max="75" width="5.7109375" style="504" customWidth="1"/>
    <col min="76" max="76" width="3.85546875" style="274" customWidth="1"/>
    <col min="77" max="77" width="5.85546875" style="274" customWidth="1"/>
    <col min="78" max="78" width="3.85546875" style="274" customWidth="1"/>
    <col min="79" max="79" width="5.85546875" style="274" customWidth="1"/>
    <col min="80" max="80" width="3.85546875" style="274" customWidth="1"/>
    <col min="81" max="81" width="5.85546875" style="274" customWidth="1"/>
    <col min="82" max="82" width="3.85546875" style="274" customWidth="1"/>
    <col min="83" max="83" width="5.85546875" style="274" customWidth="1"/>
    <col min="84" max="84" width="3.85546875" style="274" customWidth="1"/>
    <col min="85" max="85" width="5.85546875" style="274" customWidth="1"/>
    <col min="86" max="86" width="3.85546875" style="274" customWidth="1"/>
    <col min="87" max="87" width="5.85546875" style="274" customWidth="1"/>
    <col min="88" max="88" width="3.85546875" style="274" customWidth="1"/>
    <col min="89" max="89" width="5.85546875" style="502" customWidth="1"/>
    <col min="90" max="90" width="3.85546875" style="274" customWidth="1"/>
    <col min="91" max="91" width="5.85546875" style="274" customWidth="1"/>
    <col min="92" max="92" width="3.85546875" style="274" customWidth="1"/>
    <col min="93" max="93" width="5.85546875" style="274" customWidth="1"/>
    <col min="94" max="94" width="4.5703125" style="274" customWidth="1"/>
    <col min="95" max="95" width="7" style="274" bestFit="1" customWidth="1"/>
    <col min="96" max="96" width="4.5703125" style="274" customWidth="1"/>
    <col min="97" max="97" width="5.7109375" style="504" customWidth="1"/>
    <col min="98" max="98" width="4.5703125" style="274" customWidth="1"/>
    <col min="99" max="99" width="5.85546875" style="274" customWidth="1"/>
    <col min="100" max="100" width="4.5703125" style="274" customWidth="1"/>
    <col min="101" max="101" width="5.7109375" style="502" customWidth="1"/>
    <col min="102" max="102" width="4.5703125" style="274" customWidth="1"/>
    <col min="103" max="103" width="5.7109375" style="274" customWidth="1"/>
    <col min="104" max="104" width="4.5703125" style="274" customWidth="1"/>
    <col min="105" max="105" width="5.7109375" style="502" customWidth="1"/>
    <col min="106" max="106" width="4.5703125" style="274" customWidth="1"/>
    <col min="107" max="107" width="5.85546875" style="274" customWidth="1"/>
    <col min="108" max="108" width="4.5703125" style="274" customWidth="1"/>
    <col min="109" max="109" width="5.7109375" style="502" customWidth="1"/>
    <col min="110" max="110" width="4" style="274" customWidth="1"/>
    <col min="111" max="111" width="5.7109375" style="504" customWidth="1"/>
    <col min="112" max="112" width="4" style="503" customWidth="1"/>
    <col min="113" max="113" width="5.85546875" style="274" customWidth="1"/>
    <col min="114" max="114" width="4.42578125" style="274" customWidth="1"/>
    <col min="115" max="115" width="5.85546875" style="274" customWidth="1"/>
    <col min="116" max="116" width="3.85546875" style="274" customWidth="1"/>
    <col min="117" max="117" width="5.85546875" style="274" bestFit="1" customWidth="1"/>
    <col min="118" max="118" width="3.85546875" style="274" customWidth="1"/>
    <col min="119" max="119" width="5.85546875" style="274" customWidth="1"/>
    <col min="120" max="120" width="3.85546875" style="274" customWidth="1"/>
    <col min="121" max="121" width="5.7109375" style="274" customWidth="1"/>
    <col min="122" max="122" width="3.85546875" style="274" customWidth="1"/>
    <col min="123" max="123" width="6.140625" style="274" bestFit="1" customWidth="1"/>
    <col min="124" max="124" width="4.28515625" style="274" bestFit="1" customWidth="1"/>
    <col min="125" max="125" width="5.7109375" style="274" customWidth="1"/>
    <col min="126" max="126" width="3.85546875" style="274" customWidth="1"/>
    <col min="127" max="127" width="5.7109375" style="503" customWidth="1"/>
    <col min="128" max="128" width="3.85546875" style="274" customWidth="1"/>
    <col min="129" max="129" width="5.85546875" style="274" customWidth="1"/>
    <col min="130" max="130" width="3.85546875" style="274" customWidth="1"/>
    <col min="131" max="131" width="5.85546875" style="504" customWidth="1"/>
    <col min="132" max="132" width="3.85546875" style="274" customWidth="1"/>
    <col min="133" max="133" width="5.85546875" style="274" customWidth="1"/>
    <col min="134" max="134" width="3.85546875" style="274" customWidth="1"/>
    <col min="135" max="135" width="5.7109375" style="504" customWidth="1"/>
    <col min="136" max="136" width="3.85546875" style="274" customWidth="1"/>
    <col min="137" max="137" width="5.85546875" style="274" customWidth="1"/>
    <col min="138" max="138" width="3.85546875" style="274" customWidth="1"/>
    <col min="139" max="139" width="6" style="274" bestFit="1" customWidth="1"/>
    <col min="140" max="140" width="3.85546875" style="274" customWidth="1"/>
    <col min="141" max="141" width="6.5703125" style="274" customWidth="1"/>
    <col min="142" max="142" width="3.85546875" style="274" customWidth="1"/>
    <col min="143" max="143" width="5.85546875" style="274" customWidth="1"/>
    <col min="144" max="144" width="3.85546875" style="274" customWidth="1"/>
    <col min="145" max="145" width="5.85546875" style="274" customWidth="1"/>
    <col min="146" max="146" width="3.85546875" style="274" customWidth="1"/>
    <col min="147" max="147" width="5.7109375" style="504" customWidth="1"/>
    <col min="148" max="148" width="4.28515625" style="274" bestFit="1" customWidth="1"/>
    <col min="149" max="149" width="5.85546875" style="274" customWidth="1"/>
    <col min="150" max="150" width="3.85546875" style="274" customWidth="1"/>
    <col min="151" max="151" width="5.85546875" style="274" customWidth="1"/>
    <col min="152" max="152" width="3.85546875" style="274" customWidth="1"/>
    <col min="153" max="153" width="6.5703125" style="274" customWidth="1"/>
    <col min="154" max="154" width="3.85546875" style="274" customWidth="1"/>
    <col min="155" max="155" width="5.85546875" style="274" customWidth="1"/>
    <col min="156" max="156" width="3.85546875" style="274" customWidth="1"/>
    <col min="157" max="157" width="5.85546875" style="274" customWidth="1"/>
    <col min="158" max="158" width="3.85546875" style="274" customWidth="1"/>
    <col min="159" max="159" width="6.42578125" style="274" customWidth="1"/>
    <col min="160" max="160" width="3.85546875" style="274" customWidth="1"/>
    <col min="161" max="161" width="5.7109375" style="274" customWidth="1"/>
    <col min="162" max="162" width="3.85546875" style="274" customWidth="1"/>
    <col min="163" max="163" width="5.7109375" style="504" customWidth="1"/>
    <col min="164" max="164" width="3.85546875" style="274" customWidth="1"/>
    <col min="165" max="165" width="6" style="274" bestFit="1" customWidth="1"/>
    <col min="166" max="166" width="2.85546875" style="274" customWidth="1"/>
    <col min="167" max="167" width="5.85546875" style="274" customWidth="1"/>
    <col min="168" max="168" width="3.85546875" style="274" customWidth="1"/>
    <col min="169" max="169" width="5.85546875" style="274" customWidth="1"/>
    <col min="170" max="170" width="3.85546875" style="274" customWidth="1"/>
    <col min="171" max="171" width="6.85546875" style="274" bestFit="1" customWidth="1"/>
    <col min="172" max="172" width="3.85546875" style="274" customWidth="1"/>
    <col min="173" max="173" width="6.42578125" style="274" customWidth="1"/>
    <col min="174" max="174" width="3.85546875" style="274" customWidth="1"/>
    <col min="175" max="175" width="6" style="274" bestFit="1" customWidth="1"/>
    <col min="176" max="176" width="3.85546875" style="274" customWidth="1"/>
    <col min="177" max="177" width="6" style="274" bestFit="1" customWidth="1"/>
    <col min="178" max="178" width="3.85546875" style="274" customWidth="1"/>
    <col min="179" max="179" width="6" style="274" bestFit="1" customWidth="1"/>
    <col min="180" max="180" width="3.85546875" style="274" customWidth="1"/>
    <col min="181" max="181" width="6" style="274" bestFit="1" customWidth="1"/>
    <col min="182" max="182" width="3.85546875" style="274" customWidth="1"/>
    <col min="183" max="183" width="6.42578125" style="274" bestFit="1" customWidth="1"/>
    <col min="184" max="184" width="3.85546875" style="274" customWidth="1"/>
    <col min="185" max="185" width="5.85546875" style="274" customWidth="1"/>
    <col min="186" max="186" width="3.85546875" style="274" customWidth="1"/>
    <col min="187" max="187" width="5.85546875" style="274" customWidth="1"/>
    <col min="188" max="188" width="4" style="274" customWidth="1"/>
    <col min="189" max="189" width="6.140625" style="274" customWidth="1"/>
    <col min="190" max="190" width="3.85546875" style="274" customWidth="1"/>
    <col min="191" max="191" width="6.85546875" style="274" bestFit="1" customWidth="1"/>
    <col min="192" max="192" width="3.85546875" style="274" customWidth="1"/>
    <col min="193" max="193" width="6" style="274" bestFit="1" customWidth="1"/>
    <col min="194" max="194" width="3.85546875" style="274" customWidth="1"/>
    <col min="195" max="195" width="5.85546875" style="274" customWidth="1"/>
    <col min="196" max="196" width="3.85546875" style="274" customWidth="1"/>
    <col min="197" max="197" width="6.140625" style="274" bestFit="1" customWidth="1"/>
    <col min="198" max="198" width="3.85546875" style="274" customWidth="1"/>
    <col min="199" max="199" width="5.85546875" style="274" customWidth="1"/>
    <col min="200" max="200" width="3.85546875" style="274" customWidth="1"/>
    <col min="201" max="201" width="6.140625" style="274" bestFit="1" customWidth="1"/>
    <col min="202" max="202" width="3.85546875" style="274" customWidth="1"/>
    <col min="203" max="203" width="6.140625" style="274" bestFit="1" customWidth="1"/>
    <col min="204" max="204" width="4.7109375" style="274" customWidth="1"/>
    <col min="205" max="205" width="6" style="274" bestFit="1" customWidth="1"/>
    <col min="206" max="206" width="4.7109375" style="274" customWidth="1"/>
    <col min="207" max="207" width="6.7109375" style="274" bestFit="1" customWidth="1"/>
    <col min="208" max="208" width="3.85546875" style="274" customWidth="1"/>
    <col min="209" max="209" width="6.140625" style="274" bestFit="1" customWidth="1"/>
    <col min="210" max="210" width="3.85546875" style="274" customWidth="1"/>
    <col min="211" max="211" width="6.7109375" style="274" bestFit="1" customWidth="1"/>
    <col min="212" max="212" width="3.85546875" style="274" customWidth="1"/>
    <col min="213" max="213" width="5.85546875" style="274" customWidth="1"/>
    <col min="214" max="214" width="3.85546875" style="274" customWidth="1"/>
    <col min="215" max="215" width="6.140625" style="274" bestFit="1" customWidth="1"/>
    <col min="216" max="216" width="3.85546875" style="274" customWidth="1"/>
    <col min="217" max="217" width="6" style="274" bestFit="1" customWidth="1"/>
    <col min="218" max="218" width="3.85546875" style="274" customWidth="1"/>
    <col min="219" max="219" width="6.140625" style="274" bestFit="1" customWidth="1"/>
    <col min="220" max="220" width="3.85546875" style="274" customWidth="1"/>
    <col min="221" max="221" width="5.85546875" style="274" customWidth="1"/>
    <col min="222" max="222" width="3.85546875" style="274" customWidth="1"/>
    <col min="223" max="223" width="6.7109375" style="274" bestFit="1" customWidth="1"/>
    <col min="224" max="224" width="3.85546875" style="274" customWidth="1"/>
    <col min="225" max="225" width="5.85546875" style="274" customWidth="1"/>
    <col min="226" max="226" width="3.85546875" style="274" customWidth="1"/>
    <col min="227" max="227" width="6.140625" style="274" bestFit="1" customWidth="1"/>
    <col min="228" max="228" width="3.85546875" style="274" customWidth="1"/>
    <col min="229" max="229" width="6" style="274" bestFit="1" customWidth="1"/>
    <col min="230" max="230" width="3.85546875" style="274" customWidth="1"/>
    <col min="231" max="231" width="5.85546875" style="274" customWidth="1"/>
    <col min="232" max="232" width="3.85546875" style="274" customWidth="1"/>
    <col min="233" max="233" width="7.28515625" style="274" bestFit="1" customWidth="1"/>
    <col min="234" max="234" width="3.85546875" style="274" customWidth="1"/>
    <col min="235" max="235" width="6" style="274" bestFit="1" customWidth="1"/>
    <col min="236" max="236" width="3.85546875" style="274" customWidth="1"/>
    <col min="237" max="237" width="6.140625" style="274" bestFit="1" customWidth="1"/>
    <col min="238" max="238" width="3.5703125" style="274" customWidth="1"/>
    <col min="239" max="239" width="5.85546875" style="274" customWidth="1"/>
    <col min="240" max="240" width="3.85546875" style="274" customWidth="1"/>
    <col min="241" max="241" width="6" style="274" bestFit="1" customWidth="1"/>
    <col min="242" max="242" width="3.85546875" style="274" customWidth="1"/>
    <col min="243" max="243" width="5.85546875" style="274" customWidth="1"/>
    <col min="244" max="244" width="3.85546875" style="274" customWidth="1"/>
    <col min="245" max="245" width="5.85546875" style="274" customWidth="1"/>
    <col min="246" max="246" width="3.85546875" style="274" customWidth="1"/>
    <col min="247" max="247" width="5.85546875" style="274" customWidth="1"/>
    <col min="248" max="248" width="3.85546875" style="274" customWidth="1"/>
    <col min="249" max="249" width="6.140625" style="274" bestFit="1" customWidth="1"/>
    <col min="250" max="250" width="3.85546875" style="274" customWidth="1"/>
    <col min="251" max="251" width="5.85546875" style="274" customWidth="1"/>
    <col min="252" max="252" width="3.85546875" style="274" customWidth="1"/>
    <col min="253" max="253" width="5.85546875" style="274" customWidth="1"/>
    <col min="254" max="254" width="3.85546875" style="274" customWidth="1"/>
    <col min="255" max="255" width="5.85546875" style="274" customWidth="1"/>
    <col min="256" max="256" width="3.85546875" style="274" customWidth="1"/>
    <col min="257" max="257" width="5.85546875" style="274" customWidth="1"/>
    <col min="258" max="258" width="3.85546875" style="274" customWidth="1"/>
    <col min="259" max="259" width="5.85546875" style="274" customWidth="1"/>
    <col min="260" max="260" width="3.85546875" style="274" customWidth="1"/>
    <col min="261" max="261" width="6.7109375" style="274" bestFit="1" customWidth="1"/>
    <col min="262" max="262" width="3.85546875" style="274" customWidth="1"/>
    <col min="263" max="263" width="6" style="274" bestFit="1" customWidth="1"/>
    <col min="264" max="264" width="3.85546875" style="274" customWidth="1"/>
    <col min="265" max="265" width="5.85546875" style="274" customWidth="1"/>
    <col min="266" max="266" width="3.85546875" style="274" customWidth="1"/>
    <col min="267" max="267" width="5.85546875" style="274" customWidth="1"/>
    <col min="268" max="268" width="3.85546875" style="274" customWidth="1"/>
    <col min="269" max="269" width="6.7109375" style="274" bestFit="1" customWidth="1"/>
    <col min="270" max="270" width="3.85546875" style="274" customWidth="1"/>
    <col min="271" max="271" width="5.85546875" style="274" customWidth="1"/>
    <col min="272" max="272" width="3.85546875" style="274" customWidth="1"/>
    <col min="273" max="273" width="5.85546875" style="274" customWidth="1"/>
    <col min="274" max="274" width="3.85546875" style="274" customWidth="1"/>
    <col min="275" max="275" width="6.140625" style="274" bestFit="1" customWidth="1"/>
    <col min="276" max="276" width="3.85546875" style="274" customWidth="1"/>
    <col min="277" max="277" width="5.85546875" style="274" customWidth="1"/>
    <col min="278" max="278" width="3.85546875" style="274" customWidth="1"/>
    <col min="279" max="279" width="5.85546875" style="274" customWidth="1"/>
    <col min="280" max="280" width="3.85546875" style="274" customWidth="1"/>
    <col min="281" max="281" width="5.85546875" style="274" customWidth="1"/>
    <col min="282" max="282" width="3.85546875" style="274" customWidth="1"/>
    <col min="283" max="283" width="5.85546875" style="274" customWidth="1"/>
    <col min="284" max="284" width="3.85546875" style="274" customWidth="1"/>
    <col min="285" max="285" width="5.85546875" style="274" customWidth="1"/>
    <col min="286" max="286" width="3.85546875" style="274" customWidth="1"/>
    <col min="287" max="287" width="5.85546875" style="274" customWidth="1"/>
    <col min="288" max="288" width="3.85546875" style="274" customWidth="1"/>
    <col min="289" max="289" width="5.85546875" style="274" customWidth="1"/>
    <col min="290" max="290" width="3.85546875" style="274" customWidth="1"/>
    <col min="291" max="291" width="5.85546875" style="274" customWidth="1"/>
    <col min="292" max="292" width="3.85546875" style="274" customWidth="1"/>
    <col min="293" max="293" width="5.85546875" style="274" customWidth="1"/>
    <col min="294" max="294" width="3.85546875" style="274" customWidth="1"/>
    <col min="295" max="295" width="5.85546875" style="274" customWidth="1"/>
    <col min="296" max="296" width="3.85546875" style="274" customWidth="1"/>
    <col min="297" max="297" width="5.85546875" style="274" customWidth="1"/>
    <col min="298" max="298" width="3.85546875" style="274" customWidth="1"/>
    <col min="299" max="299" width="5.85546875" style="274" customWidth="1"/>
    <col min="300" max="300" width="3.85546875" style="274" customWidth="1"/>
    <col min="301" max="301" width="5.85546875" style="274" customWidth="1"/>
    <col min="302" max="302" width="3.85546875" style="274" customWidth="1"/>
    <col min="303" max="303" width="5.85546875" style="274" customWidth="1"/>
    <col min="304" max="304" width="3.85546875" style="274" customWidth="1"/>
    <col min="305" max="305" width="5.85546875" style="274" customWidth="1"/>
    <col min="306" max="306" width="3.85546875" style="274" customWidth="1"/>
    <col min="307" max="307" width="7.28515625" style="274" customWidth="1"/>
    <col min="308" max="308" width="3.85546875" style="274" customWidth="1"/>
    <col min="309" max="309" width="7" style="274" bestFit="1" customWidth="1"/>
    <col min="310" max="310" width="3.85546875" style="274" customWidth="1"/>
    <col min="311" max="311" width="5.85546875" style="274" customWidth="1"/>
    <col min="312" max="312" width="3.85546875" style="274" customWidth="1"/>
    <col min="313" max="313" width="6" style="274" customWidth="1"/>
    <col min="314" max="314" width="3.85546875" style="274" customWidth="1"/>
    <col min="315" max="315" width="5.85546875" style="274" customWidth="1"/>
    <col min="316" max="316" width="3.85546875" style="274" customWidth="1"/>
    <col min="317" max="317" width="5.85546875" style="274" customWidth="1"/>
    <col min="318" max="318" width="3.85546875" style="274" customWidth="1"/>
    <col min="319" max="319" width="5.85546875" style="274" customWidth="1"/>
    <col min="320" max="320" width="3.85546875" style="274" customWidth="1"/>
    <col min="321" max="321" width="5.85546875" style="274" customWidth="1"/>
    <col min="322" max="322" width="3.85546875" style="274" customWidth="1"/>
    <col min="323" max="323" width="5.85546875" style="274" customWidth="1"/>
    <col min="324" max="324" width="3.85546875" style="274" customWidth="1"/>
    <col min="325" max="325" width="5.85546875" style="274" customWidth="1"/>
    <col min="326" max="326" width="3.85546875" style="274" customWidth="1"/>
    <col min="327" max="327" width="5.85546875" style="274" customWidth="1"/>
    <col min="328" max="328" width="3.85546875" style="274" customWidth="1"/>
    <col min="329" max="329" width="5.85546875" style="274" customWidth="1"/>
    <col min="330" max="330" width="3.85546875" style="274" customWidth="1"/>
    <col min="331" max="331" width="5.85546875" style="274" customWidth="1"/>
    <col min="332" max="332" width="3.85546875" style="274" customWidth="1"/>
    <col min="333" max="333" width="5.85546875" style="274" customWidth="1"/>
    <col min="334" max="334" width="3.85546875" style="274" customWidth="1"/>
    <col min="335" max="335" width="5.85546875" style="274" customWidth="1"/>
    <col min="336" max="336" width="3.85546875" style="274" customWidth="1"/>
    <col min="337" max="337" width="5.85546875" style="274" customWidth="1"/>
    <col min="338" max="338" width="3.85546875" style="274" customWidth="1"/>
    <col min="339" max="339" width="5.85546875" style="274" customWidth="1"/>
    <col min="340" max="340" width="3.85546875" style="274"/>
    <col min="341" max="341" width="6.28515625" style="274" customWidth="1"/>
    <col min="342" max="342" width="3.7109375" style="274" customWidth="1"/>
    <col min="343" max="343" width="6" style="274" customWidth="1"/>
    <col min="344" max="344" width="3.85546875" style="274"/>
    <col min="345" max="345" width="6" style="274" customWidth="1"/>
    <col min="346" max="346" width="3.85546875" style="274" customWidth="1"/>
    <col min="347" max="347" width="6" style="274" customWidth="1"/>
    <col min="348" max="348" width="3.7109375" style="274" customWidth="1"/>
    <col min="349" max="349" width="6" style="274" customWidth="1"/>
    <col min="350" max="16384" width="3.85546875" style="274"/>
  </cols>
  <sheetData>
    <row r="1" spans="1:349" ht="48" customHeight="1" x14ac:dyDescent="0.3">
      <c r="A1" s="825" t="s">
        <v>0</v>
      </c>
      <c r="B1" s="826"/>
      <c r="C1" s="829" t="s">
        <v>23</v>
      </c>
      <c r="D1" s="831" t="s">
        <v>22</v>
      </c>
      <c r="E1" s="833" t="s">
        <v>235</v>
      </c>
      <c r="F1" s="835" t="s">
        <v>234</v>
      </c>
      <c r="G1" s="766" t="s">
        <v>500</v>
      </c>
      <c r="H1" s="767"/>
      <c r="I1" s="766" t="s">
        <v>501</v>
      </c>
      <c r="J1" s="767"/>
      <c r="K1" s="821" t="s">
        <v>503</v>
      </c>
      <c r="L1" s="767"/>
      <c r="M1" s="822" t="s">
        <v>512</v>
      </c>
      <c r="N1" s="823"/>
      <c r="O1" s="800" t="s">
        <v>505</v>
      </c>
      <c r="P1" s="767"/>
      <c r="Q1" s="824" t="s">
        <v>506</v>
      </c>
      <c r="R1" s="767"/>
      <c r="S1" s="824" t="s">
        <v>507</v>
      </c>
      <c r="T1" s="767"/>
      <c r="U1" s="822" t="s">
        <v>513</v>
      </c>
      <c r="V1" s="837"/>
      <c r="W1" s="822" t="s">
        <v>514</v>
      </c>
      <c r="X1" s="837"/>
      <c r="Y1" s="824" t="s">
        <v>508</v>
      </c>
      <c r="Z1" s="767"/>
      <c r="AA1" s="824" t="s">
        <v>509</v>
      </c>
      <c r="AB1" s="767"/>
      <c r="AC1" s="770" t="s">
        <v>524</v>
      </c>
      <c r="AD1" s="774"/>
      <c r="AE1" s="768" t="s">
        <v>510</v>
      </c>
      <c r="AF1" s="767"/>
      <c r="AG1" s="768" t="s">
        <v>511</v>
      </c>
      <c r="AH1" s="767"/>
      <c r="AI1" s="768" t="s">
        <v>515</v>
      </c>
      <c r="AJ1" s="767"/>
      <c r="AK1" s="768" t="s">
        <v>516</v>
      </c>
      <c r="AL1" s="767"/>
      <c r="AM1" s="768" t="s">
        <v>517</v>
      </c>
      <c r="AN1" s="767"/>
      <c r="AO1" s="768" t="s">
        <v>518</v>
      </c>
      <c r="AP1" s="767"/>
      <c r="AQ1" s="768" t="s">
        <v>519</v>
      </c>
      <c r="AR1" s="767"/>
      <c r="AS1" s="768" t="s">
        <v>523</v>
      </c>
      <c r="AT1" s="767"/>
      <c r="AU1" s="770" t="s">
        <v>526</v>
      </c>
      <c r="AV1" s="771"/>
      <c r="AW1" s="838" t="s">
        <v>527</v>
      </c>
      <c r="AX1" s="839"/>
      <c r="AY1" s="768" t="s">
        <v>525</v>
      </c>
      <c r="AZ1" s="767"/>
      <c r="BA1" s="766" t="s">
        <v>528</v>
      </c>
      <c r="BB1" s="767"/>
      <c r="BC1" s="769" t="s">
        <v>532</v>
      </c>
      <c r="BD1" s="767"/>
      <c r="BE1" s="766" t="s">
        <v>530</v>
      </c>
      <c r="BF1" s="767"/>
      <c r="BG1" s="770" t="s">
        <v>537</v>
      </c>
      <c r="BH1" s="771"/>
      <c r="BI1" s="768" t="s">
        <v>529</v>
      </c>
      <c r="BJ1" s="767"/>
      <c r="BK1" s="770" t="s">
        <v>531</v>
      </c>
      <c r="BL1" s="774"/>
      <c r="BM1" s="768" t="s">
        <v>536</v>
      </c>
      <c r="BN1" s="767"/>
      <c r="BO1" s="768" t="s">
        <v>533</v>
      </c>
      <c r="BP1" s="767"/>
      <c r="BQ1" s="768" t="s">
        <v>534</v>
      </c>
      <c r="BR1" s="767"/>
      <c r="BS1" s="768" t="s">
        <v>535</v>
      </c>
      <c r="BT1" s="767"/>
      <c r="BU1" s="772" t="s">
        <v>540</v>
      </c>
      <c r="BV1" s="773"/>
      <c r="BW1" s="770" t="s">
        <v>541</v>
      </c>
      <c r="BX1" s="774"/>
      <c r="BY1" s="768" t="s">
        <v>538</v>
      </c>
      <c r="BZ1" s="767"/>
      <c r="CA1" s="768" t="s">
        <v>539</v>
      </c>
      <c r="CB1" s="767"/>
      <c r="CC1" s="768" t="s">
        <v>559</v>
      </c>
      <c r="CD1" s="767"/>
      <c r="CE1" s="768" t="s">
        <v>542</v>
      </c>
      <c r="CF1" s="767"/>
      <c r="CG1" s="768" t="s">
        <v>543</v>
      </c>
      <c r="CH1" s="767"/>
      <c r="CI1" s="768" t="s">
        <v>544</v>
      </c>
      <c r="CJ1" s="767"/>
      <c r="CK1" s="768" t="s">
        <v>545</v>
      </c>
      <c r="CL1" s="767"/>
      <c r="CM1" s="768" t="s">
        <v>546</v>
      </c>
      <c r="CN1" s="767"/>
      <c r="CO1" s="768" t="s">
        <v>143</v>
      </c>
      <c r="CP1" s="767"/>
      <c r="CQ1" s="768" t="s">
        <v>547</v>
      </c>
      <c r="CR1" s="767"/>
      <c r="CS1" s="770" t="s">
        <v>554</v>
      </c>
      <c r="CT1" s="774"/>
      <c r="CU1" s="768" t="s">
        <v>548</v>
      </c>
      <c r="CV1" s="767"/>
      <c r="CW1" s="841" t="s">
        <v>551</v>
      </c>
      <c r="CX1" s="842"/>
      <c r="CY1" s="841" t="s">
        <v>568</v>
      </c>
      <c r="CZ1" s="842"/>
      <c r="DA1" s="770" t="s">
        <v>552</v>
      </c>
      <c r="DB1" s="774"/>
      <c r="DC1" s="768" t="s">
        <v>549</v>
      </c>
      <c r="DD1" s="767"/>
      <c r="DE1" s="770" t="s">
        <v>553</v>
      </c>
      <c r="DF1" s="771"/>
      <c r="DG1" s="772" t="s">
        <v>557</v>
      </c>
      <c r="DH1" s="840"/>
      <c r="DI1" s="766" t="s">
        <v>550</v>
      </c>
      <c r="DJ1" s="767"/>
      <c r="DK1" s="768" t="s">
        <v>555</v>
      </c>
      <c r="DL1" s="767"/>
      <c r="DM1" s="770" t="s">
        <v>607</v>
      </c>
      <c r="DN1" s="774"/>
      <c r="DO1" s="766" t="s">
        <v>556</v>
      </c>
      <c r="DP1" s="767"/>
      <c r="DQ1" s="846" t="s">
        <v>560</v>
      </c>
      <c r="DR1" s="847"/>
      <c r="DS1" s="844" t="s">
        <v>624</v>
      </c>
      <c r="DT1" s="848"/>
      <c r="DU1" s="849" t="s">
        <v>596</v>
      </c>
      <c r="DV1" s="850"/>
      <c r="DW1" s="851" t="s">
        <v>573</v>
      </c>
      <c r="DX1" s="850"/>
      <c r="DY1" s="766" t="s">
        <v>561</v>
      </c>
      <c r="DZ1" s="767"/>
      <c r="EA1" s="770" t="s">
        <v>567</v>
      </c>
      <c r="EB1" s="774"/>
      <c r="EC1" s="766" t="s">
        <v>562</v>
      </c>
      <c r="ED1" s="843"/>
      <c r="EE1" s="844" t="s">
        <v>566</v>
      </c>
      <c r="EF1" s="845"/>
      <c r="EG1" s="800" t="s">
        <v>565</v>
      </c>
      <c r="EH1" s="843"/>
      <c r="EI1" s="766" t="s">
        <v>575</v>
      </c>
      <c r="EJ1" s="843"/>
      <c r="EK1" s="766" t="s">
        <v>563</v>
      </c>
      <c r="EL1" s="843"/>
      <c r="EM1" s="846" t="s">
        <v>564</v>
      </c>
      <c r="EN1" s="852"/>
      <c r="EO1" s="766" t="s">
        <v>569</v>
      </c>
      <c r="EP1" s="767"/>
      <c r="EQ1" s="770" t="s">
        <v>572</v>
      </c>
      <c r="ER1" s="774"/>
      <c r="ES1" s="766" t="s">
        <v>606</v>
      </c>
      <c r="ET1" s="767"/>
      <c r="EU1" s="766" t="s">
        <v>605</v>
      </c>
      <c r="EV1" s="767"/>
      <c r="EW1" s="766" t="s">
        <v>628</v>
      </c>
      <c r="EX1" s="767"/>
      <c r="EY1" s="766" t="s">
        <v>604</v>
      </c>
      <c r="EZ1" s="767"/>
      <c r="FA1" s="766" t="s">
        <v>603</v>
      </c>
      <c r="FB1" s="767"/>
      <c r="FC1" s="766" t="s">
        <v>602</v>
      </c>
      <c r="FD1" s="767"/>
      <c r="FE1" s="770" t="s">
        <v>601</v>
      </c>
      <c r="FF1" s="774"/>
      <c r="FG1" s="770" t="s">
        <v>600</v>
      </c>
      <c r="FH1" s="774"/>
      <c r="FI1" s="770" t="s">
        <v>574</v>
      </c>
      <c r="FJ1" s="774"/>
      <c r="FK1" s="766" t="s">
        <v>570</v>
      </c>
      <c r="FL1" s="767"/>
      <c r="FM1" s="855" t="s">
        <v>571</v>
      </c>
      <c r="FN1" s="856"/>
      <c r="FO1" s="770" t="s">
        <v>611</v>
      </c>
      <c r="FP1" s="774"/>
      <c r="FQ1" s="766" t="s">
        <v>610</v>
      </c>
      <c r="FR1" s="767"/>
      <c r="FS1" s="766" t="s">
        <v>618</v>
      </c>
      <c r="FT1" s="767"/>
      <c r="FU1" s="770" t="s">
        <v>595</v>
      </c>
      <c r="FV1" s="774"/>
      <c r="FW1" s="841" t="s">
        <v>612</v>
      </c>
      <c r="FX1" s="842"/>
      <c r="FY1" s="853" t="s">
        <v>443</v>
      </c>
      <c r="FZ1" s="854"/>
      <c r="GA1" s="770" t="s">
        <v>619</v>
      </c>
      <c r="GB1" s="774"/>
      <c r="GC1" s="766" t="s">
        <v>597</v>
      </c>
      <c r="GD1" s="767"/>
      <c r="GE1" s="766" t="s">
        <v>598</v>
      </c>
      <c r="GF1" s="767"/>
      <c r="GG1" s="766" t="s">
        <v>576</v>
      </c>
      <c r="GH1" s="767"/>
      <c r="GI1" s="853" t="s">
        <v>613</v>
      </c>
      <c r="GJ1" s="854"/>
      <c r="GK1" s="770" t="s">
        <v>580</v>
      </c>
      <c r="GL1" s="774"/>
      <c r="GM1" s="766" t="s">
        <v>577</v>
      </c>
      <c r="GN1" s="767"/>
      <c r="GO1" s="857" t="s">
        <v>614</v>
      </c>
      <c r="GP1" s="858"/>
      <c r="GQ1" s="766" t="s">
        <v>579</v>
      </c>
      <c r="GR1" s="767"/>
      <c r="GS1" s="766" t="s">
        <v>620</v>
      </c>
      <c r="GT1" s="767"/>
      <c r="GU1" s="766" t="s">
        <v>583</v>
      </c>
      <c r="GV1" s="767"/>
      <c r="GW1" s="766" t="s">
        <v>631</v>
      </c>
      <c r="GX1" s="767"/>
      <c r="GY1" s="766" t="s">
        <v>584</v>
      </c>
      <c r="GZ1" s="767"/>
      <c r="HA1" s="766" t="s">
        <v>621</v>
      </c>
      <c r="HB1" s="767"/>
      <c r="HC1" s="766" t="s">
        <v>599</v>
      </c>
      <c r="HD1" s="767"/>
      <c r="HE1" s="766" t="s">
        <v>582</v>
      </c>
      <c r="HF1" s="767"/>
      <c r="HG1" s="766" t="s">
        <v>585</v>
      </c>
      <c r="HH1" s="767"/>
      <c r="HI1" s="766" t="s">
        <v>629</v>
      </c>
      <c r="HJ1" s="767"/>
      <c r="HK1" s="766" t="s">
        <v>626</v>
      </c>
      <c r="HL1" s="767"/>
      <c r="HM1" s="766" t="s">
        <v>622</v>
      </c>
      <c r="HN1" s="767"/>
      <c r="HO1" s="766" t="s">
        <v>609</v>
      </c>
      <c r="HP1" s="767"/>
      <c r="HQ1" s="766" t="s">
        <v>615</v>
      </c>
      <c r="HR1" s="767"/>
      <c r="HS1" s="766" t="s">
        <v>623</v>
      </c>
      <c r="HT1" s="767"/>
      <c r="HU1" s="766" t="s">
        <v>625</v>
      </c>
      <c r="HV1" s="767"/>
      <c r="HW1" s="768" t="s">
        <v>608</v>
      </c>
      <c r="HX1" s="767"/>
      <c r="HY1" s="766" t="s">
        <v>616</v>
      </c>
      <c r="HZ1" s="767"/>
      <c r="IA1" s="766" t="s">
        <v>638</v>
      </c>
      <c r="IB1" s="767"/>
      <c r="IC1" s="766" t="s">
        <v>617</v>
      </c>
      <c r="ID1" s="767"/>
      <c r="IE1" s="766" t="s">
        <v>627</v>
      </c>
      <c r="IF1" s="767"/>
      <c r="IG1" s="766" t="s">
        <v>630</v>
      </c>
      <c r="IH1" s="767"/>
      <c r="II1" s="766" t="s">
        <v>632</v>
      </c>
      <c r="IJ1" s="767"/>
      <c r="IK1" s="766" t="s">
        <v>634</v>
      </c>
      <c r="IL1" s="767"/>
      <c r="IM1" s="766" t="s">
        <v>633</v>
      </c>
      <c r="IN1" s="767"/>
      <c r="IO1" s="766" t="s">
        <v>331</v>
      </c>
      <c r="IP1" s="767"/>
      <c r="IQ1" s="766" t="s">
        <v>636</v>
      </c>
      <c r="IR1" s="767"/>
      <c r="IS1" s="766" t="s">
        <v>637</v>
      </c>
      <c r="IT1" s="767"/>
      <c r="IU1" s="766" t="s">
        <v>635</v>
      </c>
      <c r="IV1" s="767"/>
      <c r="IW1" s="766" t="s">
        <v>639</v>
      </c>
      <c r="IX1" s="767"/>
      <c r="IY1" s="766" t="s">
        <v>640</v>
      </c>
      <c r="IZ1" s="767"/>
      <c r="JA1" s="766" t="s">
        <v>641</v>
      </c>
      <c r="JB1" s="767"/>
      <c r="JC1" s="766" t="s">
        <v>646</v>
      </c>
      <c r="JD1" s="767"/>
      <c r="JE1" s="766" t="s">
        <v>642</v>
      </c>
      <c r="JF1" s="767"/>
      <c r="JG1" s="766" t="s">
        <v>645</v>
      </c>
      <c r="JH1" s="767"/>
      <c r="JI1" s="855" t="s">
        <v>648</v>
      </c>
      <c r="JJ1" s="859"/>
      <c r="JK1" s="766" t="s">
        <v>644</v>
      </c>
      <c r="JL1" s="767"/>
      <c r="JM1" s="766" t="s">
        <v>643</v>
      </c>
      <c r="JN1" s="767"/>
      <c r="JO1" s="855" t="s">
        <v>647</v>
      </c>
      <c r="JP1" s="856"/>
      <c r="JQ1" s="766"/>
      <c r="JR1" s="767"/>
      <c r="JS1" s="766"/>
      <c r="JT1" s="767"/>
      <c r="JU1" s="766"/>
      <c r="JV1" s="767"/>
      <c r="JW1" s="766"/>
      <c r="JX1" s="767"/>
      <c r="JY1" s="855"/>
      <c r="JZ1" s="856"/>
      <c r="KA1" s="766"/>
      <c r="KB1" s="767"/>
      <c r="KC1" s="800"/>
      <c r="KD1" s="801"/>
      <c r="KE1" s="860"/>
      <c r="KF1" s="861"/>
      <c r="KG1" s="766"/>
      <c r="KH1" s="767"/>
      <c r="KI1" s="766"/>
      <c r="KJ1" s="767"/>
      <c r="KK1" s="766"/>
      <c r="KL1" s="767"/>
      <c r="KM1" s="766"/>
      <c r="KN1" s="767"/>
      <c r="KO1" s="766"/>
      <c r="KP1" s="767"/>
      <c r="KQ1" s="766"/>
      <c r="KR1" s="767"/>
      <c r="KS1" s="766"/>
      <c r="KT1" s="767"/>
      <c r="KU1" s="766"/>
      <c r="KV1" s="767"/>
      <c r="KW1" s="766"/>
      <c r="KX1" s="767"/>
      <c r="KY1" s="766"/>
      <c r="KZ1" s="767"/>
      <c r="LA1" s="873"/>
      <c r="LB1" s="874"/>
      <c r="LC1" s="766"/>
      <c r="LD1" s="767"/>
      <c r="LE1" s="766"/>
      <c r="LF1" s="767"/>
      <c r="LG1" s="800"/>
      <c r="LH1" s="801"/>
      <c r="LI1" s="766"/>
      <c r="LJ1" s="767"/>
      <c r="LK1" s="766"/>
      <c r="LL1" s="767"/>
      <c r="LM1" s="766"/>
      <c r="LN1" s="767"/>
      <c r="LO1" s="766"/>
      <c r="LP1" s="767"/>
      <c r="LQ1" s="766"/>
      <c r="LR1" s="767"/>
      <c r="LS1" s="766"/>
      <c r="LT1" s="767"/>
      <c r="LU1" s="766"/>
      <c r="LV1" s="767"/>
      <c r="LW1" s="766"/>
      <c r="LX1" s="767"/>
      <c r="LY1" s="766"/>
      <c r="LZ1" s="767"/>
      <c r="MA1" s="800"/>
      <c r="MB1" s="767"/>
      <c r="MC1" s="863"/>
      <c r="MD1" s="872"/>
      <c r="ME1" s="865"/>
      <c r="MF1" s="866"/>
      <c r="MG1" s="863"/>
      <c r="MH1" s="864"/>
      <c r="MI1" s="865"/>
      <c r="MJ1" s="866"/>
    </row>
    <row r="2" spans="1:349" s="295" customFormat="1" ht="11.25" customHeight="1" thickBot="1" x14ac:dyDescent="0.3">
      <c r="A2" s="827"/>
      <c r="B2" s="828"/>
      <c r="C2" s="830"/>
      <c r="D2" s="832"/>
      <c r="E2" s="834"/>
      <c r="F2" s="836"/>
      <c r="G2" s="275" t="s">
        <v>4</v>
      </c>
      <c r="H2" s="276" t="s">
        <v>5</v>
      </c>
      <c r="I2" s="275" t="s">
        <v>4</v>
      </c>
      <c r="J2" s="276" t="s">
        <v>5</v>
      </c>
      <c r="K2" s="277" t="s">
        <v>4</v>
      </c>
      <c r="L2" s="276" t="s">
        <v>5</v>
      </c>
      <c r="M2" s="278" t="s">
        <v>4</v>
      </c>
      <c r="N2" s="279" t="s">
        <v>5</v>
      </c>
      <c r="O2" s="275" t="s">
        <v>4</v>
      </c>
      <c r="P2" s="276" t="s">
        <v>5</v>
      </c>
      <c r="Q2" s="277" t="s">
        <v>4</v>
      </c>
      <c r="R2" s="277" t="s">
        <v>5</v>
      </c>
      <c r="S2" s="278" t="s">
        <v>4</v>
      </c>
      <c r="T2" s="280" t="s">
        <v>5</v>
      </c>
      <c r="U2" s="278" t="s">
        <v>4</v>
      </c>
      <c r="V2" s="276" t="s">
        <v>5</v>
      </c>
      <c r="W2" s="278" t="s">
        <v>4</v>
      </c>
      <c r="X2" s="276" t="s">
        <v>5</v>
      </c>
      <c r="Y2" s="278" t="s">
        <v>4</v>
      </c>
      <c r="Z2" s="280" t="s">
        <v>5</v>
      </c>
      <c r="AA2" s="277" t="s">
        <v>4</v>
      </c>
      <c r="AB2" s="276" t="s">
        <v>5</v>
      </c>
      <c r="AC2" s="277" t="s">
        <v>4</v>
      </c>
      <c r="AD2" s="280" t="s">
        <v>5</v>
      </c>
      <c r="AE2" s="277" t="s">
        <v>4</v>
      </c>
      <c r="AF2" s="276" t="s">
        <v>5</v>
      </c>
      <c r="AG2" s="277" t="s">
        <v>4</v>
      </c>
      <c r="AH2" s="276" t="s">
        <v>5</v>
      </c>
      <c r="AI2" s="277" t="s">
        <v>4</v>
      </c>
      <c r="AJ2" s="276" t="s">
        <v>5</v>
      </c>
      <c r="AK2" s="277" t="s">
        <v>4</v>
      </c>
      <c r="AL2" s="276" t="s">
        <v>5</v>
      </c>
      <c r="AM2" s="277" t="s">
        <v>4</v>
      </c>
      <c r="AN2" s="276" t="s">
        <v>5</v>
      </c>
      <c r="AO2" s="277" t="s">
        <v>4</v>
      </c>
      <c r="AP2" s="276" t="s">
        <v>5</v>
      </c>
      <c r="AQ2" s="277" t="s">
        <v>4</v>
      </c>
      <c r="AR2" s="276" t="s">
        <v>5</v>
      </c>
      <c r="AS2" s="277" t="s">
        <v>4</v>
      </c>
      <c r="AT2" s="276" t="s">
        <v>5</v>
      </c>
      <c r="AU2" s="281" t="s">
        <v>446</v>
      </c>
      <c r="AV2" s="277" t="s">
        <v>5</v>
      </c>
      <c r="AW2" s="282" t="s">
        <v>4</v>
      </c>
      <c r="AX2" s="283" t="s">
        <v>447</v>
      </c>
      <c r="AY2" s="277" t="s">
        <v>4</v>
      </c>
      <c r="AZ2" s="276" t="s">
        <v>5</v>
      </c>
      <c r="BA2" s="278" t="s">
        <v>4</v>
      </c>
      <c r="BB2" s="280" t="s">
        <v>5</v>
      </c>
      <c r="BC2" s="277" t="s">
        <v>4</v>
      </c>
      <c r="BD2" s="276" t="s">
        <v>5</v>
      </c>
      <c r="BE2" s="277" t="s">
        <v>4</v>
      </c>
      <c r="BF2" s="276" t="s">
        <v>5</v>
      </c>
      <c r="BG2" s="278" t="s">
        <v>4</v>
      </c>
      <c r="BH2" s="276" t="s">
        <v>447</v>
      </c>
      <c r="BI2" s="277" t="s">
        <v>4</v>
      </c>
      <c r="BJ2" s="276" t="s">
        <v>5</v>
      </c>
      <c r="BK2" s="281" t="s">
        <v>4</v>
      </c>
      <c r="BL2" s="280" t="s">
        <v>5</v>
      </c>
      <c r="BM2" s="277"/>
      <c r="BN2" s="276"/>
      <c r="BO2" s="277" t="s">
        <v>4</v>
      </c>
      <c r="BP2" s="276" t="s">
        <v>5</v>
      </c>
      <c r="BQ2" s="277" t="s">
        <v>4</v>
      </c>
      <c r="BR2" s="276" t="s">
        <v>5</v>
      </c>
      <c r="BS2" s="277" t="s">
        <v>4</v>
      </c>
      <c r="BT2" s="276" t="s">
        <v>5</v>
      </c>
      <c r="BU2" s="284" t="s">
        <v>4</v>
      </c>
      <c r="BV2" s="276" t="s">
        <v>5</v>
      </c>
      <c r="BW2" s="281" t="s">
        <v>4</v>
      </c>
      <c r="BX2" s="280" t="s">
        <v>447</v>
      </c>
      <c r="BY2" s="277" t="s">
        <v>4</v>
      </c>
      <c r="BZ2" s="276" t="s">
        <v>5</v>
      </c>
      <c r="CA2" s="277" t="s">
        <v>4</v>
      </c>
      <c r="CB2" s="276" t="s">
        <v>5</v>
      </c>
      <c r="CC2" s="277" t="s">
        <v>4</v>
      </c>
      <c r="CD2" s="276" t="s">
        <v>5</v>
      </c>
      <c r="CE2" s="277" t="s">
        <v>4</v>
      </c>
      <c r="CF2" s="276" t="s">
        <v>5</v>
      </c>
      <c r="CG2" s="277" t="s">
        <v>4</v>
      </c>
      <c r="CH2" s="276" t="s">
        <v>5</v>
      </c>
      <c r="CI2" s="277" t="s">
        <v>4</v>
      </c>
      <c r="CJ2" s="276" t="s">
        <v>5</v>
      </c>
      <c r="CK2" s="281" t="s">
        <v>4</v>
      </c>
      <c r="CL2" s="276" t="s">
        <v>5</v>
      </c>
      <c r="CM2" s="277" t="s">
        <v>4</v>
      </c>
      <c r="CN2" s="276" t="s">
        <v>5</v>
      </c>
      <c r="CO2" s="277" t="s">
        <v>4</v>
      </c>
      <c r="CP2" s="276" t="s">
        <v>5</v>
      </c>
      <c r="CQ2" s="277" t="s">
        <v>4</v>
      </c>
      <c r="CR2" s="276" t="s">
        <v>5</v>
      </c>
      <c r="CS2" s="284" t="s">
        <v>4</v>
      </c>
      <c r="CT2" s="280" t="s">
        <v>447</v>
      </c>
      <c r="CU2" s="277" t="s">
        <v>4</v>
      </c>
      <c r="CV2" s="276" t="s">
        <v>5</v>
      </c>
      <c r="CW2" s="284" t="s">
        <v>4</v>
      </c>
      <c r="CX2" s="280" t="s">
        <v>5</v>
      </c>
      <c r="CY2" s="278" t="s">
        <v>4</v>
      </c>
      <c r="CZ2" s="277" t="s">
        <v>5</v>
      </c>
      <c r="DA2" s="284" t="s">
        <v>4</v>
      </c>
      <c r="DB2" s="280" t="s">
        <v>5</v>
      </c>
      <c r="DC2" s="277" t="s">
        <v>4</v>
      </c>
      <c r="DD2" s="276" t="s">
        <v>5</v>
      </c>
      <c r="DE2" s="281" t="s">
        <v>4</v>
      </c>
      <c r="DF2" s="277" t="s">
        <v>5</v>
      </c>
      <c r="DG2" s="284" t="s">
        <v>4</v>
      </c>
      <c r="DH2" s="279" t="s">
        <v>5</v>
      </c>
      <c r="DI2" s="275" t="s">
        <v>4</v>
      </c>
      <c r="DJ2" s="276" t="s">
        <v>5</v>
      </c>
      <c r="DK2" s="277" t="s">
        <v>4</v>
      </c>
      <c r="DL2" s="276" t="s">
        <v>5</v>
      </c>
      <c r="DM2" s="277" t="s">
        <v>4</v>
      </c>
      <c r="DN2" s="276" t="s">
        <v>5</v>
      </c>
      <c r="DO2" s="277" t="s">
        <v>4</v>
      </c>
      <c r="DP2" s="276" t="s">
        <v>5</v>
      </c>
      <c r="DQ2" s="277" t="s">
        <v>4</v>
      </c>
      <c r="DR2" s="276" t="s">
        <v>5</v>
      </c>
      <c r="DS2" s="275" t="s">
        <v>4</v>
      </c>
      <c r="DT2" s="276" t="s">
        <v>5</v>
      </c>
      <c r="DU2" s="277" t="s">
        <v>4</v>
      </c>
      <c r="DV2" s="279" t="s">
        <v>5</v>
      </c>
      <c r="DW2" s="278" t="s">
        <v>4</v>
      </c>
      <c r="DX2" s="277" t="s">
        <v>5</v>
      </c>
      <c r="DY2" s="277" t="s">
        <v>4</v>
      </c>
      <c r="DZ2" s="276" t="s">
        <v>5</v>
      </c>
      <c r="EA2" s="281" t="s">
        <v>4</v>
      </c>
      <c r="EB2" s="277" t="s">
        <v>5</v>
      </c>
      <c r="EC2" s="277" t="s">
        <v>4</v>
      </c>
      <c r="ED2" s="276" t="s">
        <v>5</v>
      </c>
      <c r="EE2" s="281" t="s">
        <v>4</v>
      </c>
      <c r="EF2" s="279" t="s">
        <v>5</v>
      </c>
      <c r="EG2" s="277" t="s">
        <v>4</v>
      </c>
      <c r="EH2" s="276" t="s">
        <v>5</v>
      </c>
      <c r="EI2" s="277" t="s">
        <v>4</v>
      </c>
      <c r="EJ2" s="276" t="s">
        <v>5</v>
      </c>
      <c r="EK2" s="277" t="s">
        <v>4</v>
      </c>
      <c r="EL2" s="276" t="s">
        <v>5</v>
      </c>
      <c r="EM2" s="277" t="s">
        <v>4</v>
      </c>
      <c r="EN2" s="276" t="s">
        <v>5</v>
      </c>
      <c r="EO2" s="277" t="s">
        <v>4</v>
      </c>
      <c r="EP2" s="276" t="s">
        <v>5</v>
      </c>
      <c r="EQ2" s="281" t="s">
        <v>4</v>
      </c>
      <c r="ER2" s="276" t="s">
        <v>5</v>
      </c>
      <c r="ES2" s="277" t="s">
        <v>4</v>
      </c>
      <c r="ET2" s="276" t="s">
        <v>5</v>
      </c>
      <c r="EU2" s="277" t="s">
        <v>4</v>
      </c>
      <c r="EV2" s="276" t="s">
        <v>5</v>
      </c>
      <c r="EW2" s="275" t="s">
        <v>4</v>
      </c>
      <c r="EX2" s="276" t="s">
        <v>5</v>
      </c>
      <c r="EY2" s="277" t="s">
        <v>4</v>
      </c>
      <c r="EZ2" s="276" t="s">
        <v>5</v>
      </c>
      <c r="FA2" s="277" t="s">
        <v>4</v>
      </c>
      <c r="FB2" s="276" t="s">
        <v>5</v>
      </c>
      <c r="FC2" s="277" t="s">
        <v>4</v>
      </c>
      <c r="FD2" s="276" t="s">
        <v>5</v>
      </c>
      <c r="FE2" s="277" t="s">
        <v>446</v>
      </c>
      <c r="FF2" s="276" t="s">
        <v>5</v>
      </c>
      <c r="FG2" s="284" t="s">
        <v>4</v>
      </c>
      <c r="FH2" s="277" t="s">
        <v>5</v>
      </c>
      <c r="FI2" s="284" t="s">
        <v>4</v>
      </c>
      <c r="FJ2" s="277" t="s">
        <v>5</v>
      </c>
      <c r="FK2" s="277" t="s">
        <v>4</v>
      </c>
      <c r="FL2" s="276" t="s">
        <v>5</v>
      </c>
      <c r="FM2" s="285" t="s">
        <v>446</v>
      </c>
      <c r="FN2" s="276" t="s">
        <v>447</v>
      </c>
      <c r="FO2" s="277" t="s">
        <v>4</v>
      </c>
      <c r="FP2" s="276" t="s">
        <v>5</v>
      </c>
      <c r="FQ2" s="277" t="s">
        <v>4</v>
      </c>
      <c r="FR2" s="276" t="s">
        <v>5</v>
      </c>
      <c r="FS2" s="277" t="s">
        <v>4</v>
      </c>
      <c r="FT2" s="276" t="s">
        <v>5</v>
      </c>
      <c r="FU2" s="275" t="s">
        <v>4</v>
      </c>
      <c r="FV2" s="276" t="s">
        <v>5</v>
      </c>
      <c r="FW2" s="275" t="s">
        <v>4</v>
      </c>
      <c r="FX2" s="276" t="s">
        <v>5</v>
      </c>
      <c r="FY2" s="243" t="s">
        <v>4</v>
      </c>
      <c r="FZ2" s="244" t="s">
        <v>5</v>
      </c>
      <c r="GA2" s="275" t="s">
        <v>4</v>
      </c>
      <c r="GB2" s="276" t="s">
        <v>5</v>
      </c>
      <c r="GC2" s="277" t="s">
        <v>4</v>
      </c>
      <c r="GD2" s="276" t="s">
        <v>5</v>
      </c>
      <c r="GE2" s="277" t="s">
        <v>4</v>
      </c>
      <c r="GF2" s="276" t="s">
        <v>5</v>
      </c>
      <c r="GG2" s="277" t="s">
        <v>4</v>
      </c>
      <c r="GH2" s="276" t="s">
        <v>5</v>
      </c>
      <c r="GI2" s="284" t="s">
        <v>4</v>
      </c>
      <c r="GJ2" s="277" t="s">
        <v>5</v>
      </c>
      <c r="GK2" s="284" t="s">
        <v>4</v>
      </c>
      <c r="GL2" s="277" t="s">
        <v>5</v>
      </c>
      <c r="GM2" s="277" t="s">
        <v>4</v>
      </c>
      <c r="GN2" s="276" t="s">
        <v>5</v>
      </c>
      <c r="GO2" s="277" t="s">
        <v>4</v>
      </c>
      <c r="GP2" s="276" t="s">
        <v>5</v>
      </c>
      <c r="GQ2" s="277" t="s">
        <v>4</v>
      </c>
      <c r="GR2" s="276" t="s">
        <v>5</v>
      </c>
      <c r="GS2" s="277" t="s">
        <v>4</v>
      </c>
      <c r="GT2" s="276" t="s">
        <v>5</v>
      </c>
      <c r="GU2" s="275" t="s">
        <v>4</v>
      </c>
      <c r="GV2" s="276" t="s">
        <v>5</v>
      </c>
      <c r="GW2" s="286" t="s">
        <v>4</v>
      </c>
      <c r="GX2" s="287" t="s">
        <v>5</v>
      </c>
      <c r="GY2" s="277" t="s">
        <v>4</v>
      </c>
      <c r="GZ2" s="276" t="s">
        <v>5</v>
      </c>
      <c r="HA2" s="277" t="s">
        <v>4</v>
      </c>
      <c r="HB2" s="276" t="s">
        <v>5</v>
      </c>
      <c r="HC2" s="277" t="s">
        <v>4</v>
      </c>
      <c r="HD2" s="276" t="s">
        <v>5</v>
      </c>
      <c r="HE2" s="277" t="s">
        <v>4</v>
      </c>
      <c r="HF2" s="276" t="s">
        <v>5</v>
      </c>
      <c r="HG2" s="275" t="s">
        <v>4</v>
      </c>
      <c r="HH2" s="276" t="s">
        <v>5</v>
      </c>
      <c r="HI2" s="277" t="s">
        <v>4</v>
      </c>
      <c r="HJ2" s="276" t="s">
        <v>5</v>
      </c>
      <c r="HK2" s="275" t="s">
        <v>4</v>
      </c>
      <c r="HL2" s="276" t="s">
        <v>5</v>
      </c>
      <c r="HM2" s="277" t="s">
        <v>4</v>
      </c>
      <c r="HN2" s="276" t="s">
        <v>5</v>
      </c>
      <c r="HO2" s="288" t="s">
        <v>4</v>
      </c>
      <c r="HP2" s="289" t="s">
        <v>5</v>
      </c>
      <c r="HQ2" s="277" t="s">
        <v>4</v>
      </c>
      <c r="HR2" s="276" t="s">
        <v>5</v>
      </c>
      <c r="HS2" s="277" t="s">
        <v>4</v>
      </c>
      <c r="HT2" s="276" t="s">
        <v>5</v>
      </c>
      <c r="HU2" s="277" t="s">
        <v>4</v>
      </c>
      <c r="HV2" s="276" t="s">
        <v>5</v>
      </c>
      <c r="HW2" s="277" t="s">
        <v>4</v>
      </c>
      <c r="HX2" s="276" t="s">
        <v>5</v>
      </c>
      <c r="HY2" s="277" t="s">
        <v>4</v>
      </c>
      <c r="HZ2" s="276" t="s">
        <v>5</v>
      </c>
      <c r="IA2" s="286" t="s">
        <v>4</v>
      </c>
      <c r="IB2" s="287" t="s">
        <v>5</v>
      </c>
      <c r="IC2" s="275" t="s">
        <v>4</v>
      </c>
      <c r="ID2" s="276" t="s">
        <v>5</v>
      </c>
      <c r="IE2" s="275" t="s">
        <v>4</v>
      </c>
      <c r="IF2" s="276" t="s">
        <v>5</v>
      </c>
      <c r="IG2" s="290" t="s">
        <v>4</v>
      </c>
      <c r="IH2" s="287" t="s">
        <v>5</v>
      </c>
      <c r="II2" s="290" t="s">
        <v>4</v>
      </c>
      <c r="IJ2" s="287" t="s">
        <v>5</v>
      </c>
      <c r="IK2" s="290" t="s">
        <v>4</v>
      </c>
      <c r="IL2" s="287" t="s">
        <v>5</v>
      </c>
      <c r="IM2" s="290" t="s">
        <v>4</v>
      </c>
      <c r="IN2" s="287" t="s">
        <v>5</v>
      </c>
      <c r="IO2" s="286" t="s">
        <v>4</v>
      </c>
      <c r="IP2" s="287" t="s">
        <v>5</v>
      </c>
      <c r="IQ2" s="290" t="s">
        <v>4</v>
      </c>
      <c r="IR2" s="287" t="s">
        <v>5</v>
      </c>
      <c r="IS2" s="290" t="s">
        <v>4</v>
      </c>
      <c r="IT2" s="287" t="s">
        <v>5</v>
      </c>
      <c r="IU2" s="290" t="s">
        <v>4</v>
      </c>
      <c r="IV2" s="287" t="s">
        <v>5</v>
      </c>
      <c r="IW2" s="290" t="s">
        <v>4</v>
      </c>
      <c r="IX2" s="287" t="s">
        <v>5</v>
      </c>
      <c r="IY2" s="290" t="s">
        <v>4</v>
      </c>
      <c r="IZ2" s="287" t="s">
        <v>5</v>
      </c>
      <c r="JA2" s="286" t="s">
        <v>4</v>
      </c>
      <c r="JB2" s="287" t="s">
        <v>5</v>
      </c>
      <c r="JC2" s="286" t="s">
        <v>4</v>
      </c>
      <c r="JD2" s="287" t="s">
        <v>5</v>
      </c>
      <c r="JE2" s="286" t="s">
        <v>4</v>
      </c>
      <c r="JF2" s="287" t="s">
        <v>5</v>
      </c>
      <c r="JG2" s="286" t="s">
        <v>4</v>
      </c>
      <c r="JH2" s="287" t="s">
        <v>5</v>
      </c>
      <c r="JI2" s="291" t="s">
        <v>4</v>
      </c>
      <c r="JJ2" s="287" t="s">
        <v>5</v>
      </c>
      <c r="JK2" s="286" t="s">
        <v>4</v>
      </c>
      <c r="JL2" s="287" t="s">
        <v>5</v>
      </c>
      <c r="JM2" s="286" t="s">
        <v>4</v>
      </c>
      <c r="JN2" s="287" t="s">
        <v>5</v>
      </c>
      <c r="JO2" s="286" t="s">
        <v>4</v>
      </c>
      <c r="JP2" s="287" t="s">
        <v>5</v>
      </c>
      <c r="JQ2" s="286" t="s">
        <v>4</v>
      </c>
      <c r="JR2" s="287" t="s">
        <v>5</v>
      </c>
      <c r="JS2" s="286" t="s">
        <v>4</v>
      </c>
      <c r="JT2" s="287" t="s">
        <v>5</v>
      </c>
      <c r="JU2" s="286" t="s">
        <v>4</v>
      </c>
      <c r="JV2" s="287" t="s">
        <v>5</v>
      </c>
      <c r="JW2" s="286" t="s">
        <v>4</v>
      </c>
      <c r="JX2" s="287" t="s">
        <v>5</v>
      </c>
      <c r="JY2" s="292" t="s">
        <v>4</v>
      </c>
      <c r="JZ2" s="293" t="s">
        <v>5</v>
      </c>
      <c r="KA2" s="286" t="s">
        <v>4</v>
      </c>
      <c r="KB2" s="287" t="s">
        <v>5</v>
      </c>
      <c r="KC2" s="286" t="s">
        <v>4</v>
      </c>
      <c r="KD2" s="287" t="s">
        <v>5</v>
      </c>
      <c r="KE2" s="292" t="s">
        <v>4</v>
      </c>
      <c r="KF2" s="293" t="s">
        <v>5</v>
      </c>
      <c r="KG2" s="286" t="s">
        <v>4</v>
      </c>
      <c r="KH2" s="287" t="s">
        <v>5</v>
      </c>
      <c r="KI2" s="286" t="s">
        <v>4</v>
      </c>
      <c r="KJ2" s="287" t="s">
        <v>5</v>
      </c>
      <c r="KK2" s="286" t="s">
        <v>4</v>
      </c>
      <c r="KL2" s="287" t="s">
        <v>5</v>
      </c>
      <c r="KM2" s="286" t="s">
        <v>4</v>
      </c>
      <c r="KN2" s="287" t="s">
        <v>5</v>
      </c>
      <c r="KO2" s="286" t="s">
        <v>4</v>
      </c>
      <c r="KP2" s="287" t="s">
        <v>5</v>
      </c>
      <c r="KQ2" s="286" t="s">
        <v>4</v>
      </c>
      <c r="KR2" s="287" t="s">
        <v>5</v>
      </c>
      <c r="KS2" s="286" t="s">
        <v>4</v>
      </c>
      <c r="KT2" s="287" t="s">
        <v>5</v>
      </c>
      <c r="KU2" s="286" t="s">
        <v>4</v>
      </c>
      <c r="KV2" s="287" t="s">
        <v>5</v>
      </c>
      <c r="KW2" s="286" t="s">
        <v>4</v>
      </c>
      <c r="KX2" s="287" t="s">
        <v>5</v>
      </c>
      <c r="KY2" s="286" t="s">
        <v>4</v>
      </c>
      <c r="KZ2" s="287" t="s">
        <v>5</v>
      </c>
      <c r="LA2" s="291" t="s">
        <v>4</v>
      </c>
      <c r="LB2" s="287" t="s">
        <v>5</v>
      </c>
      <c r="LC2" s="286" t="s">
        <v>4</v>
      </c>
      <c r="LD2" s="287" t="s">
        <v>5</v>
      </c>
      <c r="LE2" s="286" t="s">
        <v>4</v>
      </c>
      <c r="LF2" s="287" t="s">
        <v>5</v>
      </c>
      <c r="LG2" s="286" t="s">
        <v>4</v>
      </c>
      <c r="LH2" s="287" t="s">
        <v>5</v>
      </c>
      <c r="LI2" s="286" t="s">
        <v>4</v>
      </c>
      <c r="LJ2" s="287" t="s">
        <v>5</v>
      </c>
      <c r="LK2" s="286" t="s">
        <v>4</v>
      </c>
      <c r="LL2" s="287" t="s">
        <v>5</v>
      </c>
      <c r="LM2" s="286" t="s">
        <v>4</v>
      </c>
      <c r="LN2" s="287" t="s">
        <v>5</v>
      </c>
      <c r="LO2" s="286" t="s">
        <v>4</v>
      </c>
      <c r="LP2" s="287" t="s">
        <v>5</v>
      </c>
      <c r="LQ2" s="286" t="s">
        <v>4</v>
      </c>
      <c r="LR2" s="287" t="s">
        <v>5</v>
      </c>
      <c r="LS2" s="286" t="s">
        <v>4</v>
      </c>
      <c r="LT2" s="287" t="s">
        <v>5</v>
      </c>
      <c r="LU2" s="286" t="s">
        <v>4</v>
      </c>
      <c r="LV2" s="287" t="s">
        <v>5</v>
      </c>
      <c r="LW2" s="286" t="s">
        <v>4</v>
      </c>
      <c r="LX2" s="287" t="s">
        <v>5</v>
      </c>
      <c r="LY2" s="286" t="s">
        <v>4</v>
      </c>
      <c r="LZ2" s="287" t="s">
        <v>5</v>
      </c>
      <c r="MA2" s="286" t="s">
        <v>4</v>
      </c>
      <c r="MB2" s="287" t="s">
        <v>5</v>
      </c>
      <c r="MC2" s="291" t="s">
        <v>4</v>
      </c>
      <c r="MD2" s="287" t="s">
        <v>5</v>
      </c>
      <c r="ME2" s="291" t="s">
        <v>4</v>
      </c>
      <c r="MF2" s="287" t="s">
        <v>5</v>
      </c>
      <c r="MG2" s="291" t="s">
        <v>4</v>
      </c>
      <c r="MH2" s="287" t="s">
        <v>5</v>
      </c>
      <c r="MI2" s="291" t="s">
        <v>4</v>
      </c>
      <c r="MJ2" s="287" t="s">
        <v>5</v>
      </c>
      <c r="MK2" s="294"/>
    </row>
    <row r="3" spans="1:349" s="337" customFormat="1" ht="16.5" customHeight="1" thickTop="1" x14ac:dyDescent="0.2">
      <c r="A3" s="296">
        <v>1</v>
      </c>
      <c r="B3" s="297" t="s">
        <v>246</v>
      </c>
      <c r="C3" s="298">
        <f t="shared" ref="C3:C51" si="0">RANK(D3,D$3:D$51)</f>
        <v>34</v>
      </c>
      <c r="D3" s="299">
        <f>H3+J3+L3+N3+P3+R3+T3+V3+X3+Z3+AB3+AD3+AF3+AH3+AJ3+AL3+AN3+AP3+AR3+AT3+AV3+AX3+AZ3+BB3+BD3+BF3+BH3+BJ3+BL3+BN3+BP3+BR3+BT3+BV3+BX3+BZ3+CB3+CD3+CF3+CH3+CJ3+CL3+CN3+CP3+CR3+CT3+CV3+CX3+CZ3+DB3+DD3+DF3+DH3+DJ3+DL3+DN3+DP3+DR3+DV3+DX3+DZ3+EB3+ED3+EE3+EH3+EJ3+EL3+EN3+EP3+ET3+ER3+EV3+EZ3+FB3+FD3+FF3+FH3+FJ3+FL3+FN3+FP3+FR3+FT3+FV3+FW3+FY3+GB3+GD3+GF3+GH3+GJ3+GL3+GN3+GP3+GR3+GT3+GV3+GZ3+HB3+HD3+HF3+HH3+HN3+HP3+HR3+HX3+HZ3+ID3+IF3+EX3+HJ3+IH3+GX3+IJ3+IL3+IN3+IR3+IT3+IV3+IB3+IX3+IZ3+JB3+JF3+JH3+JL3+JN3+IP3+JD3+JP3+JJ3+JR3+JT3+JV3+JX3+JZ3+KB3+KD3+KF3+KH3+KJ3+KL3+KN3+KP3+KR3+KT3+KV3+KX3+KZ3+LB3+LD3+LF3+LH3+LJ3+LL3+LN3+LP3+LR3+LT3+LV3+LX3+LZ3+MB3+MD3+MF3+MH3+MJ3</f>
        <v>0</v>
      </c>
      <c r="E3" s="300">
        <f t="shared" ref="E3:E51" si="1">BG3+G3+I3+K3+M3+O3+Q3+S3+U3+W3+Y3+AA3+AC3+AE3+AG3+AI3+AK3+AM3+AO3+AQ3+AS3+AU3+AW3+AY3+BA3+BC3+BE3+BI3+BK3+BM3+BO3+BQ3+BS3+BY3+BU3+BW3+CA3+CC3+CE3+CG3+CI3+CK3+CM3+CO3+CQ3+CS3+CU3+CW3+CY3+DA3+DC3+DE3+DG3+DI3+DK3+DM3+DO3+DQ3+DS3+DW3+DU3+DY3+EA3+EC3+EE3+EG3+EI3+EK3+EM3+EO3+EQ3+ES3+EU3+EY3+FA3+FC3+FE3+FG3+FI3+FK3+FM3+FO3+FQ3+FS3+FU3+FW3+GA3+FY3+GC3+GE3+GG3+GI3+GK3+GM3+GO3+GQ3+GS3+GU3+HA3+GY3+HC3+HE3+HG3+HK3+HM3+HO3+HQ3+HS3+HW3+HU3+HY3+IC3+IE3+EW3+HI3+IG3+GW3+II3+IK3+IM3+IQ3+IS3+IU3+IA3+IW3+IY3+JA3+JE3+JG3+JK3+JM3+IO3+JC3+JO3+JI3+JQ3+JS3+JU3+JW3+JY3+KA3+KC3+KE3+KG3+KI3+KK3+KM3+KO3+KQ3+KS3+KU3+KW3+KY3+LA3+LC3+LE3+LG3+LI3+LK3+LM3+LO3+LQ3+LS3+LU3+LW3+LY3+MA3+MC3+ME3+MG3+MI3</f>
        <v>0</v>
      </c>
      <c r="F3" s="301">
        <f t="shared" ref="F3:F51" si="2">MINA(AY3,BK3,BO3,BY3,CI3,CU3,DC3,DQ3,DY3,EE3,FS3,GA3,GS3,HA3,HM3)</f>
        <v>0</v>
      </c>
      <c r="G3" s="302"/>
      <c r="H3" s="303"/>
      <c r="I3" s="302"/>
      <c r="J3" s="303"/>
      <c r="K3" s="302"/>
      <c r="L3" s="303"/>
      <c r="M3" s="304"/>
      <c r="N3" s="305"/>
      <c r="O3" s="302"/>
      <c r="P3" s="303"/>
      <c r="Q3" s="302"/>
      <c r="R3" s="303"/>
      <c r="S3" s="302"/>
      <c r="T3" s="303"/>
      <c r="U3" s="304"/>
      <c r="V3" s="303"/>
      <c r="W3" s="304"/>
      <c r="X3" s="303"/>
      <c r="Y3" s="302"/>
      <c r="Z3" s="303"/>
      <c r="AA3" s="302"/>
      <c r="AB3" s="303"/>
      <c r="AC3" s="306"/>
      <c r="AD3" s="306"/>
      <c r="AE3" s="302"/>
      <c r="AF3" s="303"/>
      <c r="AG3" s="302"/>
      <c r="AH3" s="303"/>
      <c r="AI3" s="302"/>
      <c r="AJ3" s="307"/>
      <c r="AK3" s="302"/>
      <c r="AL3" s="303"/>
      <c r="AM3" s="302"/>
      <c r="AN3" s="303"/>
      <c r="AO3" s="302"/>
      <c r="AP3" s="303"/>
      <c r="AQ3" s="302"/>
      <c r="AR3" s="303"/>
      <c r="AS3" s="302"/>
      <c r="AT3" s="303"/>
      <c r="AU3" s="308"/>
      <c r="AV3" s="309"/>
      <c r="AW3" s="310"/>
      <c r="AX3" s="311"/>
      <c r="AY3" s="312"/>
      <c r="AZ3" s="303"/>
      <c r="BA3" s="304"/>
      <c r="BB3" s="307"/>
      <c r="BC3" s="312"/>
      <c r="BD3" s="303"/>
      <c r="BE3" s="302"/>
      <c r="BF3" s="303"/>
      <c r="BG3" s="304"/>
      <c r="BH3" s="303"/>
      <c r="BI3" s="312"/>
      <c r="BJ3" s="303"/>
      <c r="BK3" s="313"/>
      <c r="BL3" s="306"/>
      <c r="BM3" s="302"/>
      <c r="BN3" s="303"/>
      <c r="BO3" s="302"/>
      <c r="BP3" s="303"/>
      <c r="BQ3" s="302"/>
      <c r="BR3" s="307"/>
      <c r="BS3" s="302"/>
      <c r="BT3" s="303"/>
      <c r="BU3" s="310"/>
      <c r="BV3" s="303"/>
      <c r="BW3" s="310"/>
      <c r="BX3" s="303"/>
      <c r="BY3" s="302"/>
      <c r="BZ3" s="307"/>
      <c r="CA3" s="302"/>
      <c r="CB3" s="307"/>
      <c r="CC3" s="302"/>
      <c r="CD3" s="307"/>
      <c r="CE3" s="302"/>
      <c r="CF3" s="303"/>
      <c r="CG3" s="302"/>
      <c r="CH3" s="307"/>
      <c r="CI3" s="302"/>
      <c r="CJ3" s="307"/>
      <c r="CK3" s="310"/>
      <c r="CL3" s="307"/>
      <c r="CM3" s="302"/>
      <c r="CN3" s="303"/>
      <c r="CO3" s="302"/>
      <c r="CP3" s="307"/>
      <c r="CQ3" s="302"/>
      <c r="CR3" s="307"/>
      <c r="CS3" s="310"/>
      <c r="CT3" s="307"/>
      <c r="CU3" s="312"/>
      <c r="CV3" s="303"/>
      <c r="CW3" s="310"/>
      <c r="CX3" s="314"/>
      <c r="CY3" s="315"/>
      <c r="CZ3" s="309"/>
      <c r="DA3" s="310"/>
      <c r="DB3" s="314"/>
      <c r="DC3" s="312"/>
      <c r="DD3" s="303"/>
      <c r="DE3" s="308"/>
      <c r="DF3" s="306"/>
      <c r="DG3" s="310"/>
      <c r="DH3" s="316"/>
      <c r="DI3" s="302"/>
      <c r="DJ3" s="307"/>
      <c r="DK3" s="302"/>
      <c r="DL3" s="303"/>
      <c r="DM3" s="304"/>
      <c r="DN3" s="303"/>
      <c r="DO3" s="312"/>
      <c r="DP3" s="307"/>
      <c r="DQ3" s="302"/>
      <c r="DR3" s="303"/>
      <c r="DS3" s="304"/>
      <c r="DT3" s="303"/>
      <c r="DU3" s="306"/>
      <c r="DV3" s="305"/>
      <c r="DW3" s="315"/>
      <c r="DX3" s="306"/>
      <c r="DY3" s="302"/>
      <c r="DZ3" s="303"/>
      <c r="EA3" s="313"/>
      <c r="EB3" s="306"/>
      <c r="EC3" s="302"/>
      <c r="ED3" s="303"/>
      <c r="EE3" s="313"/>
      <c r="EF3" s="305"/>
      <c r="EG3" s="302"/>
      <c r="EH3" s="303"/>
      <c r="EI3" s="302"/>
      <c r="EJ3" s="307"/>
      <c r="EK3" s="302"/>
      <c r="EL3" s="307"/>
      <c r="EM3" s="302"/>
      <c r="EN3" s="307"/>
      <c r="EO3" s="302"/>
      <c r="EP3" s="307"/>
      <c r="EQ3" s="313"/>
      <c r="ER3" s="303"/>
      <c r="ES3" s="302"/>
      <c r="ET3" s="303"/>
      <c r="EU3" s="302"/>
      <c r="EV3" s="303"/>
      <c r="EW3" s="302"/>
      <c r="EX3" s="307"/>
      <c r="EY3" s="302"/>
      <c r="EZ3" s="303"/>
      <c r="FA3" s="302"/>
      <c r="FB3" s="303"/>
      <c r="FC3" s="302"/>
      <c r="FD3" s="303"/>
      <c r="FE3" s="306"/>
      <c r="FF3" s="303"/>
      <c r="FG3" s="310"/>
      <c r="FH3" s="306"/>
      <c r="FI3" s="317"/>
      <c r="FJ3" s="307"/>
      <c r="FK3" s="302"/>
      <c r="FL3" s="307"/>
      <c r="FM3" s="318"/>
      <c r="FN3" s="319"/>
      <c r="FO3" s="320"/>
      <c r="FP3" s="319"/>
      <c r="FQ3" s="320"/>
      <c r="FR3" s="319"/>
      <c r="FS3" s="320"/>
      <c r="FT3" s="319"/>
      <c r="FU3" s="304"/>
      <c r="FV3" s="305"/>
      <c r="FW3" s="304"/>
      <c r="FX3" s="303"/>
      <c r="FY3" s="256"/>
      <c r="FZ3" s="257"/>
      <c r="GA3" s="320"/>
      <c r="GB3" s="319"/>
      <c r="GC3" s="312"/>
      <c r="GD3" s="307"/>
      <c r="GE3" s="312"/>
      <c r="GF3" s="307"/>
      <c r="GG3" s="312"/>
      <c r="GH3" s="307"/>
      <c r="GI3" s="304"/>
      <c r="GJ3" s="303"/>
      <c r="GK3" s="304"/>
      <c r="GL3" s="303"/>
      <c r="GM3" s="302"/>
      <c r="GN3" s="303"/>
      <c r="GO3" s="306"/>
      <c r="GP3" s="306"/>
      <c r="GQ3" s="302"/>
      <c r="GR3" s="303"/>
      <c r="GS3" s="304"/>
      <c r="GT3" s="303"/>
      <c r="GU3" s="304"/>
      <c r="GV3" s="303"/>
      <c r="GW3" s="321"/>
      <c r="GX3" s="322"/>
      <c r="GY3" s="302"/>
      <c r="GZ3" s="303"/>
      <c r="HA3" s="304"/>
      <c r="HB3" s="303"/>
      <c r="HC3" s="302"/>
      <c r="HD3" s="307"/>
      <c r="HE3" s="318"/>
      <c r="HF3" s="319"/>
      <c r="HG3" s="302"/>
      <c r="HH3" s="307"/>
      <c r="HI3" s="302"/>
      <c r="HJ3" s="307"/>
      <c r="HK3" s="304"/>
      <c r="HL3" s="303"/>
      <c r="HM3" s="323"/>
      <c r="HN3" s="303"/>
      <c r="HO3" s="324"/>
      <c r="HP3" s="325"/>
      <c r="HQ3" s="324"/>
      <c r="HR3" s="325"/>
      <c r="HS3" s="304"/>
      <c r="HT3" s="303"/>
      <c r="HU3" s="304"/>
      <c r="HV3" s="303"/>
      <c r="HW3" s="302"/>
      <c r="HX3" s="307"/>
      <c r="HY3" s="302"/>
      <c r="HZ3" s="307"/>
      <c r="IA3" s="321"/>
      <c r="IB3" s="322"/>
      <c r="IC3" s="302"/>
      <c r="ID3" s="307"/>
      <c r="IE3" s="302"/>
      <c r="IF3" s="307"/>
      <c r="IG3" s="321"/>
      <c r="IH3" s="322"/>
      <c r="II3" s="321"/>
      <c r="IJ3" s="322"/>
      <c r="IK3" s="321"/>
      <c r="IL3" s="322"/>
      <c r="IM3" s="321"/>
      <c r="IN3" s="322"/>
      <c r="IO3" s="321"/>
      <c r="IP3" s="322"/>
      <c r="IQ3" s="321"/>
      <c r="IR3" s="322"/>
      <c r="IS3" s="321"/>
      <c r="IT3" s="322"/>
      <c r="IU3" s="321"/>
      <c r="IV3" s="322"/>
      <c r="IW3" s="321"/>
      <c r="IX3" s="322"/>
      <c r="IY3" s="321"/>
      <c r="IZ3" s="322"/>
      <c r="JA3" s="321"/>
      <c r="JB3" s="322"/>
      <c r="JC3" s="321"/>
      <c r="JD3" s="322"/>
      <c r="JE3" s="321"/>
      <c r="JF3" s="322"/>
      <c r="JG3" s="321"/>
      <c r="JH3" s="322"/>
      <c r="JI3" s="326"/>
      <c r="JJ3" s="327"/>
      <c r="JK3" s="321"/>
      <c r="JL3" s="322"/>
      <c r="JM3" s="321"/>
      <c r="JN3" s="322"/>
      <c r="JO3" s="321"/>
      <c r="JP3" s="322"/>
      <c r="JQ3" s="321"/>
      <c r="JR3" s="322"/>
      <c r="JS3" s="321"/>
      <c r="JT3" s="322"/>
      <c r="JU3" s="321"/>
      <c r="JV3" s="328"/>
      <c r="JW3" s="321"/>
      <c r="JX3" s="322"/>
      <c r="JY3" s="329"/>
      <c r="JZ3" s="330"/>
      <c r="KA3" s="321"/>
      <c r="KB3" s="322"/>
      <c r="KC3" s="321"/>
      <c r="KD3" s="322"/>
      <c r="KE3" s="331"/>
      <c r="KF3" s="332"/>
      <c r="KG3" s="321"/>
      <c r="KH3" s="333"/>
      <c r="KI3" s="321"/>
      <c r="KJ3" s="328"/>
      <c r="KK3" s="321"/>
      <c r="KL3" s="328"/>
      <c r="KM3" s="321"/>
      <c r="KN3" s="328"/>
      <c r="KO3" s="321"/>
      <c r="KP3" s="322"/>
      <c r="KQ3" s="321"/>
      <c r="KR3" s="322"/>
      <c r="KS3" s="321"/>
      <c r="KT3" s="322"/>
      <c r="KU3" s="321"/>
      <c r="KV3" s="322"/>
      <c r="KW3" s="321"/>
      <c r="KX3" s="322"/>
      <c r="KY3" s="321"/>
      <c r="KZ3" s="322"/>
      <c r="LA3" s="329"/>
      <c r="LB3" s="330"/>
      <c r="LC3" s="321"/>
      <c r="LD3" s="322"/>
      <c r="LE3" s="321"/>
      <c r="LF3" s="322"/>
      <c r="LG3" s="321"/>
      <c r="LH3" s="322"/>
      <c r="LI3" s="321"/>
      <c r="LJ3" s="322"/>
      <c r="LK3" s="321"/>
      <c r="LL3" s="322"/>
      <c r="LM3" s="334"/>
      <c r="LN3" s="322"/>
      <c r="LO3" s="321"/>
      <c r="LP3" s="322"/>
      <c r="LQ3" s="321"/>
      <c r="LR3" s="322"/>
      <c r="LS3" s="321"/>
      <c r="LT3" s="322"/>
      <c r="LU3" s="321"/>
      <c r="LV3" s="322"/>
      <c r="LW3" s="321"/>
      <c r="LX3" s="322"/>
      <c r="LY3" s="321"/>
      <c r="LZ3" s="322"/>
      <c r="MA3" s="321"/>
      <c r="MB3" s="322"/>
      <c r="MC3" s="335"/>
      <c r="MD3" s="336"/>
      <c r="ME3" s="335"/>
      <c r="MF3" s="336"/>
      <c r="MG3" s="335"/>
      <c r="MH3" s="336"/>
      <c r="MI3" s="335"/>
      <c r="MJ3" s="336"/>
    </row>
    <row r="4" spans="1:349" s="337" customFormat="1" ht="16.5" customHeight="1" x14ac:dyDescent="0.2">
      <c r="A4" s="338">
        <f>A3+1</f>
        <v>2</v>
      </c>
      <c r="B4" s="339" t="s">
        <v>3</v>
      </c>
      <c r="C4" s="340">
        <f t="shared" si="0"/>
        <v>34</v>
      </c>
      <c r="D4" s="341">
        <v>0</v>
      </c>
      <c r="E4" s="342">
        <f t="shared" si="1"/>
        <v>0.46562337962962963</v>
      </c>
      <c r="F4" s="343">
        <f t="shared" si="2"/>
        <v>0</v>
      </c>
      <c r="G4" s="344"/>
      <c r="H4" s="345"/>
      <c r="I4" s="344"/>
      <c r="J4" s="345"/>
      <c r="K4" s="344"/>
      <c r="L4" s="345"/>
      <c r="M4" s="346"/>
      <c r="N4" s="347"/>
      <c r="O4" s="344"/>
      <c r="P4" s="345"/>
      <c r="Q4" s="344"/>
      <c r="R4" s="345"/>
      <c r="S4" s="344"/>
      <c r="T4" s="345"/>
      <c r="U4" s="346"/>
      <c r="V4" s="345"/>
      <c r="W4" s="346"/>
      <c r="X4" s="345"/>
      <c r="Y4" s="344"/>
      <c r="Z4" s="345"/>
      <c r="AA4" s="344"/>
      <c r="AB4" s="345"/>
      <c r="AC4" s="348"/>
      <c r="AD4" s="348"/>
      <c r="AE4" s="344"/>
      <c r="AF4" s="345"/>
      <c r="AG4" s="344"/>
      <c r="AH4" s="345"/>
      <c r="AI4" s="344"/>
      <c r="AJ4" s="349"/>
      <c r="AK4" s="344"/>
      <c r="AL4" s="349"/>
      <c r="AM4" s="344"/>
      <c r="AN4" s="345"/>
      <c r="AO4" s="344"/>
      <c r="AP4" s="345"/>
      <c r="AQ4" s="344"/>
      <c r="AR4" s="345"/>
      <c r="AS4" s="344"/>
      <c r="AT4" s="345"/>
      <c r="AU4" s="350"/>
      <c r="AV4" s="351"/>
      <c r="AW4" s="352"/>
      <c r="AX4" s="353"/>
      <c r="AY4" s="354"/>
      <c r="AZ4" s="345"/>
      <c r="BA4" s="346"/>
      <c r="BB4" s="349"/>
      <c r="BC4" s="354"/>
      <c r="BD4" s="345"/>
      <c r="BE4" s="344"/>
      <c r="BF4" s="345"/>
      <c r="BG4" s="346"/>
      <c r="BH4" s="345"/>
      <c r="BI4" s="354"/>
      <c r="BJ4" s="345"/>
      <c r="BK4" s="355"/>
      <c r="BL4" s="348"/>
      <c r="BM4" s="344"/>
      <c r="BN4" s="345"/>
      <c r="BO4" s="344"/>
      <c r="BP4" s="345"/>
      <c r="BQ4" s="344"/>
      <c r="BR4" s="349"/>
      <c r="BS4" s="344"/>
      <c r="BT4" s="345"/>
      <c r="BU4" s="352"/>
      <c r="BV4" s="345"/>
      <c r="BW4" s="352"/>
      <c r="BX4" s="345"/>
      <c r="BY4" s="344"/>
      <c r="BZ4" s="349"/>
      <c r="CA4" s="344"/>
      <c r="CB4" s="349"/>
      <c r="CC4" s="344"/>
      <c r="CD4" s="349"/>
      <c r="CE4" s="344"/>
      <c r="CF4" s="345"/>
      <c r="CG4" s="344"/>
      <c r="CH4" s="349"/>
      <c r="CI4" s="344"/>
      <c r="CJ4" s="349"/>
      <c r="CK4" s="352"/>
      <c r="CL4" s="349"/>
      <c r="CM4" s="344">
        <v>9.5069444444444443E-2</v>
      </c>
      <c r="CN4" s="345" t="e">
        <f>ROUNDUP(CM4/F4,0)</f>
        <v>#DIV/0!</v>
      </c>
      <c r="CO4" s="344"/>
      <c r="CP4" s="349"/>
      <c r="CQ4" s="356">
        <v>2.8918981481481482E-3</v>
      </c>
      <c r="CR4" s="345" t="e">
        <f>ROUNDUP(CQ4/F4,0)</f>
        <v>#DIV/0!</v>
      </c>
      <c r="CS4" s="352"/>
      <c r="CT4" s="349"/>
      <c r="CU4" s="354"/>
      <c r="CV4" s="345"/>
      <c r="CW4" s="352"/>
      <c r="CX4" s="357"/>
      <c r="CY4" s="358"/>
      <c r="CZ4" s="351"/>
      <c r="DA4" s="352"/>
      <c r="DB4" s="357"/>
      <c r="DC4" s="354"/>
      <c r="DD4" s="349"/>
      <c r="DE4" s="350"/>
      <c r="DF4" s="348"/>
      <c r="DG4" s="352"/>
      <c r="DH4" s="359"/>
      <c r="DI4" s="344">
        <v>3.5752314814814813E-2</v>
      </c>
      <c r="DJ4" s="345" t="e">
        <f>ROUNDUP(DI4/F4,0)</f>
        <v>#DIV/0!</v>
      </c>
      <c r="DK4" s="344"/>
      <c r="DL4" s="345"/>
      <c r="DM4" s="346"/>
      <c r="DN4" s="345"/>
      <c r="DO4" s="354"/>
      <c r="DP4" s="345"/>
      <c r="DQ4" s="344"/>
      <c r="DR4" s="345"/>
      <c r="DS4" s="346"/>
      <c r="DT4" s="345"/>
      <c r="DU4" s="348"/>
      <c r="DV4" s="347"/>
      <c r="DW4" s="358"/>
      <c r="DX4" s="348"/>
      <c r="DY4" s="344"/>
      <c r="DZ4" s="345"/>
      <c r="EA4" s="355"/>
      <c r="EB4" s="348"/>
      <c r="EC4" s="344"/>
      <c r="ED4" s="345"/>
      <c r="EE4" s="355"/>
      <c r="EF4" s="347"/>
      <c r="EG4" s="344"/>
      <c r="EH4" s="345"/>
      <c r="EI4" s="344"/>
      <c r="EJ4" s="349"/>
      <c r="EK4" s="344"/>
      <c r="EL4" s="349"/>
      <c r="EM4" s="344"/>
      <c r="EN4" s="349"/>
      <c r="EO4" s="344"/>
      <c r="EP4" s="349"/>
      <c r="EQ4" s="355"/>
      <c r="ER4" s="345"/>
      <c r="ES4" s="344"/>
      <c r="ET4" s="345"/>
      <c r="EU4" s="344"/>
      <c r="EV4" s="345"/>
      <c r="EW4" s="344"/>
      <c r="EX4" s="349"/>
      <c r="EY4" s="344"/>
      <c r="EZ4" s="345"/>
      <c r="FA4" s="360">
        <v>0.10281250000000001</v>
      </c>
      <c r="FB4" s="345" t="e">
        <f>ROUNDUP(FA4/F4,0)</f>
        <v>#DIV/0!</v>
      </c>
      <c r="FC4" s="360"/>
      <c r="FD4" s="345"/>
      <c r="FE4" s="348"/>
      <c r="FF4" s="345"/>
      <c r="FG4" s="352"/>
      <c r="FH4" s="348"/>
      <c r="FI4" s="361"/>
      <c r="FJ4" s="349"/>
      <c r="FK4" s="360"/>
      <c r="FL4" s="349"/>
      <c r="FM4" s="362"/>
      <c r="FN4" s="363"/>
      <c r="FO4" s="364"/>
      <c r="FP4" s="363"/>
      <c r="FQ4" s="364"/>
      <c r="FR4" s="363"/>
      <c r="FS4" s="364"/>
      <c r="FT4" s="363"/>
      <c r="FU4" s="346"/>
      <c r="FV4" s="347"/>
      <c r="FW4" s="346"/>
      <c r="FX4" s="345"/>
      <c r="FY4" s="228"/>
      <c r="FZ4" s="229"/>
      <c r="GA4" s="364"/>
      <c r="GB4" s="363"/>
      <c r="GC4" s="354"/>
      <c r="GD4" s="349"/>
      <c r="GE4" s="354"/>
      <c r="GF4" s="349"/>
      <c r="GG4" s="354"/>
      <c r="GH4" s="349"/>
      <c r="GI4" s="346"/>
      <c r="GJ4" s="345"/>
      <c r="GK4" s="346"/>
      <c r="GL4" s="345"/>
      <c r="GM4" s="360"/>
      <c r="GN4" s="345"/>
      <c r="GO4" s="348"/>
      <c r="GP4" s="348"/>
      <c r="GQ4" s="360"/>
      <c r="GR4" s="345"/>
      <c r="GS4" s="346"/>
      <c r="GT4" s="345"/>
      <c r="GU4" s="346"/>
      <c r="GV4" s="345"/>
      <c r="GW4" s="344"/>
      <c r="GX4" s="349"/>
      <c r="GY4" s="360"/>
      <c r="GZ4" s="345"/>
      <c r="HA4" s="346"/>
      <c r="HB4" s="345"/>
      <c r="HC4" s="344"/>
      <c r="HD4" s="345"/>
      <c r="HE4" s="362"/>
      <c r="HF4" s="363"/>
      <c r="HG4" s="344">
        <v>9.5821759259259245E-2</v>
      </c>
      <c r="HH4" s="365" t="e">
        <f>ROUNDUP(HG4/$F4,0)</f>
        <v>#DIV/0!</v>
      </c>
      <c r="HI4" s="344"/>
      <c r="HJ4" s="349"/>
      <c r="HK4" s="366"/>
      <c r="HL4" s="365"/>
      <c r="HM4" s="367"/>
      <c r="HN4" s="345"/>
      <c r="HO4" s="368">
        <v>3.8692129629629632E-2</v>
      </c>
      <c r="HP4" s="369" t="e">
        <f t="shared" ref="HP4" si="3">ROUNDUP(HO4/$F4,0)</f>
        <v>#DIV/0!</v>
      </c>
      <c r="HQ4" s="368"/>
      <c r="HR4" s="369"/>
      <c r="HS4" s="346"/>
      <c r="HT4" s="345"/>
      <c r="HU4" s="346"/>
      <c r="HV4" s="345"/>
      <c r="HW4" s="344"/>
      <c r="HX4" s="345"/>
      <c r="HY4" s="344"/>
      <c r="HZ4" s="349"/>
      <c r="IA4" s="344"/>
      <c r="IB4" s="349"/>
      <c r="IC4" s="344"/>
      <c r="ID4" s="345"/>
      <c r="IE4" s="344"/>
      <c r="IF4" s="349"/>
      <c r="IG4" s="344"/>
      <c r="IH4" s="345"/>
      <c r="II4" s="344"/>
      <c r="IJ4" s="349"/>
      <c r="IK4" s="344">
        <v>9.4583333333333339E-2</v>
      </c>
      <c r="IL4" s="345" t="e">
        <f t="shared" ref="IL4" si="4">ROUNDUP(IK4/$F4,0)</f>
        <v>#DIV/0!</v>
      </c>
      <c r="IM4" s="344"/>
      <c r="IN4" s="349"/>
      <c r="IO4" s="344"/>
      <c r="IP4" s="349"/>
      <c r="IQ4" s="344"/>
      <c r="IR4" s="349"/>
      <c r="IS4" s="344"/>
      <c r="IT4" s="349"/>
      <c r="IU4" s="344"/>
      <c r="IV4" s="349"/>
      <c r="IW4" s="344"/>
      <c r="IX4" s="345"/>
      <c r="IY4" s="344"/>
      <c r="IZ4" s="345"/>
      <c r="JA4" s="344"/>
      <c r="JB4" s="349"/>
      <c r="JC4" s="344"/>
      <c r="JD4" s="349"/>
      <c r="JE4" s="344"/>
      <c r="JF4" s="345"/>
      <c r="JG4" s="344"/>
      <c r="JH4" s="349"/>
      <c r="JI4" s="370"/>
      <c r="JJ4" s="371"/>
      <c r="JK4" s="344"/>
      <c r="JL4" s="349"/>
      <c r="JM4" s="344"/>
      <c r="JN4" s="349"/>
      <c r="JO4" s="344"/>
      <c r="JP4" s="345"/>
      <c r="JQ4" s="344"/>
      <c r="JR4" s="349"/>
      <c r="JS4" s="344"/>
      <c r="JT4" s="345"/>
      <c r="JU4" s="344"/>
      <c r="JV4" s="345"/>
      <c r="JW4" s="344"/>
      <c r="JX4" s="349"/>
      <c r="JY4" s="362"/>
      <c r="JZ4" s="363"/>
      <c r="KA4" s="344"/>
      <c r="KB4" s="349"/>
      <c r="KC4" s="344"/>
      <c r="KD4" s="349"/>
      <c r="KE4" s="344"/>
      <c r="KF4" s="372"/>
      <c r="KG4" s="344"/>
      <c r="KH4" s="345"/>
      <c r="KI4" s="344"/>
      <c r="KJ4" s="345"/>
      <c r="KK4" s="344"/>
      <c r="KL4" s="345"/>
      <c r="KM4" s="344"/>
      <c r="KN4" s="345"/>
      <c r="KO4" s="344"/>
      <c r="KP4" s="345"/>
      <c r="KQ4" s="344"/>
      <c r="KR4" s="345"/>
      <c r="KS4" s="344"/>
      <c r="KT4" s="349"/>
      <c r="KU4" s="344"/>
      <c r="KV4" s="349"/>
      <c r="KW4" s="344"/>
      <c r="KX4" s="349"/>
      <c r="KY4" s="344"/>
      <c r="KZ4" s="349"/>
      <c r="LA4" s="362"/>
      <c r="LB4" s="363"/>
      <c r="LC4" s="344"/>
      <c r="LD4" s="345"/>
      <c r="LE4" s="344"/>
      <c r="LF4" s="349"/>
      <c r="LG4" s="344"/>
      <c r="LH4" s="349"/>
      <c r="LI4" s="344"/>
      <c r="LJ4" s="349"/>
      <c r="LK4" s="344"/>
      <c r="LL4" s="349"/>
      <c r="LM4" s="352"/>
      <c r="LN4" s="349"/>
      <c r="LO4" s="344"/>
      <c r="LP4" s="349"/>
      <c r="LQ4" s="344"/>
      <c r="LR4" s="349"/>
      <c r="LS4" s="344"/>
      <c r="LT4" s="349"/>
      <c r="LU4" s="344"/>
      <c r="LV4" s="349"/>
      <c r="LW4" s="344"/>
      <c r="LX4" s="349"/>
      <c r="LY4" s="344"/>
      <c r="LZ4" s="349"/>
      <c r="MA4" s="344"/>
      <c r="MB4" s="349"/>
      <c r="MC4" s="352"/>
      <c r="MD4" s="373"/>
      <c r="ME4" s="352"/>
      <c r="MF4" s="373"/>
      <c r="MG4" s="352"/>
      <c r="MH4" s="373"/>
      <c r="MI4" s="352"/>
      <c r="MJ4" s="373"/>
    </row>
    <row r="5" spans="1:349" s="337" customFormat="1" ht="16.5" customHeight="1" x14ac:dyDescent="0.2">
      <c r="A5" s="338">
        <f t="shared" ref="A5:A51" si="5">A4+1</f>
        <v>3</v>
      </c>
      <c r="B5" s="339" t="s">
        <v>7</v>
      </c>
      <c r="C5" s="340">
        <f t="shared" si="0"/>
        <v>34</v>
      </c>
      <c r="D5" s="341">
        <v>0</v>
      </c>
      <c r="E5" s="342">
        <f t="shared" si="1"/>
        <v>0.40092592592592591</v>
      </c>
      <c r="F5" s="343">
        <f t="shared" si="2"/>
        <v>0</v>
      </c>
      <c r="G5" s="344"/>
      <c r="H5" s="345"/>
      <c r="I5" s="344"/>
      <c r="J5" s="345"/>
      <c r="K5" s="374"/>
      <c r="L5" s="333"/>
      <c r="M5" s="375"/>
      <c r="N5" s="376"/>
      <c r="O5" s="374"/>
      <c r="P5" s="333"/>
      <c r="Q5" s="344"/>
      <c r="R5" s="345"/>
      <c r="S5" s="344"/>
      <c r="T5" s="345"/>
      <c r="U5" s="346"/>
      <c r="V5" s="345"/>
      <c r="W5" s="346"/>
      <c r="X5" s="345"/>
      <c r="Y5" s="344"/>
      <c r="Z5" s="345"/>
      <c r="AA5" s="374"/>
      <c r="AB5" s="345"/>
      <c r="AC5" s="355">
        <v>0.21917824074074074</v>
      </c>
      <c r="AD5" s="348" t="e">
        <f>ROUNDUP(AC5/F5,0)</f>
        <v>#DIV/0!</v>
      </c>
      <c r="AE5" s="344"/>
      <c r="AF5" s="345"/>
      <c r="AG5" s="344"/>
      <c r="AH5" s="345"/>
      <c r="AI5" s="344"/>
      <c r="AJ5" s="349"/>
      <c r="AK5" s="344"/>
      <c r="AL5" s="345"/>
      <c r="AM5" s="344"/>
      <c r="AN5" s="345"/>
      <c r="AO5" s="344"/>
      <c r="AP5" s="345"/>
      <c r="AQ5" s="344"/>
      <c r="AR5" s="345"/>
      <c r="AS5" s="344"/>
      <c r="AT5" s="345"/>
      <c r="AU5" s="350"/>
      <c r="AV5" s="351"/>
      <c r="AW5" s="352"/>
      <c r="AX5" s="353"/>
      <c r="AY5" s="354"/>
      <c r="AZ5" s="345"/>
      <c r="BA5" s="377"/>
      <c r="BB5" s="345"/>
      <c r="BC5" s="354"/>
      <c r="BD5" s="345"/>
      <c r="BE5" s="344"/>
      <c r="BF5" s="345"/>
      <c r="BG5" s="346"/>
      <c r="BH5" s="345"/>
      <c r="BI5" s="354"/>
      <c r="BJ5" s="345"/>
      <c r="BK5" s="355"/>
      <c r="BL5" s="348"/>
      <c r="BM5" s="344"/>
      <c r="BN5" s="345"/>
      <c r="BO5" s="344"/>
      <c r="BP5" s="345"/>
      <c r="BQ5" s="344"/>
      <c r="BR5" s="378"/>
      <c r="BS5" s="344">
        <v>0.18174768518518516</v>
      </c>
      <c r="BT5" s="345" t="e">
        <f>ROUNDUP(BS5/F5,0)</f>
        <v>#DIV/0!</v>
      </c>
      <c r="BU5" s="352"/>
      <c r="BV5" s="345"/>
      <c r="BW5" s="352"/>
      <c r="BX5" s="345"/>
      <c r="BY5" s="344"/>
      <c r="BZ5" s="349"/>
      <c r="CA5" s="344"/>
      <c r="CB5" s="349"/>
      <c r="CC5" s="344"/>
      <c r="CD5" s="349"/>
      <c r="CE5" s="344"/>
      <c r="CF5" s="345"/>
      <c r="CG5" s="344"/>
      <c r="CH5" s="345"/>
      <c r="CI5" s="344"/>
      <c r="CJ5" s="345"/>
      <c r="CK5" s="352"/>
      <c r="CL5" s="349"/>
      <c r="CM5" s="344"/>
      <c r="CN5" s="345"/>
      <c r="CO5" s="344"/>
      <c r="CP5" s="378"/>
      <c r="CQ5" s="344"/>
      <c r="CR5" s="345"/>
      <c r="CS5" s="352"/>
      <c r="CT5" s="349"/>
      <c r="CU5" s="354"/>
      <c r="CV5" s="345"/>
      <c r="CW5" s="352"/>
      <c r="CX5" s="357"/>
      <c r="CY5" s="358"/>
      <c r="CZ5" s="351"/>
      <c r="DA5" s="352"/>
      <c r="DB5" s="357"/>
      <c r="DC5" s="354"/>
      <c r="DD5" s="378"/>
      <c r="DE5" s="379"/>
      <c r="DF5" s="380"/>
      <c r="DG5" s="381"/>
      <c r="DH5" s="382"/>
      <c r="DI5" s="344"/>
      <c r="DJ5" s="345"/>
      <c r="DK5" s="344"/>
      <c r="DL5" s="345"/>
      <c r="DM5" s="346"/>
      <c r="DN5" s="345"/>
      <c r="DO5" s="354"/>
      <c r="DP5" s="345"/>
      <c r="DQ5" s="344"/>
      <c r="DR5" s="345"/>
      <c r="DS5" s="346"/>
      <c r="DT5" s="345"/>
      <c r="DU5" s="348"/>
      <c r="DV5" s="347"/>
      <c r="DW5" s="358"/>
      <c r="DX5" s="348"/>
      <c r="DY5" s="344"/>
      <c r="DZ5" s="345"/>
      <c r="EA5" s="355"/>
      <c r="EB5" s="348"/>
      <c r="EC5" s="344"/>
      <c r="ED5" s="345"/>
      <c r="EE5" s="355"/>
      <c r="EF5" s="347"/>
      <c r="EG5" s="344"/>
      <c r="EH5" s="345"/>
      <c r="EI5" s="344"/>
      <c r="EJ5" s="345"/>
      <c r="EK5" s="344"/>
      <c r="EL5" s="345"/>
      <c r="EM5" s="344"/>
      <c r="EN5" s="345"/>
      <c r="EO5" s="344"/>
      <c r="EP5" s="349"/>
      <c r="EQ5" s="355"/>
      <c r="ER5" s="345"/>
      <c r="ES5" s="344"/>
      <c r="ET5" s="345"/>
      <c r="EU5" s="344"/>
      <c r="EV5" s="345"/>
      <c r="EW5" s="344"/>
      <c r="EX5" s="378"/>
      <c r="EY5" s="344"/>
      <c r="EZ5" s="345"/>
      <c r="FA5" s="360"/>
      <c r="FB5" s="345"/>
      <c r="FC5" s="360"/>
      <c r="FD5" s="345"/>
      <c r="FE5" s="348"/>
      <c r="FF5" s="345"/>
      <c r="FG5" s="352"/>
      <c r="FH5" s="348"/>
      <c r="FI5" s="361"/>
      <c r="FJ5" s="349"/>
      <c r="FK5" s="360"/>
      <c r="FL5" s="345"/>
      <c r="FM5" s="362"/>
      <c r="FN5" s="363"/>
      <c r="FO5" s="364"/>
      <c r="FP5" s="363"/>
      <c r="FQ5" s="364"/>
      <c r="FR5" s="363"/>
      <c r="FS5" s="364"/>
      <c r="FT5" s="363"/>
      <c r="FU5" s="346"/>
      <c r="FV5" s="347"/>
      <c r="FW5" s="346"/>
      <c r="FX5" s="345"/>
      <c r="FY5" s="228"/>
      <c r="FZ5" s="229"/>
      <c r="GA5" s="364"/>
      <c r="GB5" s="363"/>
      <c r="GC5" s="354"/>
      <c r="GD5" s="378"/>
      <c r="GE5" s="354"/>
      <c r="GF5" s="378"/>
      <c r="GG5" s="354"/>
      <c r="GH5" s="378"/>
      <c r="GI5" s="377"/>
      <c r="GJ5" s="383"/>
      <c r="GK5" s="377"/>
      <c r="GL5" s="383"/>
      <c r="GM5" s="360"/>
      <c r="GN5" s="345"/>
      <c r="GO5" s="348"/>
      <c r="GP5" s="348"/>
      <c r="GQ5" s="360"/>
      <c r="GR5" s="345"/>
      <c r="GS5" s="346"/>
      <c r="GT5" s="345"/>
      <c r="GU5" s="346"/>
      <c r="GV5" s="345"/>
      <c r="GW5" s="344"/>
      <c r="GX5" s="378"/>
      <c r="GY5" s="360"/>
      <c r="GZ5" s="345"/>
      <c r="HA5" s="346"/>
      <c r="HB5" s="345"/>
      <c r="HC5" s="344"/>
      <c r="HD5" s="345"/>
      <c r="HE5" s="362"/>
      <c r="HF5" s="363"/>
      <c r="HG5" s="344"/>
      <c r="HH5" s="345"/>
      <c r="HI5" s="344"/>
      <c r="HJ5" s="378"/>
      <c r="HK5" s="346"/>
      <c r="HL5" s="345"/>
      <c r="HM5" s="367"/>
      <c r="HN5" s="345"/>
      <c r="HO5" s="368"/>
      <c r="HP5" s="369"/>
      <c r="HQ5" s="368"/>
      <c r="HR5" s="369"/>
      <c r="HS5" s="346"/>
      <c r="HT5" s="345"/>
      <c r="HU5" s="346"/>
      <c r="HV5" s="345"/>
      <c r="HW5" s="344"/>
      <c r="HX5" s="345"/>
      <c r="HY5" s="344"/>
      <c r="HZ5" s="378"/>
      <c r="IA5" s="344"/>
      <c r="IB5" s="378"/>
      <c r="IC5" s="344"/>
      <c r="ID5" s="345"/>
      <c r="IE5" s="344"/>
      <c r="IF5" s="378"/>
      <c r="IG5" s="344"/>
      <c r="IH5" s="345"/>
      <c r="II5" s="344"/>
      <c r="IJ5" s="378"/>
      <c r="IK5" s="344"/>
      <c r="IL5" s="378"/>
      <c r="IM5" s="344"/>
      <c r="IN5" s="378"/>
      <c r="IO5" s="344"/>
      <c r="IP5" s="345"/>
      <c r="IQ5" s="344"/>
      <c r="IR5" s="378"/>
      <c r="IS5" s="344"/>
      <c r="IT5" s="378"/>
      <c r="IU5" s="344"/>
      <c r="IV5" s="378"/>
      <c r="IW5" s="344"/>
      <c r="IX5" s="345"/>
      <c r="IY5" s="344"/>
      <c r="IZ5" s="345"/>
      <c r="JA5" s="344"/>
      <c r="JB5" s="378"/>
      <c r="JC5" s="344"/>
      <c r="JD5" s="378"/>
      <c r="JE5" s="344"/>
      <c r="JF5" s="345"/>
      <c r="JG5" s="344"/>
      <c r="JH5" s="378"/>
      <c r="JI5" s="370"/>
      <c r="JJ5" s="371"/>
      <c r="JK5" s="344"/>
      <c r="JL5" s="378"/>
      <c r="JM5" s="344"/>
      <c r="JN5" s="378"/>
      <c r="JO5" s="344"/>
      <c r="JP5" s="345"/>
      <c r="JQ5" s="344"/>
      <c r="JR5" s="378"/>
      <c r="JS5" s="344"/>
      <c r="JT5" s="345"/>
      <c r="JU5" s="344"/>
      <c r="JV5" s="345"/>
      <c r="JW5" s="344"/>
      <c r="JX5" s="378"/>
      <c r="JY5" s="362"/>
      <c r="JZ5" s="363"/>
      <c r="KA5" s="344"/>
      <c r="KB5" s="378"/>
      <c r="KC5" s="344"/>
      <c r="KD5" s="378"/>
      <c r="KE5" s="344"/>
      <c r="KF5" s="372"/>
      <c r="KG5" s="344"/>
      <c r="KH5" s="345"/>
      <c r="KI5" s="344"/>
      <c r="KJ5" s="345"/>
      <c r="KK5" s="344"/>
      <c r="KL5" s="345"/>
      <c r="KM5" s="344"/>
      <c r="KN5" s="345"/>
      <c r="KO5" s="344"/>
      <c r="KP5" s="345"/>
      <c r="KQ5" s="344"/>
      <c r="KR5" s="345"/>
      <c r="KS5" s="344"/>
      <c r="KT5" s="378"/>
      <c r="KU5" s="344"/>
      <c r="KV5" s="378"/>
      <c r="KW5" s="344"/>
      <c r="KX5" s="378"/>
      <c r="KY5" s="344"/>
      <c r="KZ5" s="378"/>
      <c r="LA5" s="362"/>
      <c r="LB5" s="363"/>
      <c r="LC5" s="344"/>
      <c r="LD5" s="345"/>
      <c r="LE5" s="344"/>
      <c r="LF5" s="345"/>
      <c r="LG5" s="344"/>
      <c r="LH5" s="378"/>
      <c r="LI5" s="344"/>
      <c r="LJ5" s="378"/>
      <c r="LK5" s="344"/>
      <c r="LL5" s="378"/>
      <c r="LM5" s="352"/>
      <c r="LN5" s="345"/>
      <c r="LO5" s="344"/>
      <c r="LP5" s="378"/>
      <c r="LQ5" s="344"/>
      <c r="LR5" s="378"/>
      <c r="LS5" s="344"/>
      <c r="LT5" s="378"/>
      <c r="LU5" s="344"/>
      <c r="LV5" s="345"/>
      <c r="LW5" s="344"/>
      <c r="LX5" s="378"/>
      <c r="LY5" s="344"/>
      <c r="LZ5" s="378"/>
      <c r="MA5" s="344"/>
      <c r="MB5" s="378"/>
      <c r="MC5" s="352"/>
      <c r="MD5" s="373"/>
      <c r="ME5" s="352"/>
      <c r="MF5" s="373"/>
      <c r="MG5" s="352"/>
      <c r="MH5" s="373"/>
      <c r="MI5" s="352"/>
      <c r="MJ5" s="373"/>
    </row>
    <row r="6" spans="1:349" s="337" customFormat="1" ht="16.5" customHeight="1" x14ac:dyDescent="0.2">
      <c r="A6" s="338">
        <f t="shared" si="5"/>
        <v>4</v>
      </c>
      <c r="B6" s="339" t="s">
        <v>522</v>
      </c>
      <c r="C6" s="340">
        <f t="shared" si="0"/>
        <v>30</v>
      </c>
      <c r="D6" s="341">
        <f>H6+J6+L6+N6+P6+R6+T6+V6+X6+Z6+AB6+AD6+AF6+AH6+AJ6+AL6+AN6+AP6+AR6+AT6+AV6+AX6+AZ6+BB6+BD6+BF6+BH6+BJ6+BL6+BN6+BP6+BR6+BT6+BV6+BX6+BZ6+CB6+CD6+CF6+CH6+CJ6+CL6+CN6+CP6+CR6+CT6+CV6+CX6+CZ6+DB6+DD6+DF6+DH6+DJ6+DL6+DN6+DP6+DR6+DT6+DV6+DX6+DZ6+EB6+ED6+EE6+EH6+EJ6+EL6+EN6+EP6+ET6+ER6+EV6+EZ6+FB6+FD6+FF6+FH6+FJ6+FL6+FN6+FP6+FR6+FT6+FV6+FW6+FY6+GB6+GD6+GF6+GH6+GJ6+GL6+GN6+GP6+GR6+GT6+GV6+GZ6+HB6+HD6+HF6+HH6+HL6+HN6+HP6+HR6+HT6+HX6+HV6+HZ6+ID6+IF6+EX6+HJ6+IH6+GX6+IJ6+IL6+IN6+IR6+IT6+IV6+IB6+IX6+IZ6+JB6+JF6+JH6+JL6+JN6+IP6+JD6+JP6+JJ6+JR6+JT6+JV6+JX6+JZ6+KB6+KD6+KF6+KH6+KJ6+KL6+KN6+KP6+KR6+KT6+KV6+KX6+KZ6+LB6+LD6+LF6+LH6+LJ6+LL6+LN6+LP6+LR6+LT6+LV6+LX6+LZ6+MB6+MD6+MF6+MH6+MJ6</f>
        <v>16</v>
      </c>
      <c r="E6" s="342">
        <f t="shared" si="1"/>
        <v>0.20512731481481483</v>
      </c>
      <c r="F6" s="343">
        <f>MINA(AY6,BK6,BO6,BY6,CI6,CU6,DC6,DQ6,DY6,EE6,FS6,GA6,GS6,HA6,HM6)</f>
        <v>1.7754629629629631E-2</v>
      </c>
      <c r="G6" s="344"/>
      <c r="H6" s="345"/>
      <c r="I6" s="344"/>
      <c r="J6" s="345"/>
      <c r="K6" s="374"/>
      <c r="L6" s="333"/>
      <c r="M6" s="375"/>
      <c r="N6" s="376"/>
      <c r="O6" s="374"/>
      <c r="P6" s="333"/>
      <c r="Q6" s="344"/>
      <c r="R6" s="345"/>
      <c r="S6" s="344"/>
      <c r="T6" s="345"/>
      <c r="U6" s="346"/>
      <c r="V6" s="345"/>
      <c r="W6" s="346"/>
      <c r="X6" s="345"/>
      <c r="Y6" s="344"/>
      <c r="Z6" s="345"/>
      <c r="AA6" s="374"/>
      <c r="AB6" s="345"/>
      <c r="AC6" s="348"/>
      <c r="AD6" s="348"/>
      <c r="AE6" s="344"/>
      <c r="AF6" s="345"/>
      <c r="AG6" s="344"/>
      <c r="AH6" s="345"/>
      <c r="AI6" s="344"/>
      <c r="AJ6" s="349"/>
      <c r="AK6" s="344"/>
      <c r="AL6" s="345"/>
      <c r="AM6" s="344"/>
      <c r="AN6" s="345"/>
      <c r="AO6" s="344"/>
      <c r="AP6" s="345"/>
      <c r="AQ6" s="344"/>
      <c r="AR6" s="345"/>
      <c r="AS6" s="344"/>
      <c r="AT6" s="345"/>
      <c r="AU6" s="350"/>
      <c r="AV6" s="351"/>
      <c r="AW6" s="352"/>
      <c r="AX6" s="353"/>
      <c r="AY6" s="354"/>
      <c r="AZ6" s="345"/>
      <c r="BA6" s="377"/>
      <c r="BB6" s="345"/>
      <c r="BC6" s="354"/>
      <c r="BD6" s="345"/>
      <c r="BE6" s="344">
        <v>2.7916666666666669E-2</v>
      </c>
      <c r="BF6" s="345">
        <f t="shared" ref="BF6" si="6">ROUNDUP(BE6/F6,0)</f>
        <v>2</v>
      </c>
      <c r="BG6" s="346"/>
      <c r="BH6" s="345"/>
      <c r="BI6" s="354"/>
      <c r="BJ6" s="345"/>
      <c r="BK6" s="355"/>
      <c r="BL6" s="348"/>
      <c r="BM6" s="344"/>
      <c r="BN6" s="345"/>
      <c r="BO6" s="344"/>
      <c r="BP6" s="345"/>
      <c r="BQ6" s="344">
        <v>6.1851851851851852E-2</v>
      </c>
      <c r="BR6" s="378">
        <f>ROUNDUP(BQ6/F6,0)</f>
        <v>4</v>
      </c>
      <c r="BS6" s="344"/>
      <c r="BT6" s="345"/>
      <c r="BU6" s="352"/>
      <c r="BV6" s="345"/>
      <c r="BW6" s="352"/>
      <c r="BX6" s="345"/>
      <c r="BY6" s="344">
        <v>1.7754629629629631E-2</v>
      </c>
      <c r="BZ6" s="349">
        <f>ROUNDUP(BY6/F6,0)</f>
        <v>1</v>
      </c>
      <c r="CA6" s="344"/>
      <c r="CB6" s="349"/>
      <c r="CC6" s="344">
        <v>1.7858796296296296E-2</v>
      </c>
      <c r="CD6" s="349">
        <f>ROUNDUP(CC6/F6,0)</f>
        <v>2</v>
      </c>
      <c r="CE6" s="344"/>
      <c r="CF6" s="345"/>
      <c r="CG6" s="344"/>
      <c r="CH6" s="345"/>
      <c r="CI6" s="344"/>
      <c r="CJ6" s="345"/>
      <c r="CK6" s="352"/>
      <c r="CL6" s="349"/>
      <c r="CM6" s="344"/>
      <c r="CN6" s="345"/>
      <c r="CO6" s="344"/>
      <c r="CP6" s="378"/>
      <c r="CQ6" s="344"/>
      <c r="CR6" s="345"/>
      <c r="CS6" s="352"/>
      <c r="CT6" s="349"/>
      <c r="CU6" s="354">
        <v>1.7789351851851851E-2</v>
      </c>
      <c r="CV6" s="345">
        <f>ROUNDUP(CU6/F6,0)</f>
        <v>2</v>
      </c>
      <c r="CW6" s="352"/>
      <c r="CX6" s="357"/>
      <c r="CY6" s="358"/>
      <c r="CZ6" s="351"/>
      <c r="DA6" s="352"/>
      <c r="DB6" s="357"/>
      <c r="DC6" s="354"/>
      <c r="DD6" s="378"/>
      <c r="DE6" s="379"/>
      <c r="DF6" s="380"/>
      <c r="DG6" s="381"/>
      <c r="DH6" s="382"/>
      <c r="DI6" s="344"/>
      <c r="DJ6" s="345"/>
      <c r="DK6" s="344"/>
      <c r="DL6" s="345"/>
      <c r="DM6" s="346"/>
      <c r="DN6" s="345"/>
      <c r="DO6" s="354"/>
      <c r="DP6" s="345"/>
      <c r="DQ6" s="344"/>
      <c r="DR6" s="345"/>
      <c r="DS6" s="346"/>
      <c r="DT6" s="345"/>
      <c r="DU6" s="348"/>
      <c r="DV6" s="347"/>
      <c r="DW6" s="358"/>
      <c r="DX6" s="348"/>
      <c r="DY6" s="344">
        <v>1.7858796296296296E-2</v>
      </c>
      <c r="DZ6" s="345">
        <f>ROUNDUP(DY6/F6,0)</f>
        <v>2</v>
      </c>
      <c r="EA6" s="355"/>
      <c r="EB6" s="348"/>
      <c r="EC6" s="344"/>
      <c r="ED6" s="345"/>
      <c r="EE6" s="355"/>
      <c r="EF6" s="347"/>
      <c r="EG6" s="344"/>
      <c r="EH6" s="345"/>
      <c r="EI6" s="344"/>
      <c r="EJ6" s="345"/>
      <c r="EK6" s="344"/>
      <c r="EL6" s="345"/>
      <c r="EM6" s="344"/>
      <c r="EN6" s="345"/>
      <c r="EO6" s="344"/>
      <c r="EP6" s="349"/>
      <c r="EQ6" s="355"/>
      <c r="ER6" s="345"/>
      <c r="ES6" s="344"/>
      <c r="ET6" s="345"/>
      <c r="EU6" s="344"/>
      <c r="EV6" s="345"/>
      <c r="EW6" s="344"/>
      <c r="EX6" s="378"/>
      <c r="EY6" s="344"/>
      <c r="EZ6" s="345"/>
      <c r="FA6" s="360"/>
      <c r="FB6" s="345"/>
      <c r="FC6" s="360"/>
      <c r="FD6" s="345"/>
      <c r="FE6" s="348"/>
      <c r="FF6" s="345"/>
      <c r="FG6" s="352"/>
      <c r="FH6" s="348"/>
      <c r="FI6" s="361"/>
      <c r="FJ6" s="349"/>
      <c r="FK6" s="360"/>
      <c r="FL6" s="345"/>
      <c r="FM6" s="362"/>
      <c r="FN6" s="363"/>
      <c r="FO6" s="364"/>
      <c r="FP6" s="363"/>
      <c r="FQ6" s="364"/>
      <c r="FR6" s="363"/>
      <c r="FS6" s="364"/>
      <c r="FT6" s="363"/>
      <c r="FU6" s="346"/>
      <c r="FV6" s="347"/>
      <c r="FW6" s="346"/>
      <c r="FX6" s="345"/>
      <c r="FY6" s="228"/>
      <c r="FZ6" s="229"/>
      <c r="GA6" s="364"/>
      <c r="GB6" s="363"/>
      <c r="GC6" s="354"/>
      <c r="GD6" s="378"/>
      <c r="GE6" s="354"/>
      <c r="GF6" s="378"/>
      <c r="GG6" s="354"/>
      <c r="GH6" s="378"/>
      <c r="GI6" s="377"/>
      <c r="GJ6" s="383"/>
      <c r="GK6" s="377"/>
      <c r="GL6" s="383"/>
      <c r="GM6" s="360"/>
      <c r="GN6" s="345"/>
      <c r="GO6" s="348"/>
      <c r="GP6" s="348"/>
      <c r="GQ6" s="360"/>
      <c r="GR6" s="345"/>
      <c r="GS6" s="346"/>
      <c r="GT6" s="345"/>
      <c r="GU6" s="346"/>
      <c r="GV6" s="345"/>
      <c r="GW6" s="344"/>
      <c r="GX6" s="378"/>
      <c r="GY6" s="360"/>
      <c r="GZ6" s="345"/>
      <c r="HA6" s="346"/>
      <c r="HB6" s="345"/>
      <c r="HC6" s="344"/>
      <c r="HD6" s="345"/>
      <c r="HE6" s="362"/>
      <c r="HF6" s="363"/>
      <c r="HG6" s="344"/>
      <c r="HH6" s="345"/>
      <c r="HI6" s="344"/>
      <c r="HJ6" s="378"/>
      <c r="HK6" s="346"/>
      <c r="HL6" s="345"/>
      <c r="HM6" s="367"/>
      <c r="HN6" s="345"/>
      <c r="HO6" s="368"/>
      <c r="HP6" s="369"/>
      <c r="HQ6" s="368"/>
      <c r="HR6" s="369"/>
      <c r="HS6" s="346"/>
      <c r="HT6" s="345"/>
      <c r="HU6" s="346"/>
      <c r="HV6" s="345"/>
      <c r="HW6" s="344"/>
      <c r="HX6" s="345"/>
      <c r="HY6" s="344"/>
      <c r="HZ6" s="378"/>
      <c r="IA6" s="344"/>
      <c r="IB6" s="378"/>
      <c r="IC6" s="344"/>
      <c r="ID6" s="345"/>
      <c r="IE6" s="344"/>
      <c r="IF6" s="378"/>
      <c r="IG6" s="344"/>
      <c r="IH6" s="345"/>
      <c r="II6" s="344"/>
      <c r="IJ6" s="378"/>
      <c r="IK6" s="344"/>
      <c r="IL6" s="378"/>
      <c r="IM6" s="344"/>
      <c r="IN6" s="378"/>
      <c r="IO6" s="344"/>
      <c r="IP6" s="378"/>
      <c r="IQ6" s="344"/>
      <c r="IR6" s="378"/>
      <c r="IS6" s="344"/>
      <c r="IT6" s="378"/>
      <c r="IU6" s="344"/>
      <c r="IV6" s="378"/>
      <c r="IW6" s="344"/>
      <c r="IX6" s="345"/>
      <c r="IY6" s="344">
        <v>4.4097222222222225E-2</v>
      </c>
      <c r="IZ6" s="345">
        <f t="shared" ref="IZ6" si="7">ROUNDUP(IY6/$F6,0)</f>
        <v>3</v>
      </c>
      <c r="JA6" s="344"/>
      <c r="JB6" s="378"/>
      <c r="JC6" s="344"/>
      <c r="JD6" s="378"/>
      <c r="JE6" s="344"/>
      <c r="JF6" s="345"/>
      <c r="JG6" s="344"/>
      <c r="JH6" s="378"/>
      <c r="JI6" s="370"/>
      <c r="JJ6" s="371"/>
      <c r="JK6" s="344"/>
      <c r="JL6" s="378"/>
      <c r="JM6" s="344"/>
      <c r="JN6" s="378"/>
      <c r="JO6" s="344"/>
      <c r="JP6" s="345"/>
      <c r="JQ6" s="344"/>
      <c r="JR6" s="378"/>
      <c r="JS6" s="344"/>
      <c r="JT6" s="345"/>
      <c r="JU6" s="344"/>
      <c r="JV6" s="345"/>
      <c r="JW6" s="344"/>
      <c r="JX6" s="378"/>
      <c r="JY6" s="362"/>
      <c r="JZ6" s="363"/>
      <c r="KA6" s="344"/>
      <c r="KB6" s="378"/>
      <c r="KC6" s="344"/>
      <c r="KD6" s="378"/>
      <c r="KE6" s="344"/>
      <c r="KF6" s="372"/>
      <c r="KG6" s="344"/>
      <c r="KH6" s="345"/>
      <c r="KI6" s="344"/>
      <c r="KJ6" s="345"/>
      <c r="KK6" s="344"/>
      <c r="KL6" s="345"/>
      <c r="KM6" s="344"/>
      <c r="KN6" s="345"/>
      <c r="KO6" s="344"/>
      <c r="KP6" s="345"/>
      <c r="KQ6" s="344"/>
      <c r="KR6" s="345"/>
      <c r="KS6" s="344"/>
      <c r="KT6" s="378"/>
      <c r="KU6" s="344"/>
      <c r="KV6" s="378"/>
      <c r="KW6" s="344"/>
      <c r="KX6" s="378"/>
      <c r="KY6" s="344"/>
      <c r="KZ6" s="378"/>
      <c r="LA6" s="362"/>
      <c r="LB6" s="363"/>
      <c r="LC6" s="344"/>
      <c r="LD6" s="345"/>
      <c r="LE6" s="344"/>
      <c r="LF6" s="378"/>
      <c r="LG6" s="344"/>
      <c r="LH6" s="378"/>
      <c r="LI6" s="344"/>
      <c r="LJ6" s="378"/>
      <c r="LK6" s="344"/>
      <c r="LL6" s="378"/>
      <c r="LM6" s="352"/>
      <c r="LN6" s="378"/>
      <c r="LO6" s="344"/>
      <c r="LP6" s="378"/>
      <c r="LQ6" s="344"/>
      <c r="LR6" s="378"/>
      <c r="LS6" s="344"/>
      <c r="LT6" s="378"/>
      <c r="LU6" s="344"/>
      <c r="LV6" s="378"/>
      <c r="LW6" s="344"/>
      <c r="LX6" s="378"/>
      <c r="LY6" s="344"/>
      <c r="LZ6" s="378"/>
      <c r="MA6" s="344"/>
      <c r="MB6" s="378"/>
      <c r="MC6" s="352"/>
      <c r="MD6" s="373"/>
      <c r="ME6" s="352"/>
      <c r="MF6" s="373"/>
      <c r="MG6" s="352"/>
      <c r="MH6" s="373"/>
      <c r="MI6" s="352"/>
      <c r="MJ6" s="373"/>
    </row>
    <row r="7" spans="1:349" s="337" customFormat="1" ht="16.5" customHeight="1" x14ac:dyDescent="0.2">
      <c r="A7" s="338">
        <f t="shared" si="5"/>
        <v>5</v>
      </c>
      <c r="B7" s="339" t="s">
        <v>430</v>
      </c>
      <c r="C7" s="340">
        <f t="shared" si="0"/>
        <v>21</v>
      </c>
      <c r="D7" s="341">
        <f>H7+J7+L7+N7+P7+R7+T7+V7+X7+Z7+AB7+AD7+AF7+AH7+AJ7+AL7+AN7+AP7+AR7+AT7+AV7+AX7+AZ7+BB7+BD7+BF7+BH7+BJ7+BL7+BN7+BP7+BR7+BT7+BV7+BX7+BZ7+CB7+CD7+CF7+CH7+CJ7+CL7+CN7+CP7+CR7+CT7+CV7+CX7+CZ7+DB7+DD7+DF7+DH7+DJ7+DL7+DN7+DP7+DR7+DT7+DV7+DX7+DZ7+EB7+ED7+EE7+EH7+EJ7+EL7+EN7+EP7+ET7+ER7+EV7+EZ7+FB7+FD7+FF7+FH7+FJ7+FL7+FN7+FP7+FR7+FT7+FV7+FW7+FY7+GB7+GD7+GF7+GH7+GJ7+GL7+GN7+GP7+GR7+GT7+GV7+GZ7+HB7+HD7+HF7+HH7+HL7+HN7+HP7+HR7+HT7+HX7+HV7+HZ7+ID7+IF7+EX7+HJ7+IH7+GX7+IJ7+IL7+IN7+IR7+IT7+IV7+IB7+IX7+IZ7+JB7+JF7+JH7+JL7+JN7+IP7+JD7+JP7+JJ7+JR7+JT7+JV7+JX7+JZ7+KB7+KD7+KF7+KH7+KJ7+KL7+KN7+KP7+KR7+KT7+KV7+KX7+KZ7+LB7+LD7+LF7+LH7+LJ7+LL7+LN7+LP7+LR7+LT7+LV7+LX7+LZ7+MB7+MD7+MF7+MH7+MJ7</f>
        <v>51</v>
      </c>
      <c r="E7" s="342">
        <f t="shared" si="1"/>
        <v>1.1040046296296295</v>
      </c>
      <c r="F7" s="343">
        <f t="shared" si="2"/>
        <v>2.2418981481481481E-2</v>
      </c>
      <c r="G7" s="344"/>
      <c r="H7" s="345"/>
      <c r="I7" s="344"/>
      <c r="J7" s="345"/>
      <c r="K7" s="374"/>
      <c r="L7" s="333"/>
      <c r="M7" s="375"/>
      <c r="N7" s="376"/>
      <c r="O7" s="374"/>
      <c r="P7" s="333"/>
      <c r="Q7" s="344"/>
      <c r="R7" s="345"/>
      <c r="S7" s="344"/>
      <c r="T7" s="345"/>
      <c r="U7" s="346"/>
      <c r="V7" s="345"/>
      <c r="W7" s="346"/>
      <c r="X7" s="345"/>
      <c r="Y7" s="344"/>
      <c r="Z7" s="345"/>
      <c r="AA7" s="374"/>
      <c r="AB7" s="345"/>
      <c r="AC7" s="348"/>
      <c r="AD7" s="348"/>
      <c r="AE7" s="344"/>
      <c r="AF7" s="345"/>
      <c r="AG7" s="344">
        <v>0.50033564814814813</v>
      </c>
      <c r="AH7" s="345">
        <f>ROUNDUP(AG7/F7,0)</f>
        <v>23</v>
      </c>
      <c r="AI7" s="344"/>
      <c r="AJ7" s="349"/>
      <c r="AK7" s="344"/>
      <c r="AL7" s="345"/>
      <c r="AM7" s="344"/>
      <c r="AN7" s="345"/>
      <c r="AO7" s="344"/>
      <c r="AP7" s="345"/>
      <c r="AQ7" s="344"/>
      <c r="AR7" s="345"/>
      <c r="AS7" s="344"/>
      <c r="AT7" s="345"/>
      <c r="AU7" s="350"/>
      <c r="AV7" s="351"/>
      <c r="AW7" s="352"/>
      <c r="AX7" s="353"/>
      <c r="AY7" s="354"/>
      <c r="AZ7" s="345"/>
      <c r="BA7" s="377"/>
      <c r="BB7" s="345"/>
      <c r="BC7" s="354"/>
      <c r="BD7" s="345"/>
      <c r="BE7" s="344"/>
      <c r="BF7" s="345"/>
      <c r="BG7" s="346"/>
      <c r="BH7" s="345"/>
      <c r="BI7" s="354"/>
      <c r="BJ7" s="345"/>
      <c r="BK7" s="355"/>
      <c r="BL7" s="348"/>
      <c r="BM7" s="344"/>
      <c r="BN7" s="345"/>
      <c r="BO7" s="344"/>
      <c r="BP7" s="345"/>
      <c r="BQ7" s="344"/>
      <c r="BR7" s="378"/>
      <c r="BS7" s="344"/>
      <c r="BT7" s="345"/>
      <c r="BU7" s="352"/>
      <c r="BV7" s="345"/>
      <c r="BW7" s="352"/>
      <c r="BX7" s="345"/>
      <c r="BY7" s="344"/>
      <c r="BZ7" s="349"/>
      <c r="CA7" s="344"/>
      <c r="CB7" s="349"/>
      <c r="CC7" s="344"/>
      <c r="CD7" s="349"/>
      <c r="CE7" s="344"/>
      <c r="CF7" s="345"/>
      <c r="CG7" s="344"/>
      <c r="CH7" s="345"/>
      <c r="CI7" s="344"/>
      <c r="CJ7" s="345"/>
      <c r="CK7" s="352"/>
      <c r="CL7" s="349"/>
      <c r="CM7" s="344"/>
      <c r="CN7" s="345"/>
      <c r="CO7" s="344"/>
      <c r="CP7" s="378"/>
      <c r="CQ7" s="344"/>
      <c r="CR7" s="345"/>
      <c r="CS7" s="352"/>
      <c r="CT7" s="349"/>
      <c r="CU7" s="354"/>
      <c r="CV7" s="345"/>
      <c r="CW7" s="352"/>
      <c r="CX7" s="357"/>
      <c r="CY7" s="358"/>
      <c r="CZ7" s="351"/>
      <c r="DA7" s="352"/>
      <c r="DB7" s="357"/>
      <c r="DC7" s="354"/>
      <c r="DD7" s="378"/>
      <c r="DE7" s="379"/>
      <c r="DF7" s="380"/>
      <c r="DG7" s="381"/>
      <c r="DH7" s="382"/>
      <c r="DI7" s="344"/>
      <c r="DJ7" s="345"/>
      <c r="DK7" s="344"/>
      <c r="DL7" s="345"/>
      <c r="DM7" s="346"/>
      <c r="DN7" s="345"/>
      <c r="DO7" s="354"/>
      <c r="DP7" s="345"/>
      <c r="DQ7" s="344"/>
      <c r="DR7" s="345"/>
      <c r="DS7" s="346"/>
      <c r="DT7" s="345"/>
      <c r="DU7" s="348"/>
      <c r="DV7" s="347"/>
      <c r="DW7" s="358"/>
      <c r="DX7" s="348"/>
      <c r="DY7" s="344"/>
      <c r="DZ7" s="345"/>
      <c r="EA7" s="355"/>
      <c r="EB7" s="348"/>
      <c r="EC7" s="344"/>
      <c r="ED7" s="345"/>
      <c r="EE7" s="355"/>
      <c r="EF7" s="347"/>
      <c r="EG7" s="344"/>
      <c r="EH7" s="345"/>
      <c r="EI7" s="344"/>
      <c r="EJ7" s="345"/>
      <c r="EK7" s="344"/>
      <c r="EL7" s="345"/>
      <c r="EM7" s="344">
        <v>0.4145833333333333</v>
      </c>
      <c r="EN7" s="345">
        <f>ROUNDUP(EM7/F7,0)</f>
        <v>19</v>
      </c>
      <c r="EO7" s="344"/>
      <c r="EP7" s="349"/>
      <c r="EQ7" s="355"/>
      <c r="ER7" s="345"/>
      <c r="ES7" s="344"/>
      <c r="ET7" s="345"/>
      <c r="EU7" s="344"/>
      <c r="EV7" s="345"/>
      <c r="EW7" s="344"/>
      <c r="EX7" s="378"/>
      <c r="EY7" s="344"/>
      <c r="EZ7" s="345"/>
      <c r="FA7" s="360"/>
      <c r="FB7" s="345"/>
      <c r="FC7" s="360"/>
      <c r="FD7" s="345"/>
      <c r="FE7" s="348"/>
      <c r="FF7" s="345"/>
      <c r="FG7" s="352"/>
      <c r="FH7" s="348"/>
      <c r="FI7" s="361"/>
      <c r="FJ7" s="349"/>
      <c r="FK7" s="360"/>
      <c r="FL7" s="345"/>
      <c r="FM7" s="362"/>
      <c r="FN7" s="363"/>
      <c r="FO7" s="364"/>
      <c r="FP7" s="363"/>
      <c r="FQ7" s="364"/>
      <c r="FR7" s="363"/>
      <c r="FS7" s="364"/>
      <c r="FT7" s="363"/>
      <c r="FU7" s="346"/>
      <c r="FV7" s="347"/>
      <c r="FW7" s="346"/>
      <c r="FX7" s="345"/>
      <c r="FY7" s="228"/>
      <c r="FZ7" s="229"/>
      <c r="GA7" s="364"/>
      <c r="GB7" s="363"/>
      <c r="GC7" s="354"/>
      <c r="GD7" s="378"/>
      <c r="GE7" s="354"/>
      <c r="GF7" s="378"/>
      <c r="GG7" s="354"/>
      <c r="GH7" s="378"/>
      <c r="GI7" s="377"/>
      <c r="GJ7" s="383"/>
      <c r="GK7" s="377"/>
      <c r="GL7" s="383"/>
      <c r="GM7" s="360"/>
      <c r="GN7" s="345"/>
      <c r="GO7" s="348"/>
      <c r="GP7" s="348"/>
      <c r="GQ7" s="360"/>
      <c r="GR7" s="345"/>
      <c r="GS7" s="370">
        <v>2.2418981481481481E-2</v>
      </c>
      <c r="GT7" s="365">
        <f>ROUNDUP(GS7/$F7,0)</f>
        <v>1</v>
      </c>
      <c r="GU7" s="346"/>
      <c r="GV7" s="345"/>
      <c r="GW7" s="344"/>
      <c r="GX7" s="378"/>
      <c r="GY7" s="360"/>
      <c r="GZ7" s="345"/>
      <c r="HA7" s="346"/>
      <c r="HB7" s="345"/>
      <c r="HC7" s="344"/>
      <c r="HD7" s="345"/>
      <c r="HE7" s="362"/>
      <c r="HF7" s="363"/>
      <c r="HG7" s="344"/>
      <c r="HH7" s="345"/>
      <c r="HI7" s="344"/>
      <c r="HJ7" s="378"/>
      <c r="HK7" s="346"/>
      <c r="HL7" s="345"/>
      <c r="HM7" s="367"/>
      <c r="HN7" s="345"/>
      <c r="HO7" s="368"/>
      <c r="HP7" s="369"/>
      <c r="HQ7" s="368"/>
      <c r="HR7" s="369"/>
      <c r="HS7" s="346"/>
      <c r="HT7" s="345"/>
      <c r="HU7" s="346"/>
      <c r="HV7" s="345"/>
      <c r="HW7" s="344"/>
      <c r="HX7" s="345"/>
      <c r="HY7" s="344"/>
      <c r="HZ7" s="378"/>
      <c r="IA7" s="344"/>
      <c r="IB7" s="378"/>
      <c r="IC7" s="344">
        <v>0.16666666666666666</v>
      </c>
      <c r="ID7" s="345">
        <f t="shared" ref="ID7:ID8" si="8">ROUNDUP(IC7/$F7,0)</f>
        <v>8</v>
      </c>
      <c r="IE7" s="344"/>
      <c r="IF7" s="378"/>
      <c r="IG7" s="344"/>
      <c r="IH7" s="345"/>
      <c r="II7" s="344"/>
      <c r="IJ7" s="378"/>
      <c r="IK7" s="344"/>
      <c r="IL7" s="378"/>
      <c r="IM7" s="344"/>
      <c r="IN7" s="378"/>
      <c r="IO7" s="344"/>
      <c r="IP7" s="378"/>
      <c r="IQ7" s="344"/>
      <c r="IR7" s="378"/>
      <c r="IS7" s="344"/>
      <c r="IT7" s="378"/>
      <c r="IU7" s="344"/>
      <c r="IV7" s="378"/>
      <c r="IW7" s="344"/>
      <c r="IX7" s="345"/>
      <c r="IY7" s="344"/>
      <c r="IZ7" s="345"/>
      <c r="JA7" s="344"/>
      <c r="JB7" s="378"/>
      <c r="JC7" s="344"/>
      <c r="JD7" s="378"/>
      <c r="JE7" s="344"/>
      <c r="JF7" s="345"/>
      <c r="JG7" s="344"/>
      <c r="JH7" s="378"/>
      <c r="JI7" s="370"/>
      <c r="JJ7" s="371"/>
      <c r="JK7" s="344"/>
      <c r="JL7" s="378"/>
      <c r="JM7" s="344"/>
      <c r="JN7" s="378"/>
      <c r="JO7" s="344"/>
      <c r="JP7" s="345"/>
      <c r="JQ7" s="344"/>
      <c r="JR7" s="378"/>
      <c r="JS7" s="344"/>
      <c r="JT7" s="345"/>
      <c r="JU7" s="344"/>
      <c r="JV7" s="345"/>
      <c r="JW7" s="344"/>
      <c r="JX7" s="378"/>
      <c r="JY7" s="362"/>
      <c r="JZ7" s="363"/>
      <c r="KA7" s="344"/>
      <c r="KB7" s="378"/>
      <c r="KC7" s="344"/>
      <c r="KD7" s="378"/>
      <c r="KE7" s="344"/>
      <c r="KF7" s="372"/>
      <c r="KG7" s="344"/>
      <c r="KH7" s="345"/>
      <c r="KI7" s="344"/>
      <c r="KJ7" s="345"/>
      <c r="KK7" s="344"/>
      <c r="KL7" s="345"/>
      <c r="KM7" s="344"/>
      <c r="KN7" s="345"/>
      <c r="KO7" s="344"/>
      <c r="KP7" s="345"/>
      <c r="KQ7" s="344"/>
      <c r="KR7" s="345"/>
      <c r="KS7" s="344"/>
      <c r="KT7" s="378"/>
      <c r="KU7" s="344"/>
      <c r="KV7" s="378"/>
      <c r="KW7" s="344"/>
      <c r="KX7" s="378"/>
      <c r="KY7" s="344"/>
      <c r="KZ7" s="378"/>
      <c r="LA7" s="362"/>
      <c r="LB7" s="363"/>
      <c r="LC7" s="344"/>
      <c r="LD7" s="345"/>
      <c r="LE7" s="344"/>
      <c r="LF7" s="378"/>
      <c r="LG7" s="344"/>
      <c r="LH7" s="378"/>
      <c r="LI7" s="344"/>
      <c r="LJ7" s="378"/>
      <c r="LK7" s="344"/>
      <c r="LL7" s="378"/>
      <c r="LM7" s="352"/>
      <c r="LN7" s="378"/>
      <c r="LO7" s="344"/>
      <c r="LP7" s="378"/>
      <c r="LQ7" s="344"/>
      <c r="LR7" s="378"/>
      <c r="LS7" s="344"/>
      <c r="LT7" s="378"/>
      <c r="LU7" s="344"/>
      <c r="LV7" s="378"/>
      <c r="LW7" s="344"/>
      <c r="LX7" s="378"/>
      <c r="LY7" s="344"/>
      <c r="LZ7" s="378"/>
      <c r="MA7" s="344"/>
      <c r="MB7" s="378"/>
      <c r="MC7" s="352"/>
      <c r="MD7" s="373"/>
      <c r="ME7" s="352"/>
      <c r="MF7" s="373"/>
      <c r="MG7" s="352"/>
      <c r="MH7" s="373"/>
      <c r="MI7" s="352"/>
      <c r="MJ7" s="373"/>
    </row>
    <row r="8" spans="1:349" s="337" customFormat="1" ht="16.5" customHeight="1" x14ac:dyDescent="0.2">
      <c r="A8" s="338">
        <f t="shared" si="5"/>
        <v>6</v>
      </c>
      <c r="B8" s="339" t="s">
        <v>400</v>
      </c>
      <c r="C8" s="340">
        <f t="shared" si="0"/>
        <v>12</v>
      </c>
      <c r="D8" s="341">
        <f>H8+J8+L8+N8+P8+R8+T8+V8+X8+Z8+AB8+AD8+AF8+AH8+AJ8+AL8+AN8+AP8+AR8+AT8+AV8+AX8+AZ8+BB8+BD8+BF8+BH8+BJ8+BL8+BN8+BP8+BR8+BT8+BV8+BX8+BZ8+CB8+CD8+CF8+CH8+CJ8+CL8+CN8+CP8+CR8+CT8+CV8+CX8+CZ8+DB8+DD8+DF8+DH8+DJ8+DL8+DN8+DP8+DR8+DT8+DV8+DX8+DZ8+EB8+ED8+EE8+EH8+EJ8+EL8+EN8+EP8+ET8+ER8+EV8+EZ8+FB8+FD8+FF8+FH8+FJ8+FL8+FN8+FP8+FR8+FT8+FV8+FW8+FY8+GB8+GD8+GF8+GH8+GJ8+GL8+GN8+GP8+GR8+GT8+GV8+GZ8+HB8+HD8+HF8+HH8+HL8+HN8+HP8+HR8+HT8+HX8+HV8+HZ8+ID8+IF8+EX8+HJ8+IH8+GX8+IJ8+IL8+IN8+IR8+IT8+IV8+IB8+IX8+IZ8+JB8+JF8+JH8+JL8+JN8+IP8+JD8+JP8+JJ8+JR8+JT8+JV8+JX8+JZ8+KB8+KD8+KF8+KH8+KJ8+KL8+KN8+KP8+KR8+KT8+KV8+KX8+KZ8+LB8+LD8+LF8+LH8+LJ8+LL8+LN8+LP8+LR8+LT8+LV8+LX8+LZ8+MB8+MD8+MF8+MH8+MJ8</f>
        <v>97</v>
      </c>
      <c r="E8" s="342">
        <f t="shared" si="1"/>
        <v>1.1005770833333335</v>
      </c>
      <c r="F8" s="343">
        <f t="shared" si="2"/>
        <v>1.4907407407407406E-2</v>
      </c>
      <c r="G8" s="344"/>
      <c r="H8" s="345"/>
      <c r="I8" s="344"/>
      <c r="J8" s="345"/>
      <c r="K8" s="374"/>
      <c r="L8" s="333"/>
      <c r="M8" s="375"/>
      <c r="N8" s="376"/>
      <c r="O8" s="374"/>
      <c r="P8" s="333"/>
      <c r="Q8" s="344"/>
      <c r="R8" s="345"/>
      <c r="S8" s="344">
        <v>2.2233796296296297E-2</v>
      </c>
      <c r="T8" s="345">
        <f>ROUNDUP(S8/F8,0)</f>
        <v>2</v>
      </c>
      <c r="U8" s="346"/>
      <c r="V8" s="345"/>
      <c r="W8" s="346"/>
      <c r="X8" s="345"/>
      <c r="Y8" s="344">
        <v>3.7268518518518513E-2</v>
      </c>
      <c r="Z8" s="345">
        <f>ROUNDUP(Y8/F8,0)</f>
        <v>3</v>
      </c>
      <c r="AA8" s="374"/>
      <c r="AB8" s="345"/>
      <c r="AC8" s="348"/>
      <c r="AD8" s="348"/>
      <c r="AE8" s="344"/>
      <c r="AF8" s="345"/>
      <c r="AG8" s="344"/>
      <c r="AH8" s="345"/>
      <c r="AI8" s="344"/>
      <c r="AJ8" s="349"/>
      <c r="AK8" s="344"/>
      <c r="AL8" s="345"/>
      <c r="AM8" s="344"/>
      <c r="AN8" s="345"/>
      <c r="AO8" s="344"/>
      <c r="AP8" s="345"/>
      <c r="AQ8" s="344">
        <v>5.454861111111111E-2</v>
      </c>
      <c r="AR8" s="345">
        <f>ROUNDUP(AQ8/F8,0)</f>
        <v>4</v>
      </c>
      <c r="AS8" s="344"/>
      <c r="AT8" s="345"/>
      <c r="AU8" s="350"/>
      <c r="AV8" s="351"/>
      <c r="AW8" s="352"/>
      <c r="AX8" s="353"/>
      <c r="AY8" s="354">
        <v>1.7800925925925925E-2</v>
      </c>
      <c r="AZ8" s="345">
        <f>ROUNDUP(AY8/F8,0)</f>
        <v>2</v>
      </c>
      <c r="BA8" s="377"/>
      <c r="BB8" s="345"/>
      <c r="BC8" s="354"/>
      <c r="BD8" s="345"/>
      <c r="BE8" s="344"/>
      <c r="BF8" s="345"/>
      <c r="BG8" s="352">
        <v>7.951388888888888E-3</v>
      </c>
      <c r="BH8" s="345">
        <f>ROUNDUP(BG8/F8,0)</f>
        <v>1</v>
      </c>
      <c r="BI8" s="354"/>
      <c r="BJ8" s="345"/>
      <c r="BK8" s="355">
        <v>1.6655092592592593E-2</v>
      </c>
      <c r="BL8" s="348">
        <f>ROUNDUP(BK8/F8,0)</f>
        <v>2</v>
      </c>
      <c r="BM8" s="344"/>
      <c r="BN8" s="345"/>
      <c r="BO8" s="344">
        <v>1.6863425925925928E-2</v>
      </c>
      <c r="BP8" s="345">
        <f>ROUNDUP(BO8/F8,0)</f>
        <v>2</v>
      </c>
      <c r="BQ8" s="344">
        <v>5.6747685185185186E-2</v>
      </c>
      <c r="BR8" s="378">
        <f>ROUNDUP(BQ8/F8,0)</f>
        <v>4</v>
      </c>
      <c r="BS8" s="344"/>
      <c r="BT8" s="345"/>
      <c r="BU8" s="352"/>
      <c r="BV8" s="345"/>
      <c r="BW8" s="352"/>
      <c r="BX8" s="345"/>
      <c r="BY8" s="344">
        <v>1.636574074074074E-2</v>
      </c>
      <c r="BZ8" s="349">
        <f t="shared" ref="BZ8:BZ49" si="9">ROUNDUP(BY8/F8,0)</f>
        <v>2</v>
      </c>
      <c r="CA8" s="344"/>
      <c r="CB8" s="349"/>
      <c r="CC8" s="344">
        <v>1.6608796296296299E-2</v>
      </c>
      <c r="CD8" s="349">
        <f t="shared" ref="CD8:CD48" si="10">ROUNDUP(CC8/F8,0)</f>
        <v>2</v>
      </c>
      <c r="CE8" s="344"/>
      <c r="CF8" s="345"/>
      <c r="CG8" s="344"/>
      <c r="CH8" s="345"/>
      <c r="CI8" s="344">
        <v>1.5694444444444445E-2</v>
      </c>
      <c r="CJ8" s="345">
        <f>ROUNDUP(CI8/F8,0)</f>
        <v>2</v>
      </c>
      <c r="CK8" s="352"/>
      <c r="CL8" s="349"/>
      <c r="CM8" s="344"/>
      <c r="CN8" s="345"/>
      <c r="CO8" s="344">
        <v>1.8263888888888889E-2</v>
      </c>
      <c r="CP8" s="345">
        <f>ROUNDUP(CO8/F8,0)</f>
        <v>2</v>
      </c>
      <c r="CQ8" s="356">
        <v>2.8918981481481482E-3</v>
      </c>
      <c r="CR8" s="345">
        <f>ROUNDUP(CQ8/F8,0)</f>
        <v>1</v>
      </c>
      <c r="CS8" s="352"/>
      <c r="CT8" s="349"/>
      <c r="CU8" s="354">
        <v>1.6006944444444445E-2</v>
      </c>
      <c r="CV8" s="345">
        <f>ROUNDUP(CU8/F8,0)</f>
        <v>2</v>
      </c>
      <c r="CW8" s="352"/>
      <c r="CX8" s="357"/>
      <c r="CY8" s="358"/>
      <c r="CZ8" s="351"/>
      <c r="DA8" s="352"/>
      <c r="DB8" s="357"/>
      <c r="DC8" s="354">
        <v>1.5787037037037037E-2</v>
      </c>
      <c r="DD8" s="378">
        <f>ROUNDUP(DC8/F8,0)</f>
        <v>2</v>
      </c>
      <c r="DE8" s="379"/>
      <c r="DF8" s="380"/>
      <c r="DG8" s="381">
        <v>3.9027777777777779E-2</v>
      </c>
      <c r="DH8" s="382">
        <f>ROUNDUP(DG8/F8,0)</f>
        <v>3</v>
      </c>
      <c r="DI8" s="344"/>
      <c r="DJ8" s="345"/>
      <c r="DK8" s="344"/>
      <c r="DL8" s="345"/>
      <c r="DM8" s="346"/>
      <c r="DN8" s="345"/>
      <c r="DO8" s="354"/>
      <c r="DP8" s="345"/>
      <c r="DQ8" s="344">
        <v>1.5671296296296298E-2</v>
      </c>
      <c r="DR8" s="345">
        <f>ROUNDUP(DQ8/F8,0)</f>
        <v>2</v>
      </c>
      <c r="DS8" s="346"/>
      <c r="DT8" s="345"/>
      <c r="DU8" s="348"/>
      <c r="DV8" s="347"/>
      <c r="DW8" s="344">
        <v>9.8310185185185195E-2</v>
      </c>
      <c r="DX8" s="365">
        <f>ROUNDUP(DW8/$F8,0)</f>
        <v>7</v>
      </c>
      <c r="DY8" s="344">
        <v>1.5995370370370372E-2</v>
      </c>
      <c r="DZ8" s="345">
        <f t="shared" ref="DZ8:DZ49" si="11">ROUNDUP(DY8/F8,0)</f>
        <v>2</v>
      </c>
      <c r="EA8" s="355">
        <v>8.4837962962962966E-3</v>
      </c>
      <c r="EB8" s="348">
        <f>ROUNDUP(EA8/F8,0)</f>
        <v>1</v>
      </c>
      <c r="EC8" s="344"/>
      <c r="ED8" s="345"/>
      <c r="EE8" s="355"/>
      <c r="EF8" s="347"/>
      <c r="EG8" s="344"/>
      <c r="EH8" s="345"/>
      <c r="EI8" s="344"/>
      <c r="EJ8" s="345"/>
      <c r="EK8" s="344"/>
      <c r="EL8" s="345"/>
      <c r="EM8" s="344"/>
      <c r="EN8" s="345"/>
      <c r="EO8" s="344"/>
      <c r="EP8" s="349"/>
      <c r="EQ8" s="355"/>
      <c r="ER8" s="345"/>
      <c r="ES8" s="344"/>
      <c r="ET8" s="345"/>
      <c r="EU8" s="344"/>
      <c r="EV8" s="345"/>
      <c r="EW8" s="344"/>
      <c r="EX8" s="345"/>
      <c r="EY8" s="344"/>
      <c r="EZ8" s="345"/>
      <c r="FA8" s="360"/>
      <c r="FB8" s="345"/>
      <c r="FC8" s="360"/>
      <c r="FD8" s="345"/>
      <c r="FE8" s="348"/>
      <c r="FF8" s="345"/>
      <c r="FG8" s="352"/>
      <c r="FH8" s="348"/>
      <c r="FI8" s="361"/>
      <c r="FJ8" s="349"/>
      <c r="FK8" s="360"/>
      <c r="FL8" s="345"/>
      <c r="FM8" s="362"/>
      <c r="FN8" s="363"/>
      <c r="FO8" s="364"/>
      <c r="FP8" s="363"/>
      <c r="FQ8" s="364"/>
      <c r="FR8" s="363"/>
      <c r="FS8" s="370">
        <v>1.6759259259259258E-2</v>
      </c>
      <c r="FT8" s="365">
        <f>ROUNDUP(FS8/$F8,0)</f>
        <v>2</v>
      </c>
      <c r="FU8" s="370"/>
      <c r="FV8" s="384"/>
      <c r="FW8" s="366"/>
      <c r="FX8" s="365"/>
      <c r="FY8" s="228"/>
      <c r="FZ8" s="229"/>
      <c r="GA8" s="370">
        <v>1.5902777777777776E-2</v>
      </c>
      <c r="GB8" s="365">
        <f>ROUNDUP(GA8/$F8,0)</f>
        <v>2</v>
      </c>
      <c r="GC8" s="385">
        <v>8.7812500000000002E-2</v>
      </c>
      <c r="GD8" s="365">
        <f>ROUNDUP(GC8/$F8,0)</f>
        <v>6</v>
      </c>
      <c r="GE8" s="354"/>
      <c r="GF8" s="378"/>
      <c r="GG8" s="354"/>
      <c r="GH8" s="378"/>
      <c r="GI8" s="377"/>
      <c r="GJ8" s="383"/>
      <c r="GK8" s="370">
        <v>2.1898148148148149E-2</v>
      </c>
      <c r="GL8" s="365">
        <f>ROUNDUP(GK8/$F8,0)</f>
        <v>2</v>
      </c>
      <c r="GM8" s="360"/>
      <c r="GN8" s="345"/>
      <c r="GO8" s="348"/>
      <c r="GP8" s="348"/>
      <c r="GQ8" s="360"/>
      <c r="GR8" s="345"/>
      <c r="GS8" s="370">
        <v>1.6018518518518519E-2</v>
      </c>
      <c r="GT8" s="365">
        <f>ROUNDUP(GS8/$F8,0)</f>
        <v>2</v>
      </c>
      <c r="GU8" s="370">
        <v>1.0173611111111111E-2</v>
      </c>
      <c r="GV8" s="365">
        <f>ROUNDUP(GU8/$F8,0)</f>
        <v>1</v>
      </c>
      <c r="GW8" s="344">
        <v>7.175925925925927E-4</v>
      </c>
      <c r="GX8" s="345">
        <f>ROUNDUP(GW8/$F8,0)</f>
        <v>1</v>
      </c>
      <c r="GY8" s="370">
        <v>3.9027777777777779E-2</v>
      </c>
      <c r="GZ8" s="365">
        <f>ROUNDUP(GY8/$F8,0)</f>
        <v>3</v>
      </c>
      <c r="HA8" s="370">
        <v>1.5509259259259257E-2</v>
      </c>
      <c r="HB8" s="365">
        <f>ROUNDUP(HA8/$F8,0)</f>
        <v>2</v>
      </c>
      <c r="HC8" s="344"/>
      <c r="HD8" s="345"/>
      <c r="HE8" s="370">
        <v>2.6226851851851852E-2</v>
      </c>
      <c r="HF8" s="365">
        <f>ROUNDUP(HE8/$F8,0)</f>
        <v>2</v>
      </c>
      <c r="HG8" s="344" t="s">
        <v>588</v>
      </c>
      <c r="HH8" s="365">
        <f t="shared" ref="HH8:HH17" si="12">ROUNDUP(HG8/$F8,0)</f>
        <v>7</v>
      </c>
      <c r="HI8" s="344"/>
      <c r="HJ8" s="345"/>
      <c r="HK8" s="366"/>
      <c r="HL8" s="365"/>
      <c r="HM8" s="368">
        <v>1.4907407407407406E-2</v>
      </c>
      <c r="HN8" s="369">
        <f t="shared" ref="HN8:HN10" si="13">ROUNDUP(HM8/$F8,0)</f>
        <v>1</v>
      </c>
      <c r="HO8" s="368"/>
      <c r="HP8" s="369"/>
      <c r="HQ8" s="368"/>
      <c r="HR8" s="369"/>
      <c r="HS8" s="346"/>
      <c r="HT8" s="345"/>
      <c r="HU8" s="346"/>
      <c r="HV8" s="345"/>
      <c r="HW8" s="344">
        <v>2.0682870370370372E-2</v>
      </c>
      <c r="HX8" s="345">
        <f t="shared" ref="HX8:HX9" si="14">ROUNDUP(HW8/$F8,0)</f>
        <v>2</v>
      </c>
      <c r="HY8" s="344"/>
      <c r="HZ8" s="378"/>
      <c r="IA8" s="344"/>
      <c r="IB8" s="378"/>
      <c r="IC8" s="344">
        <v>0.16666666666666666</v>
      </c>
      <c r="ID8" s="345">
        <f t="shared" si="8"/>
        <v>12</v>
      </c>
      <c r="IE8" s="344"/>
      <c r="IF8" s="345"/>
      <c r="IG8" s="344"/>
      <c r="IH8" s="345"/>
      <c r="II8" s="344"/>
      <c r="IJ8" s="345"/>
      <c r="IK8" s="344"/>
      <c r="IL8" s="378"/>
      <c r="IM8" s="344"/>
      <c r="IN8" s="378"/>
      <c r="IO8" s="344">
        <v>4.2939814814814811E-3</v>
      </c>
      <c r="IP8" s="345">
        <f t="shared" ref="IP8:IP9" si="15">ROUNDUP(IO8/$F8,0)</f>
        <v>1</v>
      </c>
      <c r="IQ8" s="344"/>
      <c r="IR8" s="345"/>
      <c r="IS8" s="344"/>
      <c r="IT8" s="345"/>
      <c r="IU8" s="344">
        <f>TIME(0,57,20)+TIME(0,6,43)</f>
        <v>4.4479166666666667E-2</v>
      </c>
      <c r="IV8" s="345">
        <f t="shared" ref="IV8:IV9" si="16">ROUNDUP(IU8/$F8,0)</f>
        <v>3</v>
      </c>
      <c r="IW8" s="344"/>
      <c r="IX8" s="345"/>
      <c r="IY8" s="344"/>
      <c r="IZ8" s="345"/>
      <c r="JA8" s="344"/>
      <c r="JB8" s="345"/>
      <c r="JC8" s="344"/>
      <c r="JD8" s="378"/>
      <c r="JE8" s="344"/>
      <c r="JF8" s="345"/>
      <c r="JG8" s="344"/>
      <c r="JH8" s="378"/>
      <c r="JI8" s="370"/>
      <c r="JJ8" s="371"/>
      <c r="JK8" s="344"/>
      <c r="JL8" s="378"/>
      <c r="JM8" s="344"/>
      <c r="JN8" s="378"/>
      <c r="JO8" s="344"/>
      <c r="JP8" s="345"/>
      <c r="JQ8" s="344"/>
      <c r="JR8" s="378"/>
      <c r="JS8" s="344"/>
      <c r="JT8" s="345"/>
      <c r="JU8" s="344"/>
      <c r="JV8" s="345"/>
      <c r="JW8" s="344"/>
      <c r="JX8" s="378"/>
      <c r="JY8" s="362"/>
      <c r="JZ8" s="363"/>
      <c r="KA8" s="344"/>
      <c r="KB8" s="378"/>
      <c r="KC8" s="344"/>
      <c r="KD8" s="378"/>
      <c r="KE8" s="344"/>
      <c r="KF8" s="372"/>
      <c r="KG8" s="344"/>
      <c r="KH8" s="345"/>
      <c r="KI8" s="344"/>
      <c r="KJ8" s="345"/>
      <c r="KK8" s="344"/>
      <c r="KL8" s="345"/>
      <c r="KM8" s="344"/>
      <c r="KN8" s="345"/>
      <c r="KO8" s="344"/>
      <c r="KP8" s="345"/>
      <c r="KQ8" s="344"/>
      <c r="KR8" s="345"/>
      <c r="KS8" s="344"/>
      <c r="KT8" s="378"/>
      <c r="KU8" s="344"/>
      <c r="KV8" s="378"/>
      <c r="KW8" s="344"/>
      <c r="KX8" s="378"/>
      <c r="KY8" s="344"/>
      <c r="KZ8" s="378"/>
      <c r="LA8" s="362"/>
      <c r="LB8" s="363"/>
      <c r="LC8" s="344"/>
      <c r="LD8" s="345"/>
      <c r="LE8" s="344"/>
      <c r="LF8" s="378"/>
      <c r="LG8" s="344"/>
      <c r="LH8" s="378"/>
      <c r="LI8" s="344"/>
      <c r="LJ8" s="378"/>
      <c r="LK8" s="344"/>
      <c r="LL8" s="378"/>
      <c r="LM8" s="352"/>
      <c r="LN8" s="378"/>
      <c r="LO8" s="344"/>
      <c r="LP8" s="378"/>
      <c r="LQ8" s="344"/>
      <c r="LR8" s="378"/>
      <c r="LS8" s="344"/>
      <c r="LT8" s="378"/>
      <c r="LU8" s="344"/>
      <c r="LV8" s="378"/>
      <c r="LW8" s="344"/>
      <c r="LX8" s="378"/>
      <c r="LY8" s="344"/>
      <c r="LZ8" s="378"/>
      <c r="MA8" s="344"/>
      <c r="MB8" s="378"/>
      <c r="MC8" s="352"/>
      <c r="MD8" s="373"/>
      <c r="ME8" s="352"/>
      <c r="MF8" s="373"/>
      <c r="MG8" s="352"/>
      <c r="MH8" s="373"/>
      <c r="MI8" s="352"/>
      <c r="MJ8" s="373"/>
    </row>
    <row r="9" spans="1:349" s="337" customFormat="1" ht="16.5" customHeight="1" x14ac:dyDescent="0.2">
      <c r="A9" s="338">
        <f t="shared" si="5"/>
        <v>7</v>
      </c>
      <c r="B9" s="339" t="s">
        <v>232</v>
      </c>
      <c r="C9" s="340">
        <f t="shared" si="0"/>
        <v>15</v>
      </c>
      <c r="D9" s="341">
        <f>H9+J9+L9+N9+P9+R9+T9+V9+X9+Z9+AB9+AD9+AF9+AH9+AJ9+AL9+AN9+AP9+AR9+AT9+AV9+AX9+AZ9+BB9+BD9+BF9+BH9+BJ9+BL9+BN9+BP9+BR9+BT9+BV9+BX9+BZ9+CB9+CD9+CF9+CH9+CJ9+CL9+CN9+CP9+CR9+CT9+CV9+CX9+CZ9+DB9+DD9+DF9+DH9+DJ9+DL9+DN9+DP9+DR9+DT9+DV9+DX9+DZ9+EB9+ED9+EE9+EH9+EJ9+EL9+EN9+EP9+ET9+ER9+EV9+EZ9+FB9+FD9+FF9+FH9+FJ9+FL9+FN9+FP9+FR9+FT9+FV9+FW9+FY9+GB9+GD9+GF9+GH9+GJ9+GL9+GN9+GP9+GR9+GT9+GV9+GZ9+HB9+HD9+HF9+HH9+HL9+HN9+HP9+HR9+HT9+HX9+HV9+HZ9+ID9+IF9+EX9+HJ9+IH9+GX9+IJ9+IL9+IN9+IR9+IT9+IV9+IB9+IX9+IZ9+JB9+JF9+JH9+JL9+JN9+IP9+JD9+JP9+JJ9+JR9+JT9+JV9+JX9+JZ9+KB9+KD9+KF9+KH9+KJ9+KL9+KN9+KP9+KR9+KT9+KV9+KX9+KZ9+LB9+LD9+LF9+LH9+LJ9+LL9+LN9+LP9+LR9+LT9+LV9+LX9+LZ9+MB9+MD9+MF9+MH9+MJ9</f>
        <v>90</v>
      </c>
      <c r="E9" s="342">
        <f t="shared" si="1"/>
        <v>1.3177067129629632</v>
      </c>
      <c r="F9" s="343">
        <f t="shared" si="2"/>
        <v>1.8935185185185183E-2</v>
      </c>
      <c r="G9" s="344"/>
      <c r="H9" s="345"/>
      <c r="I9" s="344"/>
      <c r="J9" s="345"/>
      <c r="K9" s="344"/>
      <c r="L9" s="345"/>
      <c r="M9" s="346"/>
      <c r="N9" s="347"/>
      <c r="O9" s="344"/>
      <c r="P9" s="345"/>
      <c r="Q9" s="344"/>
      <c r="R9" s="345"/>
      <c r="S9" s="344"/>
      <c r="T9" s="345"/>
      <c r="U9" s="346"/>
      <c r="V9" s="345"/>
      <c r="W9" s="346"/>
      <c r="X9" s="345"/>
      <c r="Y9" s="344"/>
      <c r="Z9" s="345"/>
      <c r="AA9" s="344"/>
      <c r="AB9" s="345"/>
      <c r="AC9" s="348"/>
      <c r="AD9" s="348"/>
      <c r="AE9" s="344"/>
      <c r="AF9" s="345"/>
      <c r="AG9" s="344"/>
      <c r="AH9" s="345"/>
      <c r="AI9" s="344"/>
      <c r="AJ9" s="349"/>
      <c r="AK9" s="344"/>
      <c r="AL9" s="345"/>
      <c r="AM9" s="344"/>
      <c r="AN9" s="345"/>
      <c r="AO9" s="344"/>
      <c r="AP9" s="345"/>
      <c r="AQ9" s="344"/>
      <c r="AR9" s="345"/>
      <c r="AS9" s="344">
        <v>2.4502314814814814E-2</v>
      </c>
      <c r="AT9" s="345">
        <f>ROUNDUP(AS9/F9,0)</f>
        <v>2</v>
      </c>
      <c r="AU9" s="350"/>
      <c r="AV9" s="351"/>
      <c r="AW9" s="352"/>
      <c r="AX9" s="353"/>
      <c r="AY9" s="354">
        <v>2.4305555555555556E-2</v>
      </c>
      <c r="AZ9" s="345">
        <f>ROUNDUP(AY9/F9,0)</f>
        <v>2</v>
      </c>
      <c r="BA9" s="344"/>
      <c r="BB9" s="345"/>
      <c r="BC9" s="354"/>
      <c r="BD9" s="345"/>
      <c r="BE9" s="344"/>
      <c r="BF9" s="345"/>
      <c r="BG9" s="352"/>
      <c r="BH9" s="345"/>
      <c r="BI9" s="354"/>
      <c r="BJ9" s="345"/>
      <c r="BK9" s="355">
        <v>2.2210648148148149E-2</v>
      </c>
      <c r="BL9" s="348">
        <f>ROUNDUP(BK9/F9,0)</f>
        <v>2</v>
      </c>
      <c r="BM9" s="344"/>
      <c r="BN9" s="345"/>
      <c r="BO9" s="344">
        <v>2.1423611111111112E-2</v>
      </c>
      <c r="BP9" s="345">
        <f>ROUNDUP(BO9/F9,0)</f>
        <v>2</v>
      </c>
      <c r="BQ9" s="344"/>
      <c r="BR9" s="378"/>
      <c r="BS9" s="344"/>
      <c r="BT9" s="345"/>
      <c r="BU9" s="352"/>
      <c r="BV9" s="345"/>
      <c r="BW9" s="352"/>
      <c r="BX9" s="345"/>
      <c r="BY9" s="344"/>
      <c r="BZ9" s="349"/>
      <c r="CA9" s="344"/>
      <c r="CB9" s="349"/>
      <c r="CC9" s="344">
        <v>2.119212962962963E-2</v>
      </c>
      <c r="CD9" s="349">
        <f t="shared" si="10"/>
        <v>2</v>
      </c>
      <c r="CE9" s="344"/>
      <c r="CF9" s="345"/>
      <c r="CG9" s="344"/>
      <c r="CH9" s="345"/>
      <c r="CI9" s="344">
        <v>2.0393518518518519E-2</v>
      </c>
      <c r="CJ9" s="345">
        <f>ROUNDUP(CI9/F9,0)</f>
        <v>2</v>
      </c>
      <c r="CK9" s="352"/>
      <c r="CL9" s="345"/>
      <c r="CM9" s="344"/>
      <c r="CN9" s="345"/>
      <c r="CO9" s="344">
        <v>2.4710648148148148E-2</v>
      </c>
      <c r="CP9" s="345">
        <f>ROUNDUP(CO9/F9,0)</f>
        <v>2</v>
      </c>
      <c r="CQ9" s="356">
        <v>2.8918981481481482E-3</v>
      </c>
      <c r="CR9" s="345">
        <f>ROUNDUP(CQ9/F9,0)</f>
        <v>1</v>
      </c>
      <c r="CS9" s="352"/>
      <c r="CT9" s="349"/>
      <c r="CU9" s="354">
        <v>2.0243055555555552E-2</v>
      </c>
      <c r="CV9" s="345">
        <f>ROUNDUP(CU9/F9,0)</f>
        <v>2</v>
      </c>
      <c r="CW9" s="352"/>
      <c r="CX9" s="357"/>
      <c r="CY9" s="358"/>
      <c r="CZ9" s="351"/>
      <c r="DA9" s="352"/>
      <c r="DB9" s="357"/>
      <c r="DC9" s="354">
        <v>2.269675925925926E-2</v>
      </c>
      <c r="DD9" s="378">
        <f>ROUNDUP(DC9/F9,0)</f>
        <v>2</v>
      </c>
      <c r="DE9" s="379"/>
      <c r="DF9" s="380"/>
      <c r="DG9" s="381">
        <v>5.2627314814814814E-2</v>
      </c>
      <c r="DH9" s="382">
        <f>ROUNDUP(DG9/F9,0)</f>
        <v>3</v>
      </c>
      <c r="DI9" s="344"/>
      <c r="DJ9" s="345"/>
      <c r="DK9" s="344">
        <v>0.10277777777777779</v>
      </c>
      <c r="DL9" s="345">
        <f>ROUNDUP(DK9/F9,0)</f>
        <v>6</v>
      </c>
      <c r="DM9" s="346"/>
      <c r="DN9" s="345"/>
      <c r="DO9" s="354"/>
      <c r="DP9" s="345"/>
      <c r="DQ9" s="344">
        <v>2.0879629629629626E-2</v>
      </c>
      <c r="DR9" s="345">
        <f t="shared" ref="DR9:DR51" si="17">ROUNDUP(DQ9/F9,0)</f>
        <v>2</v>
      </c>
      <c r="DS9" s="346"/>
      <c r="DT9" s="345"/>
      <c r="DU9" s="348"/>
      <c r="DV9" s="347"/>
      <c r="DW9" s="344">
        <v>0.11430555555555555</v>
      </c>
      <c r="DX9" s="365">
        <f>ROUNDUP(DW9/$F9,0)</f>
        <v>7</v>
      </c>
      <c r="DY9" s="344"/>
      <c r="DZ9" s="345"/>
      <c r="EA9" s="355"/>
      <c r="EB9" s="348"/>
      <c r="EC9" s="344">
        <v>0.12766203703703705</v>
      </c>
      <c r="ED9" s="345">
        <f>ROUNDUP(EC9/F9,0)</f>
        <v>7</v>
      </c>
      <c r="EE9" s="355"/>
      <c r="EF9" s="347"/>
      <c r="EG9" s="344"/>
      <c r="EH9" s="345"/>
      <c r="EI9" s="344"/>
      <c r="EJ9" s="345"/>
      <c r="EK9" s="344"/>
      <c r="EL9" s="345"/>
      <c r="EM9" s="344"/>
      <c r="EN9" s="345"/>
      <c r="EO9" s="344"/>
      <c r="EP9" s="345"/>
      <c r="EQ9" s="355"/>
      <c r="ER9" s="345"/>
      <c r="ES9" s="344"/>
      <c r="ET9" s="345"/>
      <c r="EU9" s="344"/>
      <c r="EV9" s="345"/>
      <c r="EW9" s="344"/>
      <c r="EX9" s="345"/>
      <c r="EY9" s="344"/>
      <c r="EZ9" s="345"/>
      <c r="FA9" s="360"/>
      <c r="FB9" s="345"/>
      <c r="FC9" s="360"/>
      <c r="FD9" s="345"/>
      <c r="FE9" s="348"/>
      <c r="FF9" s="345"/>
      <c r="FG9" s="352"/>
      <c r="FH9" s="348"/>
      <c r="FI9" s="361"/>
      <c r="FJ9" s="349"/>
      <c r="FK9" s="360"/>
      <c r="FL9" s="345"/>
      <c r="FM9" s="362"/>
      <c r="FN9" s="363"/>
      <c r="FO9" s="364"/>
      <c r="FP9" s="363"/>
      <c r="FQ9" s="344">
        <v>6.7187499999999997E-2</v>
      </c>
      <c r="FR9" s="345">
        <f t="shared" ref="FR9" si="18">ROUNDUP(FQ9/$F9,0)</f>
        <v>4</v>
      </c>
      <c r="FS9" s="370">
        <v>2.2152777777777775E-2</v>
      </c>
      <c r="FT9" s="365">
        <f>ROUNDUP(FS9/$F9,0)</f>
        <v>2</v>
      </c>
      <c r="FU9" s="366"/>
      <c r="FV9" s="384"/>
      <c r="FW9" s="366"/>
      <c r="FX9" s="365"/>
      <c r="FY9" s="228"/>
      <c r="FZ9" s="229"/>
      <c r="GA9" s="370">
        <v>2.0497685185185185E-2</v>
      </c>
      <c r="GB9" s="365">
        <f>ROUNDUP(GA9/$F9,0)</f>
        <v>2</v>
      </c>
      <c r="GC9" s="354"/>
      <c r="GD9" s="345"/>
      <c r="GE9" s="354"/>
      <c r="GF9" s="345"/>
      <c r="GG9" s="354"/>
      <c r="GH9" s="345"/>
      <c r="GI9" s="346"/>
      <c r="GJ9" s="345"/>
      <c r="GK9" s="346"/>
      <c r="GL9" s="345"/>
      <c r="GM9" s="360"/>
      <c r="GN9" s="345"/>
      <c r="GO9" s="233">
        <v>4.4571759259259262E-2</v>
      </c>
      <c r="GP9" s="365">
        <f>ROUNDUP(GO9/$F9,0)</f>
        <v>3</v>
      </c>
      <c r="GQ9" s="360"/>
      <c r="GR9" s="345"/>
      <c r="GS9" s="370">
        <v>2.0057870370370368E-2</v>
      </c>
      <c r="GT9" s="365">
        <f>ROUNDUP(GS9/$F9,0)</f>
        <v>2</v>
      </c>
      <c r="GU9" s="346"/>
      <c r="GV9" s="345"/>
      <c r="GW9" s="344"/>
      <c r="GX9" s="378"/>
      <c r="GY9" s="370">
        <v>9.9513888888888888E-2</v>
      </c>
      <c r="GZ9" s="365">
        <f>ROUNDUP(GY9/$F9,0)</f>
        <v>6</v>
      </c>
      <c r="HA9" s="366"/>
      <c r="HB9" s="365"/>
      <c r="HC9" s="344"/>
      <c r="HD9" s="345"/>
      <c r="HE9" s="362"/>
      <c r="HF9" s="363"/>
      <c r="HG9" s="344" t="s">
        <v>592</v>
      </c>
      <c r="HH9" s="365">
        <f t="shared" si="12"/>
        <v>7</v>
      </c>
      <c r="HI9" s="344"/>
      <c r="HJ9" s="345"/>
      <c r="HK9" s="366"/>
      <c r="HL9" s="365"/>
      <c r="HM9" s="368">
        <v>1.8935185185185183E-2</v>
      </c>
      <c r="HN9" s="369">
        <f t="shared" si="13"/>
        <v>1</v>
      </c>
      <c r="HO9" s="386"/>
      <c r="HP9" s="369"/>
      <c r="HQ9" s="386"/>
      <c r="HR9" s="369"/>
      <c r="HS9" s="233">
        <v>4.4513888888888888E-2</v>
      </c>
      <c r="HT9" s="365">
        <f>ROUNDUP(HS9/$F9,0)</f>
        <v>3</v>
      </c>
      <c r="HU9" s="366"/>
      <c r="HV9" s="365"/>
      <c r="HW9" s="344">
        <v>2.6469907407407411E-2</v>
      </c>
      <c r="HX9" s="345">
        <f t="shared" si="14"/>
        <v>2</v>
      </c>
      <c r="HY9" s="344"/>
      <c r="HZ9" s="378"/>
      <c r="IA9" s="344"/>
      <c r="IB9" s="378"/>
      <c r="IC9" s="344"/>
      <c r="ID9" s="345"/>
      <c r="IE9" s="344"/>
      <c r="IF9" s="345"/>
      <c r="IG9" s="344">
        <v>3.6990740740740741E-2</v>
      </c>
      <c r="IH9" s="345">
        <f t="shared" ref="IH9" si="19">ROUNDUP(IG9/$F9,0)</f>
        <v>2</v>
      </c>
      <c r="II9" s="344"/>
      <c r="IJ9" s="345"/>
      <c r="IK9" s="344">
        <v>4.4502314814814814E-2</v>
      </c>
      <c r="IL9" s="345">
        <f t="shared" ref="IL9" si="20">ROUNDUP(IK9/$F9,0)</f>
        <v>3</v>
      </c>
      <c r="IM9" s="344"/>
      <c r="IN9" s="378"/>
      <c r="IO9" s="344">
        <v>5.4745370370370373E-3</v>
      </c>
      <c r="IP9" s="345">
        <f t="shared" si="15"/>
        <v>1</v>
      </c>
      <c r="IQ9" s="344"/>
      <c r="IR9" s="345"/>
      <c r="IS9" s="344"/>
      <c r="IT9" s="345"/>
      <c r="IU9" s="344">
        <v>5.0138888888888893E-2</v>
      </c>
      <c r="IV9" s="345">
        <f t="shared" si="16"/>
        <v>3</v>
      </c>
      <c r="IW9" s="344"/>
      <c r="IX9" s="345"/>
      <c r="IY9" s="344">
        <v>4.5601851851851859E-2</v>
      </c>
      <c r="IZ9" s="345">
        <f t="shared" ref="IZ9" si="21">ROUNDUP(IY9/$F9,0)</f>
        <v>3</v>
      </c>
      <c r="JA9" s="344"/>
      <c r="JB9" s="345"/>
      <c r="JC9" s="344">
        <v>3.3425925925925921E-2</v>
      </c>
      <c r="JD9" s="345">
        <f t="shared" ref="JD9" si="22">ROUNDUP(JC9/$F9,0)</f>
        <v>2</v>
      </c>
      <c r="JE9" s="344"/>
      <c r="JF9" s="345"/>
      <c r="JG9" s="344"/>
      <c r="JH9" s="378"/>
      <c r="JI9" s="370"/>
      <c r="JJ9" s="371"/>
      <c r="JK9" s="344"/>
      <c r="JL9" s="378"/>
      <c r="JM9" s="344"/>
      <c r="JN9" s="378"/>
      <c r="JO9" s="344"/>
      <c r="JP9" s="345"/>
      <c r="JQ9" s="344"/>
      <c r="JR9" s="378"/>
      <c r="JS9" s="344"/>
      <c r="JT9" s="345"/>
      <c r="JU9" s="344"/>
      <c r="JV9" s="345"/>
      <c r="JW9" s="344"/>
      <c r="JX9" s="378"/>
      <c r="JY9" s="387"/>
      <c r="JZ9" s="365"/>
      <c r="KA9" s="344"/>
      <c r="KB9" s="378"/>
      <c r="KC9" s="344"/>
      <c r="KD9" s="378"/>
      <c r="KE9" s="344"/>
      <c r="KF9" s="372"/>
      <c r="KG9" s="344"/>
      <c r="KH9" s="345"/>
      <c r="KI9" s="344"/>
      <c r="KJ9" s="345"/>
      <c r="KK9" s="344"/>
      <c r="KL9" s="345"/>
      <c r="KM9" s="344"/>
      <c r="KN9" s="345"/>
      <c r="KO9" s="344"/>
      <c r="KP9" s="345"/>
      <c r="KQ9" s="344"/>
      <c r="KR9" s="345"/>
      <c r="KS9" s="344"/>
      <c r="KT9" s="378"/>
      <c r="KU9" s="344"/>
      <c r="KV9" s="378"/>
      <c r="KW9" s="344"/>
      <c r="KX9" s="378"/>
      <c r="KY9" s="344"/>
      <c r="KZ9" s="378"/>
      <c r="LA9" s="362"/>
      <c r="LB9" s="363"/>
      <c r="LC9" s="344"/>
      <c r="LD9" s="345"/>
      <c r="LE9" s="344"/>
      <c r="LF9" s="378"/>
      <c r="LG9" s="344"/>
      <c r="LH9" s="378"/>
      <c r="LI9" s="344"/>
      <c r="LJ9" s="378"/>
      <c r="LK9" s="344"/>
      <c r="LL9" s="378"/>
      <c r="LM9" s="352"/>
      <c r="LN9" s="378"/>
      <c r="LO9" s="344"/>
      <c r="LP9" s="378"/>
      <c r="LQ9" s="344"/>
      <c r="LR9" s="378"/>
      <c r="LS9" s="344"/>
      <c r="LT9" s="378"/>
      <c r="LU9" s="344"/>
      <c r="LV9" s="378"/>
      <c r="LW9" s="344"/>
      <c r="LX9" s="378"/>
      <c r="LY9" s="344"/>
      <c r="LZ9" s="378"/>
      <c r="MA9" s="344"/>
      <c r="MB9" s="378"/>
      <c r="MC9" s="352"/>
      <c r="MD9" s="373"/>
      <c r="ME9" s="352"/>
      <c r="MF9" s="373"/>
      <c r="MG9" s="352"/>
      <c r="MH9" s="373"/>
      <c r="MI9" s="352"/>
      <c r="MJ9" s="373"/>
    </row>
    <row r="10" spans="1:349" s="337" customFormat="1" ht="16.5" customHeight="1" x14ac:dyDescent="0.2">
      <c r="A10" s="338">
        <f t="shared" si="5"/>
        <v>8</v>
      </c>
      <c r="B10" s="339" t="s">
        <v>267</v>
      </c>
      <c r="C10" s="340">
        <f t="shared" si="0"/>
        <v>26</v>
      </c>
      <c r="D10" s="341">
        <f>H10+J10+L10+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E10+EH10+EJ10+EL10+EN10+EP10+ET10+ER10+EV10+EZ10+FB10+FD10+FF10+FH10+FJ10+FL10+FN10+FP10+FR10+FT10+FV10+FW10+FY10+GB10+GD10+GF10+GH10+GJ10+GL10+GN10+GP10+GR10+GT10+GV10+GZ10+HB10+HD10+HF10+HH10+HL10+HN10+HP10+HR10+HT10+HX10+HV10+HZ10+ID10+IF10+EX10+HJ10+IH10+GX10+IJ10+IL10+IN10+IR10+IT10+IV10+IB10+IX10+IZ10+JB10+JF10+JH10+JL10+JN10+IP10+JD10+JP10+JJ10+JR10+JT10+JV10+JX10+JZ10+KB10+KD10+KF10+KH10+KJ10+KL10+KN10+KP10+KR10+KT10+KV10+KX10+KZ10+LB10+LD10+LF10+LH10+LJ10+LL10+LN10+LP10+LR10+LT10+LV10+LX10+LZ10+MB10+MD10+MF10+MH10+MJ10</f>
        <v>33.015520833333333</v>
      </c>
      <c r="E10" s="342">
        <f t="shared" si="1"/>
        <v>0.36204861111111114</v>
      </c>
      <c r="F10" s="343">
        <f t="shared" si="2"/>
        <v>1.5023148148148148E-2</v>
      </c>
      <c r="G10" s="344"/>
      <c r="H10" s="345"/>
      <c r="I10" s="344"/>
      <c r="J10" s="345"/>
      <c r="K10" s="344"/>
      <c r="L10" s="345"/>
      <c r="M10" s="346"/>
      <c r="N10" s="347"/>
      <c r="O10" s="344"/>
      <c r="P10" s="345"/>
      <c r="Q10" s="344"/>
      <c r="R10" s="345"/>
      <c r="S10" s="344"/>
      <c r="T10" s="345"/>
      <c r="U10" s="346"/>
      <c r="V10" s="345"/>
      <c r="W10" s="346"/>
      <c r="X10" s="345"/>
      <c r="Y10" s="344"/>
      <c r="Z10" s="345"/>
      <c r="AA10" s="344"/>
      <c r="AB10" s="345"/>
      <c r="AC10" s="348"/>
      <c r="AD10" s="348"/>
      <c r="AE10" s="344"/>
      <c r="AF10" s="345"/>
      <c r="AG10" s="344"/>
      <c r="AH10" s="345"/>
      <c r="AI10" s="344"/>
      <c r="AJ10" s="349"/>
      <c r="AK10" s="344"/>
      <c r="AL10" s="345"/>
      <c r="AM10" s="344"/>
      <c r="AN10" s="345"/>
      <c r="AO10" s="344"/>
      <c r="AP10" s="345"/>
      <c r="AQ10" s="344"/>
      <c r="AR10" s="345"/>
      <c r="AS10" s="344"/>
      <c r="AT10" s="345"/>
      <c r="AU10" s="350"/>
      <c r="AV10" s="351"/>
      <c r="AW10" s="352"/>
      <c r="AX10" s="353"/>
      <c r="AY10" s="354"/>
      <c r="AZ10" s="345"/>
      <c r="BA10" s="388"/>
      <c r="BB10" s="345"/>
      <c r="BC10" s="354"/>
      <c r="BD10" s="345"/>
      <c r="BE10" s="344"/>
      <c r="BF10" s="345"/>
      <c r="BG10" s="352"/>
      <c r="BH10" s="345"/>
      <c r="BI10" s="354"/>
      <c r="BJ10" s="345"/>
      <c r="BK10" s="355">
        <v>1.5949074074074074E-2</v>
      </c>
      <c r="BL10" s="348">
        <f>ROUNDUP(BK10/F10,0)</f>
        <v>2</v>
      </c>
      <c r="BM10" s="344"/>
      <c r="BN10" s="345"/>
      <c r="BO10" s="344">
        <v>1.5671296296296298E-2</v>
      </c>
      <c r="BP10" s="345">
        <f>ROUNDUP(BO10/F10,0)</f>
        <v>2</v>
      </c>
      <c r="BQ10" s="344"/>
      <c r="BR10" s="378"/>
      <c r="BS10" s="344"/>
      <c r="BT10" s="345"/>
      <c r="BU10" s="352"/>
      <c r="BV10" s="345"/>
      <c r="BW10" s="352"/>
      <c r="BX10" s="345"/>
      <c r="BY10" s="344">
        <v>1.5069444444444443E-2</v>
      </c>
      <c r="BZ10" s="349">
        <f t="shared" si="9"/>
        <v>2</v>
      </c>
      <c r="CA10" s="344"/>
      <c r="CB10" s="349"/>
      <c r="CC10" s="344"/>
      <c r="CD10" s="349"/>
      <c r="CE10" s="344"/>
      <c r="CF10" s="345"/>
      <c r="CG10" s="344"/>
      <c r="CH10" s="345"/>
      <c r="CI10" s="344">
        <v>1.5104166666666667E-2</v>
      </c>
      <c r="CJ10" s="345">
        <f>ROUNDUP(CI10/F10,0)</f>
        <v>2</v>
      </c>
      <c r="CK10" s="352"/>
      <c r="CL10" s="345"/>
      <c r="CM10" s="344"/>
      <c r="CN10" s="345"/>
      <c r="CO10" s="344">
        <v>1.7048611111111112E-2</v>
      </c>
      <c r="CP10" s="345">
        <f>ROUNDUP(CO10/F10,0)</f>
        <v>2</v>
      </c>
      <c r="CQ10" s="344"/>
      <c r="CR10" s="345"/>
      <c r="CS10" s="352"/>
      <c r="CT10" s="349"/>
      <c r="CU10" s="354">
        <v>1.503472222222222E-2</v>
      </c>
      <c r="CV10" s="345">
        <f>ROUNDUP(CU10/F10,0)</f>
        <v>2</v>
      </c>
      <c r="CW10" s="352"/>
      <c r="CX10" s="357"/>
      <c r="CY10" s="358"/>
      <c r="CZ10" s="351"/>
      <c r="DA10" s="352"/>
      <c r="DB10" s="357"/>
      <c r="DC10" s="354">
        <v>1.5023148148148148E-2</v>
      </c>
      <c r="DD10" s="378">
        <f>ROUNDUP(DC10/F10,0)</f>
        <v>1</v>
      </c>
      <c r="DE10" s="379"/>
      <c r="DF10" s="380"/>
      <c r="DG10" s="381"/>
      <c r="DH10" s="382"/>
      <c r="DI10" s="344"/>
      <c r="DJ10" s="345"/>
      <c r="DK10" s="344"/>
      <c r="DL10" s="345"/>
      <c r="DM10" s="346"/>
      <c r="DN10" s="345"/>
      <c r="DO10" s="354"/>
      <c r="DP10" s="345"/>
      <c r="DQ10" s="344"/>
      <c r="DR10" s="345"/>
      <c r="DS10" s="346"/>
      <c r="DT10" s="345"/>
      <c r="DU10" s="348"/>
      <c r="DV10" s="347"/>
      <c r="DW10" s="358"/>
      <c r="DX10" s="348"/>
      <c r="DY10" s="344">
        <v>1.5486111111111112E-2</v>
      </c>
      <c r="DZ10" s="345">
        <f t="shared" si="11"/>
        <v>2</v>
      </c>
      <c r="EA10" s="355"/>
      <c r="EB10" s="348"/>
      <c r="EC10" s="344"/>
      <c r="ED10" s="345"/>
      <c r="EE10" s="355">
        <v>1.5520833333333333E-2</v>
      </c>
      <c r="EF10" s="347">
        <f>ROUNDUP(EE10/F10,0)</f>
        <v>2</v>
      </c>
      <c r="EG10" s="344"/>
      <c r="EH10" s="345"/>
      <c r="EI10" s="344"/>
      <c r="EJ10" s="345"/>
      <c r="EK10" s="344"/>
      <c r="EL10" s="345"/>
      <c r="EM10" s="344"/>
      <c r="EN10" s="345"/>
      <c r="EO10" s="344"/>
      <c r="EP10" s="345"/>
      <c r="EQ10" s="355"/>
      <c r="ER10" s="345"/>
      <c r="ES10" s="344"/>
      <c r="ET10" s="345"/>
      <c r="EU10" s="344"/>
      <c r="EV10" s="345"/>
      <c r="EW10" s="344"/>
      <c r="EX10" s="345"/>
      <c r="EY10" s="344"/>
      <c r="EZ10" s="345"/>
      <c r="FA10" s="360"/>
      <c r="FB10" s="345"/>
      <c r="FC10" s="360"/>
      <c r="FD10" s="345"/>
      <c r="FE10" s="348"/>
      <c r="FF10" s="345"/>
      <c r="FG10" s="352"/>
      <c r="FH10" s="348"/>
      <c r="FI10" s="361"/>
      <c r="FJ10" s="349"/>
      <c r="FK10" s="360"/>
      <c r="FL10" s="345"/>
      <c r="FM10" s="362"/>
      <c r="FN10" s="363"/>
      <c r="FO10" s="364"/>
      <c r="FP10" s="363"/>
      <c r="FQ10" s="364"/>
      <c r="FR10" s="363"/>
      <c r="FS10" s="364"/>
      <c r="FT10" s="363"/>
      <c r="FU10" s="366"/>
      <c r="FV10" s="384"/>
      <c r="FW10" s="366"/>
      <c r="FX10" s="365"/>
      <c r="FY10" s="228"/>
      <c r="FZ10" s="229"/>
      <c r="GA10" s="364"/>
      <c r="GB10" s="363"/>
      <c r="GC10" s="354"/>
      <c r="GD10" s="345"/>
      <c r="GE10" s="354"/>
      <c r="GF10" s="345"/>
      <c r="GG10" s="354"/>
      <c r="GH10" s="345"/>
      <c r="GI10" s="346"/>
      <c r="GJ10" s="345"/>
      <c r="GK10" s="346"/>
      <c r="GL10" s="345"/>
      <c r="GM10" s="360"/>
      <c r="GN10" s="345"/>
      <c r="GO10" s="348"/>
      <c r="GP10" s="348"/>
      <c r="GQ10" s="360"/>
      <c r="GR10" s="345"/>
      <c r="GS10" s="370">
        <v>1.5590277777777778E-2</v>
      </c>
      <c r="GT10" s="365">
        <f>ROUNDUP(GS10/$F10,0)</f>
        <v>2</v>
      </c>
      <c r="GU10" s="346"/>
      <c r="GV10" s="345"/>
      <c r="GW10" s="344"/>
      <c r="GX10" s="378"/>
      <c r="GY10" s="370">
        <v>8.1666666666666665E-2</v>
      </c>
      <c r="GZ10" s="365">
        <f>ROUNDUP(GY10/$F10,0)</f>
        <v>6</v>
      </c>
      <c r="HA10" s="366"/>
      <c r="HB10" s="365"/>
      <c r="HC10" s="344"/>
      <c r="HD10" s="345"/>
      <c r="HE10" s="362"/>
      <c r="HF10" s="363"/>
      <c r="HG10" s="370">
        <v>8.2083333333333341E-2</v>
      </c>
      <c r="HH10" s="365">
        <f t="shared" si="12"/>
        <v>6</v>
      </c>
      <c r="HI10" s="344"/>
      <c r="HJ10" s="345"/>
      <c r="HK10" s="366"/>
      <c r="HL10" s="365"/>
      <c r="HM10" s="368">
        <v>1.5196759259259259E-2</v>
      </c>
      <c r="HN10" s="369">
        <f t="shared" si="13"/>
        <v>2</v>
      </c>
      <c r="HO10" s="368"/>
      <c r="HP10" s="369"/>
      <c r="HQ10" s="368"/>
      <c r="HR10" s="369"/>
      <c r="HS10" s="346"/>
      <c r="HT10" s="345"/>
      <c r="HU10" s="346"/>
      <c r="HV10" s="345"/>
      <c r="HW10" s="344"/>
      <c r="HX10" s="345"/>
      <c r="HY10" s="344"/>
      <c r="HZ10" s="378"/>
      <c r="IA10" s="344"/>
      <c r="IB10" s="378"/>
      <c r="IC10" s="344"/>
      <c r="ID10" s="345"/>
      <c r="IE10" s="344"/>
      <c r="IF10" s="345"/>
      <c r="IG10" s="344"/>
      <c r="IH10" s="345"/>
      <c r="II10" s="344"/>
      <c r="IJ10" s="345"/>
      <c r="IK10" s="344"/>
      <c r="IL10" s="378"/>
      <c r="IM10" s="344"/>
      <c r="IN10" s="378"/>
      <c r="IO10" s="344"/>
      <c r="IP10" s="378"/>
      <c r="IQ10" s="344">
        <v>2.7604166666666666E-2</v>
      </c>
      <c r="IR10" s="345">
        <f t="shared" ref="IR10" si="23">ROUNDUP(IQ10/$F10,0)</f>
        <v>2</v>
      </c>
      <c r="IS10" s="344"/>
      <c r="IT10" s="378"/>
      <c r="IU10" s="344"/>
      <c r="IV10" s="378"/>
      <c r="IW10" s="344"/>
      <c r="IX10" s="345"/>
      <c r="IY10" s="344"/>
      <c r="IZ10" s="345"/>
      <c r="JA10" s="344"/>
      <c r="JB10" s="345"/>
      <c r="JC10" s="344"/>
      <c r="JD10" s="378"/>
      <c r="JE10" s="344"/>
      <c r="JF10" s="345"/>
      <c r="JG10" s="344"/>
      <c r="JH10" s="378"/>
      <c r="JI10" s="370"/>
      <c r="JJ10" s="371"/>
      <c r="JK10" s="344"/>
      <c r="JL10" s="378"/>
      <c r="JM10" s="344"/>
      <c r="JN10" s="378"/>
      <c r="JO10" s="344"/>
      <c r="JP10" s="345"/>
      <c r="JQ10" s="344"/>
      <c r="JR10" s="378"/>
      <c r="JS10" s="344"/>
      <c r="JT10" s="345"/>
      <c r="JU10" s="344"/>
      <c r="JV10" s="345"/>
      <c r="JW10" s="344"/>
      <c r="JX10" s="378"/>
      <c r="JY10" s="387"/>
      <c r="JZ10" s="365"/>
      <c r="KA10" s="344"/>
      <c r="KB10" s="378"/>
      <c r="KC10" s="344"/>
      <c r="KD10" s="378"/>
      <c r="KE10" s="344"/>
      <c r="KF10" s="372"/>
      <c r="KG10" s="344"/>
      <c r="KH10" s="345"/>
      <c r="KI10" s="344"/>
      <c r="KJ10" s="345"/>
      <c r="KK10" s="344"/>
      <c r="KL10" s="345"/>
      <c r="KM10" s="344"/>
      <c r="KN10" s="345"/>
      <c r="KO10" s="344"/>
      <c r="KP10" s="345"/>
      <c r="KQ10" s="344"/>
      <c r="KR10" s="345"/>
      <c r="KS10" s="344"/>
      <c r="KT10" s="378"/>
      <c r="KU10" s="344"/>
      <c r="KV10" s="378"/>
      <c r="KW10" s="344"/>
      <c r="KX10" s="378"/>
      <c r="KY10" s="344"/>
      <c r="KZ10" s="378"/>
      <c r="LA10" s="362"/>
      <c r="LB10" s="363"/>
      <c r="LC10" s="344"/>
      <c r="LD10" s="345"/>
      <c r="LE10" s="344"/>
      <c r="LF10" s="378"/>
      <c r="LG10" s="344"/>
      <c r="LH10" s="378"/>
      <c r="LI10" s="344"/>
      <c r="LJ10" s="378"/>
      <c r="LK10" s="344"/>
      <c r="LL10" s="378"/>
      <c r="LM10" s="352"/>
      <c r="LN10" s="345"/>
      <c r="LO10" s="344"/>
      <c r="LP10" s="378"/>
      <c r="LQ10" s="344"/>
      <c r="LR10" s="378"/>
      <c r="LS10" s="344"/>
      <c r="LT10" s="378"/>
      <c r="LU10" s="344"/>
      <c r="LV10" s="378"/>
      <c r="LW10" s="344"/>
      <c r="LX10" s="378"/>
      <c r="LY10" s="344"/>
      <c r="LZ10" s="378"/>
      <c r="MA10" s="344"/>
      <c r="MB10" s="378"/>
      <c r="MC10" s="352"/>
      <c r="MD10" s="373"/>
      <c r="ME10" s="352"/>
      <c r="MF10" s="373"/>
      <c r="MG10" s="352"/>
      <c r="MH10" s="373"/>
      <c r="MI10" s="352"/>
      <c r="MJ10" s="373"/>
    </row>
    <row r="11" spans="1:349" s="337" customFormat="1" ht="16.5" customHeight="1" x14ac:dyDescent="0.2">
      <c r="A11" s="338">
        <f t="shared" si="5"/>
        <v>9</v>
      </c>
      <c r="B11" s="339" t="s">
        <v>59</v>
      </c>
      <c r="C11" s="340">
        <f t="shared" si="0"/>
        <v>34</v>
      </c>
      <c r="D11" s="341">
        <v>0</v>
      </c>
      <c r="E11" s="342">
        <f>BG11+G11+I11+K11+M11+O11+Q11+S11+U11+W11+Y11+AA11+AC11+AE11+AG11+AI11+AK11+AM11+AO11+AQ11+AS11+AU11+AW11+AY11+BA11+BC11+BE11+BI11+BK11+BM11+BO11+BQ11+BS11+BY11+BU11+BW11+CA11+CC11+CE11+CG11+CI11+CK11+CM11+CO11+CQ11+CS11+CU11+CW11+CY11+DA11+DC11+DE11+DG11+DI11+DK11+DM11+DO11+DQ11+DS11+DW11+DU11+DY11+EA11+EC11+EE11+EG11+EI11+EK11+EM11+EO11+EQ11+ES11+EU11+EY11+FA11+FC11+FE11+FG11+FI11+FK11+FM11+FO11+FQ11+FS11+FU11+FW11+GA11+FY11+GC11+GE11+GG11+GI11+GK11+GM11+GO11+GQ11+GS11+GU11+HA11+GY11+HC11+HE11+HG11+HK11+HM11+HO11+HQ11+HS11+HW11+HU11+HY11+IC11+IE11+EW11+HI11+IG11+GW11+II11+IK11+IM11+IQ11+IS11+IU11+IA11+IW11+IY11+JA11+JE11+JG11+JK11+JM11+IO11+JC11+JO11+JI11+JQ11+JS11+JU11+JW11+JY11+KA11+KC11+KE11+KG11+KI11+KK11+KM11+KO11+KQ11+KS11+KU11+KW11+KY11+LA11+LC11+LE11+LG11+LI11+LK11+LM11+LO11+LQ11+LS11+LU11+LW11+LY11+MA11+MC11+ME11+MG11+MI11</f>
        <v>0.13429398148148147</v>
      </c>
      <c r="F11" s="343">
        <f>MINA(AY11,BK11,BO11,BY11,CI11,CU11,DC11,DQ11,DY11,EE11,FS11,GA11,GS11,HA11,HM11)</f>
        <v>2.2592592592592591E-2</v>
      </c>
      <c r="G11" s="344"/>
      <c r="H11" s="345"/>
      <c r="I11" s="344"/>
      <c r="J11" s="345"/>
      <c r="K11" s="344"/>
      <c r="L11" s="345"/>
      <c r="M11" s="346"/>
      <c r="N11" s="347"/>
      <c r="O11" s="344"/>
      <c r="P11" s="345"/>
      <c r="Q11" s="344"/>
      <c r="R11" s="345"/>
      <c r="S11" s="344"/>
      <c r="T11" s="345"/>
      <c r="U11" s="346"/>
      <c r="V11" s="345"/>
      <c r="W11" s="346"/>
      <c r="X11" s="345"/>
      <c r="Y11" s="344"/>
      <c r="Z11" s="345"/>
      <c r="AA11" s="344"/>
      <c r="AB11" s="345"/>
      <c r="AC11" s="348"/>
      <c r="AD11" s="348"/>
      <c r="AE11" s="344"/>
      <c r="AF11" s="345"/>
      <c r="AG11" s="344"/>
      <c r="AH11" s="345"/>
      <c r="AI11" s="344"/>
      <c r="AJ11" s="349"/>
      <c r="AK11" s="344"/>
      <c r="AL11" s="345"/>
      <c r="AM11" s="344"/>
      <c r="AN11" s="345"/>
      <c r="AO11" s="344"/>
      <c r="AP11" s="345"/>
      <c r="AQ11" s="344"/>
      <c r="AR11" s="345"/>
      <c r="AS11" s="344"/>
      <c r="AT11" s="345"/>
      <c r="AU11" s="350"/>
      <c r="AV11" s="351"/>
      <c r="AW11" s="352"/>
      <c r="AX11" s="353"/>
      <c r="AY11" s="354">
        <v>2.2592592592592591E-2</v>
      </c>
      <c r="AZ11" s="345">
        <f>ROUNDUP(AY11/F11,0)</f>
        <v>1</v>
      </c>
      <c r="BA11" s="377"/>
      <c r="BB11" s="345"/>
      <c r="BC11" s="354"/>
      <c r="BD11" s="345"/>
      <c r="BE11" s="344"/>
      <c r="BF11" s="345"/>
      <c r="BG11" s="352"/>
      <c r="BH11" s="345"/>
      <c r="BI11" s="354"/>
      <c r="BJ11" s="345"/>
      <c r="BK11" s="355"/>
      <c r="BL11" s="348"/>
      <c r="BM11" s="344"/>
      <c r="BN11" s="345"/>
      <c r="BO11" s="344"/>
      <c r="BP11" s="345"/>
      <c r="BQ11" s="344"/>
      <c r="BR11" s="378"/>
      <c r="BS11" s="344"/>
      <c r="BT11" s="345"/>
      <c r="BU11" s="352"/>
      <c r="BV11" s="345"/>
      <c r="BW11" s="352"/>
      <c r="BX11" s="345"/>
      <c r="BY11" s="344"/>
      <c r="BZ11" s="349"/>
      <c r="CA11" s="344"/>
      <c r="CB11" s="349"/>
      <c r="CC11" s="344"/>
      <c r="CD11" s="349"/>
      <c r="CE11" s="344"/>
      <c r="CF11" s="345"/>
      <c r="CG11" s="344"/>
      <c r="CH11" s="345"/>
      <c r="CI11" s="344"/>
      <c r="CJ11" s="345"/>
      <c r="CK11" s="352"/>
      <c r="CL11" s="345"/>
      <c r="CM11" s="344"/>
      <c r="CN11" s="345"/>
      <c r="CO11" s="344"/>
      <c r="CP11" s="345"/>
      <c r="CQ11" s="344"/>
      <c r="CR11" s="345"/>
      <c r="CS11" s="352"/>
      <c r="CT11" s="349"/>
      <c r="CU11" s="354"/>
      <c r="CV11" s="345"/>
      <c r="CW11" s="352"/>
      <c r="CX11" s="357"/>
      <c r="CY11" s="352"/>
      <c r="CZ11" s="351"/>
      <c r="DA11" s="352"/>
      <c r="DB11" s="357"/>
      <c r="DC11" s="354"/>
      <c r="DD11" s="378"/>
      <c r="DE11" s="379"/>
      <c r="DF11" s="380"/>
      <c r="DG11" s="381"/>
      <c r="DH11" s="382"/>
      <c r="DI11" s="344"/>
      <c r="DJ11" s="345"/>
      <c r="DK11" s="344"/>
      <c r="DL11" s="345"/>
      <c r="DM11" s="346"/>
      <c r="DN11" s="345"/>
      <c r="DO11" s="354"/>
      <c r="DP11" s="345"/>
      <c r="DQ11" s="344"/>
      <c r="DR11" s="345"/>
      <c r="DS11" s="346"/>
      <c r="DT11" s="345"/>
      <c r="DU11" s="348"/>
      <c r="DV11" s="347"/>
      <c r="DW11" s="358"/>
      <c r="DX11" s="348"/>
      <c r="DY11" s="344"/>
      <c r="DZ11" s="345"/>
      <c r="EA11" s="355"/>
      <c r="EB11" s="348"/>
      <c r="EC11" s="344"/>
      <c r="ED11" s="345"/>
      <c r="EE11" s="355"/>
      <c r="EF11" s="347"/>
      <c r="EG11" s="344"/>
      <c r="EH11" s="345"/>
      <c r="EI11" s="344"/>
      <c r="EJ11" s="345"/>
      <c r="EK11" s="344"/>
      <c r="EL11" s="345"/>
      <c r="EM11" s="344"/>
      <c r="EN11" s="345"/>
      <c r="EO11" s="344"/>
      <c r="EP11" s="345"/>
      <c r="EQ11" s="355"/>
      <c r="ER11" s="345"/>
      <c r="ES11" s="344"/>
      <c r="ET11" s="345"/>
      <c r="EU11" s="344"/>
      <c r="EV11" s="345"/>
      <c r="EW11" s="344"/>
      <c r="EX11" s="345"/>
      <c r="EY11" s="344"/>
      <c r="EZ11" s="345"/>
      <c r="FA11" s="360"/>
      <c r="FB11" s="345"/>
      <c r="FC11" s="360"/>
      <c r="FD11" s="345"/>
      <c r="FE11" s="348"/>
      <c r="FF11" s="345"/>
      <c r="FG11" s="352"/>
      <c r="FH11" s="348"/>
      <c r="FI11" s="361"/>
      <c r="FJ11" s="349"/>
      <c r="FK11" s="360"/>
      <c r="FL11" s="345"/>
      <c r="FM11" s="362"/>
      <c r="FN11" s="363"/>
      <c r="FO11" s="364"/>
      <c r="FP11" s="363"/>
      <c r="FQ11" s="364"/>
      <c r="FR11" s="363"/>
      <c r="FS11" s="364"/>
      <c r="FT11" s="363"/>
      <c r="FU11" s="346"/>
      <c r="FV11" s="347"/>
      <c r="FW11" s="346"/>
      <c r="FX11" s="345"/>
      <c r="FY11" s="228"/>
      <c r="FZ11" s="229"/>
      <c r="GA11" s="364"/>
      <c r="GB11" s="363"/>
      <c r="GC11" s="354"/>
      <c r="GD11" s="345"/>
      <c r="GE11" s="354"/>
      <c r="GF11" s="345"/>
      <c r="GG11" s="354"/>
      <c r="GH11" s="345"/>
      <c r="GI11" s="346"/>
      <c r="GJ11" s="345"/>
      <c r="GK11" s="346"/>
      <c r="GL11" s="345"/>
      <c r="GM11" s="360"/>
      <c r="GN11" s="345"/>
      <c r="GO11" s="348"/>
      <c r="GP11" s="348"/>
      <c r="GQ11" s="360"/>
      <c r="GR11" s="345"/>
      <c r="GS11" s="346"/>
      <c r="GT11" s="345"/>
      <c r="GU11" s="346"/>
      <c r="GV11" s="345"/>
      <c r="GW11" s="344"/>
      <c r="GX11" s="378"/>
      <c r="GY11" s="360"/>
      <c r="GZ11" s="345"/>
      <c r="HA11" s="346"/>
      <c r="HB11" s="345"/>
      <c r="HC11" s="344"/>
      <c r="HD11" s="345"/>
      <c r="HE11" s="362"/>
      <c r="HF11" s="363"/>
      <c r="HG11" s="344" t="s">
        <v>591</v>
      </c>
      <c r="HH11" s="365">
        <f t="shared" si="12"/>
        <v>5</v>
      </c>
      <c r="HI11" s="344"/>
      <c r="HJ11" s="345"/>
      <c r="HK11" s="366"/>
      <c r="HL11" s="365"/>
      <c r="HM11" s="367"/>
      <c r="HN11" s="345"/>
      <c r="HO11" s="368"/>
      <c r="HP11" s="369"/>
      <c r="HQ11" s="368"/>
      <c r="HR11" s="369"/>
      <c r="HS11" s="346"/>
      <c r="HT11" s="345"/>
      <c r="HU11" s="346"/>
      <c r="HV11" s="345"/>
      <c r="HW11" s="344"/>
      <c r="HX11" s="345"/>
      <c r="HY11" s="344"/>
      <c r="HZ11" s="378"/>
      <c r="IA11" s="344"/>
      <c r="IB11" s="378"/>
      <c r="IC11" s="344"/>
      <c r="ID11" s="345"/>
      <c r="IE11" s="344"/>
      <c r="IF11" s="345"/>
      <c r="IG11" s="344"/>
      <c r="IH11" s="345"/>
      <c r="II11" s="344"/>
      <c r="IJ11" s="345"/>
      <c r="IK11" s="344"/>
      <c r="IL11" s="378"/>
      <c r="IM11" s="344"/>
      <c r="IN11" s="378"/>
      <c r="IO11" s="344"/>
      <c r="IP11" s="378"/>
      <c r="IQ11" s="344"/>
      <c r="IR11" s="378"/>
      <c r="IS11" s="344"/>
      <c r="IT11" s="378"/>
      <c r="IU11" s="344"/>
      <c r="IV11" s="378"/>
      <c r="IW11" s="344"/>
      <c r="IX11" s="345"/>
      <c r="IY11" s="344"/>
      <c r="IZ11" s="345"/>
      <c r="JA11" s="344"/>
      <c r="JB11" s="345"/>
      <c r="JC11" s="344"/>
      <c r="JD11" s="378"/>
      <c r="JE11" s="344"/>
      <c r="JF11" s="345"/>
      <c r="JG11" s="344"/>
      <c r="JH11" s="378"/>
      <c r="JI11" s="370"/>
      <c r="JJ11" s="371"/>
      <c r="JK11" s="344"/>
      <c r="JL11" s="378"/>
      <c r="JM11" s="344"/>
      <c r="JN11" s="378"/>
      <c r="JO11" s="344"/>
      <c r="JP11" s="345"/>
      <c r="JQ11" s="344"/>
      <c r="JR11" s="378"/>
      <c r="JS11" s="344"/>
      <c r="JT11" s="345"/>
      <c r="JU11" s="344"/>
      <c r="JV11" s="345"/>
      <c r="JW11" s="344"/>
      <c r="JX11" s="378"/>
      <c r="JY11" s="387"/>
      <c r="JZ11" s="365"/>
      <c r="KA11" s="344"/>
      <c r="KB11" s="378"/>
      <c r="KC11" s="344"/>
      <c r="KD11" s="378"/>
      <c r="KE11" s="344"/>
      <c r="KF11" s="372"/>
      <c r="KG11" s="344"/>
      <c r="KH11" s="345"/>
      <c r="KI11" s="344"/>
      <c r="KJ11" s="345"/>
      <c r="KK11" s="344"/>
      <c r="KL11" s="345"/>
      <c r="KM11" s="344"/>
      <c r="KN11" s="345"/>
      <c r="KO11" s="344"/>
      <c r="KP11" s="345"/>
      <c r="KQ11" s="344"/>
      <c r="KR11" s="345"/>
      <c r="KS11" s="344"/>
      <c r="KT11" s="378"/>
      <c r="KU11" s="344"/>
      <c r="KV11" s="378"/>
      <c r="KW11" s="344"/>
      <c r="KX11" s="378"/>
      <c r="KY11" s="344"/>
      <c r="KZ11" s="378"/>
      <c r="LA11" s="362"/>
      <c r="LB11" s="363"/>
      <c r="LC11" s="344"/>
      <c r="LD11" s="345"/>
      <c r="LE11" s="344"/>
      <c r="LF11" s="378"/>
      <c r="LG11" s="344"/>
      <c r="LH11" s="378"/>
      <c r="LI11" s="344"/>
      <c r="LJ11" s="378"/>
      <c r="LK11" s="344"/>
      <c r="LL11" s="378"/>
      <c r="LM11" s="352"/>
      <c r="LN11" s="345"/>
      <c r="LO11" s="344"/>
      <c r="LP11" s="378"/>
      <c r="LQ11" s="344"/>
      <c r="LR11" s="378"/>
      <c r="LS11" s="344"/>
      <c r="LT11" s="378"/>
      <c r="LU11" s="344"/>
      <c r="LV11" s="378"/>
      <c r="LW11" s="344"/>
      <c r="LX11" s="378"/>
      <c r="LY11" s="344"/>
      <c r="LZ11" s="378"/>
      <c r="MA11" s="344"/>
      <c r="MB11" s="378"/>
      <c r="MC11" s="352"/>
      <c r="MD11" s="373"/>
      <c r="ME11" s="352"/>
      <c r="MF11" s="373"/>
      <c r="MG11" s="352"/>
      <c r="MH11" s="373"/>
      <c r="MI11" s="352"/>
      <c r="MJ11" s="373"/>
    </row>
    <row r="12" spans="1:349" s="337" customFormat="1" ht="16.5" customHeight="1" x14ac:dyDescent="0.2">
      <c r="A12" s="338">
        <f t="shared" si="5"/>
        <v>10</v>
      </c>
      <c r="B12" s="339" t="s">
        <v>107</v>
      </c>
      <c r="C12" s="340">
        <f t="shared" si="0"/>
        <v>34</v>
      </c>
      <c r="D12" s="341">
        <v>0</v>
      </c>
      <c r="E12" s="342">
        <f>BG12+G12+I12+K12+M12+O12+Q12+S12+U12+W12+Y12+AA12+AC12+AE12+AG12+AI12+AK12+AM12+AO12+AQ12+AS12+AU12+AW12+AY12+BA12+BC12+BE12+BI12+BK12+BM12+BO12+BQ12+BS12+BY12+BU12+BW12+CA12+CC12+CE12+CG12+CI12+CK12+CM12+CO12+CQ12+CS12+CU12+CW12+CY12+DA12+DC12+DE12+DG12+DI12+DK12+DM12+DO12+DQ12+DS12+DW12+DU12+DY12+EA12+EC12+EE12+EG12+EI12+EK12+EM12+EO12+EQ12+ES12+EU12+EY12+FA12+FC12+FE12+FG12+FI12+FK12+FM12+FO12+FQ12+FS12+FU12+FW12+GA12+FY12+GC12+GE12+GG12+GI12+GK12+GM12+GO12+GQ12+GS12+GU12+HA12+GY12+HC12+HE12+HG12+HK12+HM12+HO12+HQ12+HS12+HW12+HU12+HY12+IC12+IE12+EW12+HI12+IG12+GW12+II12+IK12+IM12+IQ12+IS12+IU12+IA12+IW12+IY12+JA12+JE12+JG12+JK12+JM12+IO12+JC12+JO12+JI12+JQ12+JS12+JU12+JW12+JY12+KA12+KC12+KE12+KG12+KI12+KK12+KM12+KO12+KQ12+KS12+KU12+KW12+KY12+LA12+LC12+LE12+LG12+LI12+LK12+LM12+LO12+LQ12+LS12+LU12+LW12+LY12+MA12+MC12+ME12+MG12+MI12</f>
        <v>8.4849537037037029E-2</v>
      </c>
      <c r="F12" s="343">
        <f>MINA(AY12,BK12,BO12,BY12,CI12,CU12,DC12,DQ12,DY12,EE12,FS12,GA12,GS12,HA12,HM12)</f>
        <v>0</v>
      </c>
      <c r="G12" s="344"/>
      <c r="H12" s="345"/>
      <c r="I12" s="344"/>
      <c r="J12" s="345"/>
      <c r="K12" s="344"/>
      <c r="L12" s="345"/>
      <c r="M12" s="346"/>
      <c r="N12" s="347"/>
      <c r="O12" s="344"/>
      <c r="P12" s="345"/>
      <c r="Q12" s="344"/>
      <c r="R12" s="345"/>
      <c r="S12" s="344"/>
      <c r="T12" s="345"/>
      <c r="U12" s="346"/>
      <c r="V12" s="345"/>
      <c r="W12" s="346"/>
      <c r="X12" s="345"/>
      <c r="Y12" s="344"/>
      <c r="Z12" s="345"/>
      <c r="AA12" s="344"/>
      <c r="AB12" s="345"/>
      <c r="AC12" s="348"/>
      <c r="AD12" s="348"/>
      <c r="AE12" s="344"/>
      <c r="AF12" s="345"/>
      <c r="AG12" s="344"/>
      <c r="AH12" s="345"/>
      <c r="AI12" s="344"/>
      <c r="AJ12" s="349"/>
      <c r="AK12" s="344"/>
      <c r="AL12" s="345"/>
      <c r="AM12" s="344"/>
      <c r="AN12" s="345"/>
      <c r="AO12" s="344"/>
      <c r="AP12" s="345"/>
      <c r="AQ12" s="344"/>
      <c r="AR12" s="345"/>
      <c r="AS12" s="344"/>
      <c r="AT12" s="345"/>
      <c r="AU12" s="350"/>
      <c r="AV12" s="351"/>
      <c r="AW12" s="352"/>
      <c r="AX12" s="353"/>
      <c r="AY12" s="354"/>
      <c r="AZ12" s="345"/>
      <c r="BA12" s="377"/>
      <c r="BB12" s="345"/>
      <c r="BC12" s="354"/>
      <c r="BD12" s="345"/>
      <c r="BE12" s="344"/>
      <c r="BF12" s="345"/>
      <c r="BG12" s="352"/>
      <c r="BH12" s="345"/>
      <c r="BI12" s="354"/>
      <c r="BJ12" s="345"/>
      <c r="BK12" s="355"/>
      <c r="BL12" s="348"/>
      <c r="BM12" s="344"/>
      <c r="BN12" s="345"/>
      <c r="BO12" s="344"/>
      <c r="BP12" s="345"/>
      <c r="BQ12" s="344"/>
      <c r="BR12" s="378"/>
      <c r="BS12" s="344"/>
      <c r="BT12" s="345"/>
      <c r="BU12" s="352"/>
      <c r="BV12" s="345"/>
      <c r="BW12" s="352"/>
      <c r="BX12" s="345"/>
      <c r="BY12" s="344"/>
      <c r="BZ12" s="349"/>
      <c r="CA12" s="344"/>
      <c r="CB12" s="349"/>
      <c r="CC12" s="344"/>
      <c r="CD12" s="349"/>
      <c r="CE12" s="344"/>
      <c r="CF12" s="345"/>
      <c r="CG12" s="344"/>
      <c r="CH12" s="345"/>
      <c r="CI12" s="344"/>
      <c r="CJ12" s="345"/>
      <c r="CK12" s="352"/>
      <c r="CL12" s="345"/>
      <c r="CM12" s="344"/>
      <c r="CN12" s="345"/>
      <c r="CO12" s="344"/>
      <c r="CP12" s="345"/>
      <c r="CQ12" s="344"/>
      <c r="CR12" s="345"/>
      <c r="CS12" s="352"/>
      <c r="CT12" s="349"/>
      <c r="CU12" s="354"/>
      <c r="CV12" s="345"/>
      <c r="CW12" s="352"/>
      <c r="CX12" s="357"/>
      <c r="CY12" s="358"/>
      <c r="CZ12" s="351"/>
      <c r="DA12" s="352"/>
      <c r="DB12" s="357"/>
      <c r="DC12" s="354"/>
      <c r="DD12" s="378"/>
      <c r="DE12" s="379"/>
      <c r="DF12" s="380"/>
      <c r="DG12" s="381"/>
      <c r="DH12" s="382"/>
      <c r="DI12" s="344"/>
      <c r="DJ12" s="345"/>
      <c r="DK12" s="344"/>
      <c r="DL12" s="345"/>
      <c r="DM12" s="346"/>
      <c r="DN12" s="345"/>
      <c r="DO12" s="354"/>
      <c r="DP12" s="345"/>
      <c r="DQ12" s="344"/>
      <c r="DR12" s="345"/>
      <c r="DS12" s="346"/>
      <c r="DT12" s="345"/>
      <c r="DU12" s="348"/>
      <c r="DV12" s="347"/>
      <c r="DW12" s="358"/>
      <c r="DX12" s="348"/>
      <c r="DY12" s="344"/>
      <c r="DZ12" s="345"/>
      <c r="EA12" s="355"/>
      <c r="EB12" s="348"/>
      <c r="EC12" s="344"/>
      <c r="ED12" s="345"/>
      <c r="EE12" s="355"/>
      <c r="EF12" s="347"/>
      <c r="EG12" s="344"/>
      <c r="EH12" s="345"/>
      <c r="EI12" s="344"/>
      <c r="EJ12" s="345"/>
      <c r="EK12" s="344"/>
      <c r="EL12" s="345"/>
      <c r="EM12" s="344"/>
      <c r="EN12" s="345"/>
      <c r="EO12" s="344"/>
      <c r="EP12" s="345"/>
      <c r="EQ12" s="355"/>
      <c r="ER12" s="345"/>
      <c r="ES12" s="344"/>
      <c r="ET12" s="345"/>
      <c r="EU12" s="344"/>
      <c r="EV12" s="345"/>
      <c r="EW12" s="344"/>
      <c r="EX12" s="345"/>
      <c r="EY12" s="344"/>
      <c r="EZ12" s="345"/>
      <c r="FA12" s="360"/>
      <c r="FB12" s="345"/>
      <c r="FC12" s="360"/>
      <c r="FD12" s="345"/>
      <c r="FE12" s="348"/>
      <c r="FF12" s="345"/>
      <c r="FG12" s="352"/>
      <c r="FH12" s="348"/>
      <c r="FI12" s="361"/>
      <c r="FJ12" s="349"/>
      <c r="FK12" s="360"/>
      <c r="FL12" s="345"/>
      <c r="FM12" s="362"/>
      <c r="FN12" s="363"/>
      <c r="FO12" s="364"/>
      <c r="FP12" s="363"/>
      <c r="FQ12" s="364"/>
      <c r="FR12" s="363"/>
      <c r="FS12" s="364"/>
      <c r="FT12" s="363"/>
      <c r="FU12" s="346"/>
      <c r="FV12" s="347"/>
      <c r="FW12" s="346"/>
      <c r="FX12" s="345"/>
      <c r="FY12" s="228"/>
      <c r="FZ12" s="229"/>
      <c r="GA12" s="364"/>
      <c r="GB12" s="363"/>
      <c r="GC12" s="354"/>
      <c r="GD12" s="345"/>
      <c r="GE12" s="354"/>
      <c r="GF12" s="345"/>
      <c r="GG12" s="354"/>
      <c r="GH12" s="345"/>
      <c r="GI12" s="346"/>
      <c r="GJ12" s="345"/>
      <c r="GK12" s="346"/>
      <c r="GL12" s="345"/>
      <c r="GM12" s="360"/>
      <c r="GN12" s="345"/>
      <c r="GO12" s="348"/>
      <c r="GP12" s="348"/>
      <c r="GQ12" s="360"/>
      <c r="GR12" s="345"/>
      <c r="GS12" s="346"/>
      <c r="GT12" s="345"/>
      <c r="GU12" s="346"/>
      <c r="GV12" s="345"/>
      <c r="GW12" s="344"/>
      <c r="GX12" s="378"/>
      <c r="GY12" s="360"/>
      <c r="GZ12" s="345"/>
      <c r="HA12" s="346"/>
      <c r="HB12" s="345"/>
      <c r="HC12" s="344"/>
      <c r="HD12" s="345"/>
      <c r="HE12" s="362"/>
      <c r="HF12" s="363"/>
      <c r="HG12" s="370">
        <v>8.4849537037037029E-2</v>
      </c>
      <c r="HH12" s="365" t="e">
        <f t="shared" si="12"/>
        <v>#DIV/0!</v>
      </c>
      <c r="HI12" s="344"/>
      <c r="HJ12" s="345"/>
      <c r="HK12" s="366"/>
      <c r="HL12" s="365"/>
      <c r="HM12" s="367"/>
      <c r="HN12" s="345"/>
      <c r="HO12" s="368"/>
      <c r="HP12" s="369"/>
      <c r="HQ12" s="368"/>
      <c r="HR12" s="369"/>
      <c r="HS12" s="346"/>
      <c r="HT12" s="345"/>
      <c r="HU12" s="346"/>
      <c r="HV12" s="345"/>
      <c r="HW12" s="344"/>
      <c r="HX12" s="345"/>
      <c r="HY12" s="344"/>
      <c r="HZ12" s="378"/>
      <c r="IA12" s="344"/>
      <c r="IB12" s="378"/>
      <c r="IC12" s="344"/>
      <c r="ID12" s="345"/>
      <c r="IE12" s="344"/>
      <c r="IF12" s="345"/>
      <c r="IG12" s="344"/>
      <c r="IH12" s="345"/>
      <c r="II12" s="344"/>
      <c r="IJ12" s="345"/>
      <c r="IK12" s="344"/>
      <c r="IL12" s="378"/>
      <c r="IM12" s="344"/>
      <c r="IN12" s="378"/>
      <c r="IO12" s="344"/>
      <c r="IP12" s="378"/>
      <c r="IQ12" s="344"/>
      <c r="IR12" s="378"/>
      <c r="IS12" s="344"/>
      <c r="IT12" s="378"/>
      <c r="IU12" s="344"/>
      <c r="IV12" s="378"/>
      <c r="IW12" s="344"/>
      <c r="IX12" s="345"/>
      <c r="IY12" s="344"/>
      <c r="IZ12" s="345"/>
      <c r="JA12" s="344"/>
      <c r="JB12" s="345"/>
      <c r="JC12" s="344"/>
      <c r="JD12" s="378"/>
      <c r="JE12" s="344"/>
      <c r="JF12" s="345"/>
      <c r="JG12" s="344"/>
      <c r="JH12" s="378"/>
      <c r="JI12" s="370"/>
      <c r="JJ12" s="371"/>
      <c r="JK12" s="344"/>
      <c r="JL12" s="378"/>
      <c r="JM12" s="344"/>
      <c r="JN12" s="378"/>
      <c r="JO12" s="344"/>
      <c r="JP12" s="345"/>
      <c r="JQ12" s="344"/>
      <c r="JR12" s="378"/>
      <c r="JS12" s="344"/>
      <c r="JT12" s="345"/>
      <c r="JU12" s="344"/>
      <c r="JV12" s="345"/>
      <c r="JW12" s="344"/>
      <c r="JX12" s="378"/>
      <c r="JY12" s="387"/>
      <c r="JZ12" s="365"/>
      <c r="KA12" s="344"/>
      <c r="KB12" s="378"/>
      <c r="KC12" s="344"/>
      <c r="KD12" s="378"/>
      <c r="KE12" s="344"/>
      <c r="KF12" s="372"/>
      <c r="KG12" s="344"/>
      <c r="KH12" s="345"/>
      <c r="KI12" s="344"/>
      <c r="KJ12" s="345"/>
      <c r="KK12" s="344"/>
      <c r="KL12" s="345"/>
      <c r="KM12" s="344"/>
      <c r="KN12" s="345"/>
      <c r="KO12" s="344"/>
      <c r="KP12" s="345"/>
      <c r="KQ12" s="344"/>
      <c r="KR12" s="345"/>
      <c r="KS12" s="344"/>
      <c r="KT12" s="378"/>
      <c r="KU12" s="344"/>
      <c r="KV12" s="378"/>
      <c r="KW12" s="344"/>
      <c r="KX12" s="378"/>
      <c r="KY12" s="344"/>
      <c r="KZ12" s="378"/>
      <c r="LA12" s="362"/>
      <c r="LB12" s="363"/>
      <c r="LC12" s="344"/>
      <c r="LD12" s="345"/>
      <c r="LE12" s="344"/>
      <c r="LF12" s="378"/>
      <c r="LG12" s="344"/>
      <c r="LH12" s="378"/>
      <c r="LI12" s="344"/>
      <c r="LJ12" s="378"/>
      <c r="LK12" s="344"/>
      <c r="LL12" s="378"/>
      <c r="LM12" s="352"/>
      <c r="LN12" s="345"/>
      <c r="LO12" s="344"/>
      <c r="LP12" s="378"/>
      <c r="LQ12" s="344"/>
      <c r="LR12" s="378"/>
      <c r="LS12" s="344"/>
      <c r="LT12" s="378"/>
      <c r="LU12" s="344"/>
      <c r="LV12" s="378"/>
      <c r="LW12" s="344"/>
      <c r="LX12" s="378"/>
      <c r="LY12" s="344"/>
      <c r="LZ12" s="378"/>
      <c r="MA12" s="344"/>
      <c r="MB12" s="378"/>
      <c r="MC12" s="352"/>
      <c r="MD12" s="373"/>
      <c r="ME12" s="352"/>
      <c r="MF12" s="373"/>
      <c r="MG12" s="352"/>
      <c r="MH12" s="373"/>
      <c r="MI12" s="352"/>
      <c r="MJ12" s="373"/>
    </row>
    <row r="13" spans="1:349" s="337" customFormat="1" ht="16.5" customHeight="1" x14ac:dyDescent="0.2">
      <c r="A13" s="338">
        <f t="shared" si="5"/>
        <v>11</v>
      </c>
      <c r="B13" s="339" t="s">
        <v>8</v>
      </c>
      <c r="C13" s="340">
        <f t="shared" si="0"/>
        <v>31</v>
      </c>
      <c r="D13" s="341">
        <f t="shared" ref="D13:D19" si="24">H13+J13+L13+N13+P13+R13+T13+V13+X13+Z13+AB13+AD13+AF13+AH13+AJ13+AL13+AN13+AP13+AR13+AT13+AV13+AX13+AZ13+BB13+BD13+BF13+BH13+BJ13+BL13+BN13+BP13+BR13+BT13+BV13+BX13+BZ13+CB13+CD13+CF13+CH13+CJ13+CL13+CN13+CP13+CR13+CT13+CV13+CX13+CZ13+DB13+DD13+DF13+DH13+DJ13+DL13+DN13+DP13+DR13+DT13+DV13+DX13+DZ13+EB13+ED13+EE13+EH13+EJ13+EL13+EN13+EP13+ET13+ER13+EV13+EZ13+FB13+FD13+FF13+FH13+FJ13+FL13+FN13+FP13+FR13+FT13+FV13+FW13+FY13+GB13+GD13+GF13+GH13+GJ13+GL13+GN13+GP13+GR13+GT13+GV13+GZ13+HB13+HD13+HF13+HH13+HL13+HN13+HP13+HR13+HT13+HX13+HV13+HZ13+ID13+IF13+EX13+HJ13+IH13+GX13+IJ13+IL13+IN13+IR13+IT13+IV13+IB13+IX13+IZ13+JB13+JF13+JH13+JL13+JN13+IP13+JD13+JP13+JJ13+JR13+JT13+JV13+JX13+JZ13+KB13+KD13+KF13+KH13+KJ13+KL13+KN13+KP13+KR13+KT13+KV13+KX13+KZ13+LB13+LD13+LF13+LH13+LJ13+LL13+LN13+LP13+LR13+LT13+LV13+LX13+LZ13+MB13+MD13+MF13+MH13+MJ13</f>
        <v>7</v>
      </c>
      <c r="E13" s="342">
        <f t="shared" si="1"/>
        <v>0.1414236111111111</v>
      </c>
      <c r="F13" s="343">
        <f t="shared" si="2"/>
        <v>2.2476851851851855E-2</v>
      </c>
      <c r="G13" s="344"/>
      <c r="H13" s="345"/>
      <c r="I13" s="344"/>
      <c r="J13" s="345"/>
      <c r="K13" s="374"/>
      <c r="L13" s="345"/>
      <c r="M13" s="346"/>
      <c r="N13" s="347"/>
      <c r="O13" s="374"/>
      <c r="P13" s="345"/>
      <c r="Q13" s="344"/>
      <c r="R13" s="345"/>
      <c r="S13" s="344"/>
      <c r="T13" s="345"/>
      <c r="U13" s="346"/>
      <c r="V13" s="345"/>
      <c r="W13" s="346"/>
      <c r="X13" s="345"/>
      <c r="Y13" s="344"/>
      <c r="Z13" s="345"/>
      <c r="AA13" s="374"/>
      <c r="AB13" s="345"/>
      <c r="AC13" s="348"/>
      <c r="AD13" s="348"/>
      <c r="AE13" s="344"/>
      <c r="AF13" s="345"/>
      <c r="AG13" s="344"/>
      <c r="AH13" s="345"/>
      <c r="AI13" s="344"/>
      <c r="AJ13" s="349"/>
      <c r="AK13" s="344"/>
      <c r="AL13" s="345"/>
      <c r="AM13" s="344"/>
      <c r="AN13" s="345"/>
      <c r="AO13" s="344"/>
      <c r="AP13" s="345"/>
      <c r="AQ13" s="344"/>
      <c r="AR13" s="345"/>
      <c r="AS13" s="344"/>
      <c r="AT13" s="345"/>
      <c r="AU13" s="350"/>
      <c r="AV13" s="351"/>
      <c r="AW13" s="352"/>
      <c r="AX13" s="353"/>
      <c r="AY13" s="354">
        <v>2.2476851851851855E-2</v>
      </c>
      <c r="AZ13" s="345">
        <f>ROUNDUP(AY13/F13,0)</f>
        <v>1</v>
      </c>
      <c r="BA13" s="377"/>
      <c r="BB13" s="345"/>
      <c r="BC13" s="354"/>
      <c r="BD13" s="345"/>
      <c r="BE13" s="344"/>
      <c r="BF13" s="345"/>
      <c r="BG13" s="352"/>
      <c r="BH13" s="345"/>
      <c r="BI13" s="354"/>
      <c r="BJ13" s="345"/>
      <c r="BK13" s="355"/>
      <c r="BL13" s="348"/>
      <c r="BM13" s="344"/>
      <c r="BN13" s="345"/>
      <c r="BO13" s="344"/>
      <c r="BP13" s="345"/>
      <c r="BQ13" s="344"/>
      <c r="BR13" s="378"/>
      <c r="BS13" s="344"/>
      <c r="BT13" s="345"/>
      <c r="BU13" s="352"/>
      <c r="BV13" s="345"/>
      <c r="BW13" s="352"/>
      <c r="BX13" s="345"/>
      <c r="BY13" s="344"/>
      <c r="BZ13" s="349"/>
      <c r="CA13" s="344"/>
      <c r="CB13" s="349"/>
      <c r="CC13" s="344"/>
      <c r="CD13" s="349"/>
      <c r="CE13" s="344"/>
      <c r="CF13" s="345"/>
      <c r="CG13" s="344"/>
      <c r="CH13" s="345"/>
      <c r="CI13" s="344"/>
      <c r="CJ13" s="345"/>
      <c r="CK13" s="352"/>
      <c r="CL13" s="345"/>
      <c r="CM13" s="344"/>
      <c r="CN13" s="345"/>
      <c r="CO13" s="344"/>
      <c r="CP13" s="345"/>
      <c r="CQ13" s="344"/>
      <c r="CR13" s="345"/>
      <c r="CS13" s="352"/>
      <c r="CT13" s="349"/>
      <c r="CU13" s="354"/>
      <c r="CV13" s="345"/>
      <c r="CW13" s="352"/>
      <c r="CX13" s="357"/>
      <c r="CY13" s="358"/>
      <c r="CZ13" s="351"/>
      <c r="DA13" s="352"/>
      <c r="DB13" s="357"/>
      <c r="DC13" s="354"/>
      <c r="DD13" s="378"/>
      <c r="DE13" s="379"/>
      <c r="DF13" s="380"/>
      <c r="DG13" s="381"/>
      <c r="DH13" s="382"/>
      <c r="DI13" s="344"/>
      <c r="DJ13" s="345"/>
      <c r="DK13" s="344"/>
      <c r="DL13" s="345"/>
      <c r="DM13" s="346"/>
      <c r="DN13" s="345"/>
      <c r="DO13" s="354"/>
      <c r="DP13" s="345"/>
      <c r="DQ13" s="344"/>
      <c r="DR13" s="345"/>
      <c r="DS13" s="346"/>
      <c r="DT13" s="345"/>
      <c r="DU13" s="348"/>
      <c r="DV13" s="347"/>
      <c r="DW13" s="358"/>
      <c r="DX13" s="348"/>
      <c r="DY13" s="344"/>
      <c r="DZ13" s="345"/>
      <c r="EA13" s="355"/>
      <c r="EB13" s="348"/>
      <c r="EC13" s="344"/>
      <c r="ED13" s="345"/>
      <c r="EE13" s="355"/>
      <c r="EF13" s="347"/>
      <c r="EG13" s="344"/>
      <c r="EH13" s="345"/>
      <c r="EI13" s="344"/>
      <c r="EJ13" s="345"/>
      <c r="EK13" s="344"/>
      <c r="EL13" s="345"/>
      <c r="EM13" s="344"/>
      <c r="EN13" s="345"/>
      <c r="EO13" s="344"/>
      <c r="EP13" s="345"/>
      <c r="EQ13" s="355"/>
      <c r="ER13" s="345"/>
      <c r="ES13" s="344"/>
      <c r="ET13" s="345"/>
      <c r="EU13" s="344"/>
      <c r="EV13" s="345"/>
      <c r="EW13" s="344"/>
      <c r="EX13" s="345"/>
      <c r="EY13" s="344"/>
      <c r="EZ13" s="345"/>
      <c r="FA13" s="360"/>
      <c r="FB13" s="345"/>
      <c r="FC13" s="360"/>
      <c r="FD13" s="345"/>
      <c r="FE13" s="348"/>
      <c r="FF13" s="345"/>
      <c r="FG13" s="352"/>
      <c r="FH13" s="348"/>
      <c r="FI13" s="361"/>
      <c r="FJ13" s="349"/>
      <c r="FK13" s="360"/>
      <c r="FL13" s="345"/>
      <c r="FM13" s="362"/>
      <c r="FN13" s="363"/>
      <c r="FO13" s="364"/>
      <c r="FP13" s="363"/>
      <c r="FQ13" s="364"/>
      <c r="FR13" s="363"/>
      <c r="FS13" s="364"/>
      <c r="FT13" s="363"/>
      <c r="FU13" s="346"/>
      <c r="FV13" s="347"/>
      <c r="FW13" s="346"/>
      <c r="FX13" s="345"/>
      <c r="FY13" s="228"/>
      <c r="FZ13" s="229"/>
      <c r="GA13" s="364"/>
      <c r="GB13" s="363"/>
      <c r="GC13" s="354"/>
      <c r="GD13" s="345"/>
      <c r="GE13" s="354"/>
      <c r="GF13" s="345"/>
      <c r="GG13" s="354"/>
      <c r="GH13" s="345"/>
      <c r="GI13" s="346"/>
      <c r="GJ13" s="345"/>
      <c r="GK13" s="346"/>
      <c r="GL13" s="345"/>
      <c r="GM13" s="360"/>
      <c r="GN13" s="345"/>
      <c r="GO13" s="348"/>
      <c r="GP13" s="348"/>
      <c r="GQ13" s="360"/>
      <c r="GR13" s="345"/>
      <c r="GS13" s="346"/>
      <c r="GT13" s="345"/>
      <c r="GU13" s="346"/>
      <c r="GV13" s="345"/>
      <c r="GW13" s="344"/>
      <c r="GX13" s="378"/>
      <c r="GY13" s="360"/>
      <c r="GZ13" s="345"/>
      <c r="HA13" s="346"/>
      <c r="HB13" s="345"/>
      <c r="HC13" s="344"/>
      <c r="HD13" s="345"/>
      <c r="HE13" s="362"/>
      <c r="HF13" s="363"/>
      <c r="HG13" s="344" t="s">
        <v>594</v>
      </c>
      <c r="HH13" s="365">
        <f t="shared" si="12"/>
        <v>6</v>
      </c>
      <c r="HI13" s="344"/>
      <c r="HJ13" s="345"/>
      <c r="HK13" s="366"/>
      <c r="HL13" s="365"/>
      <c r="HM13" s="367"/>
      <c r="HN13" s="345"/>
      <c r="HO13" s="368"/>
      <c r="HP13" s="369"/>
      <c r="HQ13" s="368"/>
      <c r="HR13" s="369"/>
      <c r="HS13" s="346"/>
      <c r="HT13" s="345"/>
      <c r="HU13" s="346"/>
      <c r="HV13" s="345"/>
      <c r="HW13" s="344"/>
      <c r="HX13" s="345"/>
      <c r="HY13" s="344"/>
      <c r="HZ13" s="378"/>
      <c r="IA13" s="344"/>
      <c r="IB13" s="378"/>
      <c r="IC13" s="344"/>
      <c r="ID13" s="345"/>
      <c r="IE13" s="344"/>
      <c r="IF13" s="345"/>
      <c r="IG13" s="344"/>
      <c r="IH13" s="345"/>
      <c r="II13" s="344"/>
      <c r="IJ13" s="345"/>
      <c r="IK13" s="344"/>
      <c r="IL13" s="378"/>
      <c r="IM13" s="344"/>
      <c r="IN13" s="378"/>
      <c r="IO13" s="344"/>
      <c r="IP13" s="378"/>
      <c r="IQ13" s="344"/>
      <c r="IR13" s="378"/>
      <c r="IS13" s="344"/>
      <c r="IT13" s="378"/>
      <c r="IU13" s="344"/>
      <c r="IV13" s="378"/>
      <c r="IW13" s="344"/>
      <c r="IX13" s="345"/>
      <c r="IY13" s="344"/>
      <c r="IZ13" s="345"/>
      <c r="JA13" s="344"/>
      <c r="JB13" s="345"/>
      <c r="JC13" s="344"/>
      <c r="JD13" s="378"/>
      <c r="JE13" s="344"/>
      <c r="JF13" s="345"/>
      <c r="JG13" s="344"/>
      <c r="JH13" s="378"/>
      <c r="JI13" s="370"/>
      <c r="JJ13" s="371"/>
      <c r="JK13" s="344"/>
      <c r="JL13" s="378"/>
      <c r="JM13" s="344"/>
      <c r="JN13" s="378"/>
      <c r="JO13" s="344"/>
      <c r="JP13" s="345"/>
      <c r="JQ13" s="344"/>
      <c r="JR13" s="378"/>
      <c r="JS13" s="344"/>
      <c r="JT13" s="345"/>
      <c r="JU13" s="344"/>
      <c r="JV13" s="345"/>
      <c r="JW13" s="344"/>
      <c r="JX13" s="378"/>
      <c r="JY13" s="387"/>
      <c r="JZ13" s="365"/>
      <c r="KA13" s="344"/>
      <c r="KB13" s="378"/>
      <c r="KC13" s="344"/>
      <c r="KD13" s="378"/>
      <c r="KE13" s="344"/>
      <c r="KF13" s="372"/>
      <c r="KG13" s="344"/>
      <c r="KH13" s="345"/>
      <c r="KI13" s="344"/>
      <c r="KJ13" s="345"/>
      <c r="KK13" s="344"/>
      <c r="KL13" s="345"/>
      <c r="KM13" s="344"/>
      <c r="KN13" s="345"/>
      <c r="KO13" s="344"/>
      <c r="KP13" s="345"/>
      <c r="KQ13" s="344"/>
      <c r="KR13" s="345"/>
      <c r="KS13" s="344"/>
      <c r="KT13" s="378"/>
      <c r="KU13" s="344"/>
      <c r="KV13" s="378"/>
      <c r="KW13" s="344"/>
      <c r="KX13" s="378"/>
      <c r="KY13" s="344"/>
      <c r="KZ13" s="378"/>
      <c r="LA13" s="362"/>
      <c r="LB13" s="363"/>
      <c r="LC13" s="344"/>
      <c r="LD13" s="345"/>
      <c r="LE13" s="344"/>
      <c r="LF13" s="345"/>
      <c r="LG13" s="344"/>
      <c r="LH13" s="378"/>
      <c r="LI13" s="344"/>
      <c r="LJ13" s="378"/>
      <c r="LK13" s="344"/>
      <c r="LL13" s="378"/>
      <c r="LM13" s="352"/>
      <c r="LN13" s="345"/>
      <c r="LO13" s="344"/>
      <c r="LP13" s="378"/>
      <c r="LQ13" s="344"/>
      <c r="LR13" s="378"/>
      <c r="LS13" s="344"/>
      <c r="LT13" s="378"/>
      <c r="LU13" s="344"/>
      <c r="LV13" s="378"/>
      <c r="LW13" s="344"/>
      <c r="LX13" s="378"/>
      <c r="LY13" s="344"/>
      <c r="LZ13" s="378"/>
      <c r="MA13" s="344"/>
      <c r="MB13" s="378"/>
      <c r="MC13" s="352"/>
      <c r="MD13" s="373"/>
      <c r="ME13" s="352"/>
      <c r="MF13" s="373"/>
      <c r="MG13" s="352"/>
      <c r="MH13" s="373"/>
      <c r="MI13" s="352"/>
      <c r="MJ13" s="373"/>
    </row>
    <row r="14" spans="1:349" s="337" customFormat="1" ht="16.5" customHeight="1" x14ac:dyDescent="0.2">
      <c r="A14" s="338">
        <f t="shared" si="5"/>
        <v>12</v>
      </c>
      <c r="B14" s="339" t="s">
        <v>289</v>
      </c>
      <c r="C14" s="340">
        <f t="shared" si="0"/>
        <v>13</v>
      </c>
      <c r="D14" s="341">
        <f t="shared" si="24"/>
        <v>95.01568287037037</v>
      </c>
      <c r="E14" s="342">
        <f t="shared" si="1"/>
        <v>1.1571643518518517</v>
      </c>
      <c r="F14" s="343">
        <f t="shared" si="2"/>
        <v>1.5081018518518516E-2</v>
      </c>
      <c r="G14" s="344"/>
      <c r="H14" s="345"/>
      <c r="I14" s="344"/>
      <c r="J14" s="345"/>
      <c r="K14" s="374"/>
      <c r="L14" s="333"/>
      <c r="M14" s="375"/>
      <c r="N14" s="376"/>
      <c r="O14" s="344">
        <v>0.11116898148148148</v>
      </c>
      <c r="P14" s="333">
        <f>ROUNDUP(O14/F14,0)</f>
        <v>8</v>
      </c>
      <c r="Q14" s="344"/>
      <c r="R14" s="345"/>
      <c r="S14" s="344">
        <v>1.9259259259259261E-2</v>
      </c>
      <c r="T14" s="345">
        <f>ROUNDUP(S14/F14,0)</f>
        <v>2</v>
      </c>
      <c r="U14" s="346"/>
      <c r="V14" s="345"/>
      <c r="W14" s="346"/>
      <c r="X14" s="345"/>
      <c r="Y14" s="344">
        <v>3.2928240740740737E-2</v>
      </c>
      <c r="Z14" s="345">
        <f>ROUNDUP(Y14/F14,0)</f>
        <v>3</v>
      </c>
      <c r="AA14" s="374"/>
      <c r="AB14" s="345"/>
      <c r="AC14" s="348"/>
      <c r="AD14" s="348"/>
      <c r="AE14" s="344"/>
      <c r="AF14" s="345"/>
      <c r="AG14" s="344"/>
      <c r="AH14" s="345"/>
      <c r="AI14" s="344"/>
      <c r="AJ14" s="349"/>
      <c r="AK14" s="344"/>
      <c r="AL14" s="345"/>
      <c r="AM14" s="344"/>
      <c r="AN14" s="345"/>
      <c r="AO14" s="344"/>
      <c r="AP14" s="345"/>
      <c r="AQ14" s="344"/>
      <c r="AR14" s="345"/>
      <c r="AS14" s="344"/>
      <c r="AT14" s="345"/>
      <c r="AU14" s="352">
        <v>2.9050925925925928E-2</v>
      </c>
      <c r="AV14" s="351">
        <f>ROUNDUP(AU14/F14,0)</f>
        <v>2</v>
      </c>
      <c r="AW14" s="352"/>
      <c r="AX14" s="353"/>
      <c r="AY14" s="354"/>
      <c r="AZ14" s="345"/>
      <c r="BA14" s="377"/>
      <c r="BB14" s="345"/>
      <c r="BC14" s="354"/>
      <c r="BD14" s="345"/>
      <c r="BE14" s="344"/>
      <c r="BF14" s="345"/>
      <c r="BG14" s="352">
        <v>2.5196759259259256E-2</v>
      </c>
      <c r="BH14" s="345">
        <f>ROUNDUP(BG14/F14,0)</f>
        <v>2</v>
      </c>
      <c r="BI14" s="354"/>
      <c r="BJ14" s="345"/>
      <c r="BK14" s="355"/>
      <c r="BL14" s="348"/>
      <c r="BM14" s="344"/>
      <c r="BN14" s="345"/>
      <c r="BO14" s="344">
        <v>1.744212962962963E-2</v>
      </c>
      <c r="BP14" s="345">
        <f>ROUNDUP(BO14/F14,0)</f>
        <v>2</v>
      </c>
      <c r="BQ14" s="344">
        <v>5.3541666666666675E-2</v>
      </c>
      <c r="BR14" s="378">
        <f>ROUNDUP(BQ14/F14,0)</f>
        <v>4</v>
      </c>
      <c r="BS14" s="344"/>
      <c r="BT14" s="345"/>
      <c r="BU14" s="352"/>
      <c r="BV14" s="345"/>
      <c r="BW14" s="352"/>
      <c r="BX14" s="345"/>
      <c r="BY14" s="344">
        <v>1.6087962962962964E-2</v>
      </c>
      <c r="BZ14" s="349">
        <f t="shared" si="9"/>
        <v>2</v>
      </c>
      <c r="CA14" s="344"/>
      <c r="CB14" s="349"/>
      <c r="CC14" s="344"/>
      <c r="CD14" s="349"/>
      <c r="CE14" s="344">
        <v>5.8391203703703702E-2</v>
      </c>
      <c r="CF14" s="345">
        <f>ROUNDUP(CE14/F14,0)</f>
        <v>4</v>
      </c>
      <c r="CG14" s="344"/>
      <c r="CH14" s="345"/>
      <c r="CI14" s="344">
        <v>1.5173611111111112E-2</v>
      </c>
      <c r="CJ14" s="345">
        <f>ROUNDUP(CI14/F14,0)</f>
        <v>2</v>
      </c>
      <c r="CK14" s="352"/>
      <c r="CL14" s="345"/>
      <c r="CM14" s="344"/>
      <c r="CN14" s="345"/>
      <c r="CO14" s="344">
        <v>1.8680555555555554E-2</v>
      </c>
      <c r="CP14" s="345">
        <f>ROUNDUP(CO14/F14,0)</f>
        <v>2</v>
      </c>
      <c r="CQ14" s="344"/>
      <c r="CR14" s="345"/>
      <c r="CS14" s="352"/>
      <c r="CT14" s="349"/>
      <c r="CU14" s="354"/>
      <c r="CV14" s="345"/>
      <c r="CW14" s="352"/>
      <c r="CX14" s="357"/>
      <c r="CY14" s="358"/>
      <c r="CZ14" s="351"/>
      <c r="DA14" s="352"/>
      <c r="DB14" s="357"/>
      <c r="DC14" s="354">
        <v>1.9733796296296298E-2</v>
      </c>
      <c r="DD14" s="378">
        <f>ROUNDUP(DC14/F14,0)</f>
        <v>2</v>
      </c>
      <c r="DE14" s="379"/>
      <c r="DF14" s="380"/>
      <c r="DG14" s="381"/>
      <c r="DH14" s="382"/>
      <c r="DI14" s="344"/>
      <c r="DJ14" s="345"/>
      <c r="DK14" s="344"/>
      <c r="DL14" s="345"/>
      <c r="DM14" s="346"/>
      <c r="DN14" s="345"/>
      <c r="DO14" s="354"/>
      <c r="DP14" s="345"/>
      <c r="DQ14" s="344">
        <v>1.5879629629629629E-2</v>
      </c>
      <c r="DR14" s="345">
        <f t="shared" si="17"/>
        <v>2</v>
      </c>
      <c r="DS14" s="346"/>
      <c r="DT14" s="345"/>
      <c r="DU14" s="348"/>
      <c r="DV14" s="347"/>
      <c r="DW14" s="358"/>
      <c r="DX14" s="348"/>
      <c r="DY14" s="344">
        <v>1.6875000000000001E-2</v>
      </c>
      <c r="DZ14" s="345">
        <f t="shared" si="11"/>
        <v>2</v>
      </c>
      <c r="EA14" s="355">
        <v>3.1296296296296301E-2</v>
      </c>
      <c r="EB14" s="348">
        <f t="shared" ref="EB14:EB49" si="25">ROUNDUP(EA14/F14,0)</f>
        <v>3</v>
      </c>
      <c r="EC14" s="344"/>
      <c r="ED14" s="345"/>
      <c r="EE14" s="355">
        <v>1.5682870370370371E-2</v>
      </c>
      <c r="EF14" s="347">
        <f t="shared" ref="EF14:EF49" si="26">ROUNDUP(EE14/F14,0)</f>
        <v>2</v>
      </c>
      <c r="EG14" s="344"/>
      <c r="EH14" s="345"/>
      <c r="EI14" s="344"/>
      <c r="EJ14" s="345"/>
      <c r="EK14" s="344"/>
      <c r="EL14" s="345"/>
      <c r="EM14" s="344"/>
      <c r="EN14" s="345"/>
      <c r="EO14" s="344"/>
      <c r="EP14" s="345"/>
      <c r="EQ14" s="355">
        <v>2.8888888888888891E-2</v>
      </c>
      <c r="ER14" s="345">
        <f>ROUNDUP(EQ14/F14,0)</f>
        <v>2</v>
      </c>
      <c r="ES14" s="344"/>
      <c r="ET14" s="345"/>
      <c r="EU14" s="344"/>
      <c r="EV14" s="345"/>
      <c r="EW14" s="344"/>
      <c r="EX14" s="345"/>
      <c r="EY14" s="344"/>
      <c r="EZ14" s="345"/>
      <c r="FA14" s="360">
        <v>8.5428240740740735E-2</v>
      </c>
      <c r="FB14" s="345">
        <f>ROUNDUP(FA14/F14,0)</f>
        <v>6</v>
      </c>
      <c r="FC14" s="360"/>
      <c r="FD14" s="345"/>
      <c r="FE14" s="348"/>
      <c r="FF14" s="345"/>
      <c r="FG14" s="352">
        <v>3.5497685185185188E-2</v>
      </c>
      <c r="FH14" s="348">
        <f>ROUNDUP(FG14/F14,0)</f>
        <v>3</v>
      </c>
      <c r="FI14" s="361"/>
      <c r="FJ14" s="349"/>
      <c r="FK14" s="360"/>
      <c r="FL14" s="345"/>
      <c r="FM14" s="362"/>
      <c r="FN14" s="363"/>
      <c r="FO14" s="364"/>
      <c r="FP14" s="363"/>
      <c r="FQ14" s="364"/>
      <c r="FR14" s="363"/>
      <c r="FS14" s="370">
        <v>1.5381944444444443E-2</v>
      </c>
      <c r="FT14" s="365">
        <f>ROUNDUP(FS14/$F14,0)</f>
        <v>2</v>
      </c>
      <c r="FU14" s="370"/>
      <c r="FV14" s="384"/>
      <c r="FW14" s="366"/>
      <c r="FX14" s="365"/>
      <c r="FY14" s="228"/>
      <c r="FZ14" s="229"/>
      <c r="GA14" s="364"/>
      <c r="GB14" s="363"/>
      <c r="GC14" s="354"/>
      <c r="GD14" s="345"/>
      <c r="GE14" s="354"/>
      <c r="GF14" s="345"/>
      <c r="GG14" s="354"/>
      <c r="GH14" s="345"/>
      <c r="GI14" s="346"/>
      <c r="GJ14" s="345"/>
      <c r="GK14" s="346"/>
      <c r="GL14" s="345"/>
      <c r="GM14" s="360"/>
      <c r="GN14" s="345"/>
      <c r="GO14" s="348"/>
      <c r="GP14" s="348"/>
      <c r="GQ14" s="360"/>
      <c r="GR14" s="345"/>
      <c r="GS14" s="370">
        <v>1.5439814814814816E-2</v>
      </c>
      <c r="GT14" s="365">
        <f>ROUNDUP(GS14/$F14,0)</f>
        <v>2</v>
      </c>
      <c r="GU14" s="370">
        <v>1.9652777777777779E-2</v>
      </c>
      <c r="GV14" s="365">
        <f>ROUNDUP(GU14/$F14,0)</f>
        <v>2</v>
      </c>
      <c r="GW14" s="344">
        <v>7.175925925925927E-4</v>
      </c>
      <c r="GX14" s="345">
        <f>ROUNDUP(GW14/$F14,0)</f>
        <v>1</v>
      </c>
      <c r="GY14" s="370">
        <v>7.5243055555555563E-2</v>
      </c>
      <c r="GZ14" s="365">
        <f>ROUNDUP(GY14/$F14,0)</f>
        <v>5</v>
      </c>
      <c r="HA14" s="370">
        <v>1.5081018518518516E-2</v>
      </c>
      <c r="HB14" s="365">
        <f>ROUNDUP(HA14/$F14,0)</f>
        <v>1</v>
      </c>
      <c r="HC14" s="370"/>
      <c r="HD14" s="365"/>
      <c r="HE14" s="370">
        <v>2.5347222222222219E-2</v>
      </c>
      <c r="HF14" s="365">
        <f>ROUNDUP(HE14/$F14,0)</f>
        <v>2</v>
      </c>
      <c r="HG14" s="370">
        <v>8.5902777777777772E-2</v>
      </c>
      <c r="HH14" s="365">
        <f t="shared" si="12"/>
        <v>6</v>
      </c>
      <c r="HI14" s="344"/>
      <c r="HJ14" s="345"/>
      <c r="HK14" s="366"/>
      <c r="HL14" s="365"/>
      <c r="HM14" s="368">
        <v>1.6550925925925924E-2</v>
      </c>
      <c r="HN14" s="369">
        <f t="shared" ref="HN14:HN15" si="27">ROUNDUP(HM14/$F14,0)</f>
        <v>2</v>
      </c>
      <c r="HO14" s="368"/>
      <c r="HP14" s="369"/>
      <c r="HQ14" s="368"/>
      <c r="HR14" s="369"/>
      <c r="HS14" s="346"/>
      <c r="HT14" s="345"/>
      <c r="HU14" s="346"/>
      <c r="HV14" s="345"/>
      <c r="HW14" s="344">
        <v>3.2407407407407406E-2</v>
      </c>
      <c r="HX14" s="345">
        <f t="shared" ref="HX14:HX15" si="28">ROUNDUP(HW14/$F14,0)</f>
        <v>3</v>
      </c>
      <c r="HY14" s="344"/>
      <c r="HZ14" s="378"/>
      <c r="IA14" s="344"/>
      <c r="IB14" s="378"/>
      <c r="IC14" s="344"/>
      <c r="ID14" s="345"/>
      <c r="IE14" s="344"/>
      <c r="IF14" s="345"/>
      <c r="IG14" s="344"/>
      <c r="IH14" s="345"/>
      <c r="II14" s="344"/>
      <c r="IJ14" s="345"/>
      <c r="IK14" s="344"/>
      <c r="IL14" s="378"/>
      <c r="IM14" s="344">
        <v>2.7349537037037037E-2</v>
      </c>
      <c r="IN14" s="345">
        <f t="shared" ref="IN14:IN15" si="29">ROUNDUP(IM14/$F14,0)</f>
        <v>2</v>
      </c>
      <c r="IO14" s="344"/>
      <c r="IP14" s="345"/>
      <c r="IQ14" s="344"/>
      <c r="IR14" s="345"/>
      <c r="IS14" s="344"/>
      <c r="IT14" s="345"/>
      <c r="IU14" s="344">
        <v>4.4872685185185189E-2</v>
      </c>
      <c r="IV14" s="345">
        <f t="shared" ref="IV14:IV16" si="30">ROUNDUP(IU14/$F14,0)</f>
        <v>3</v>
      </c>
      <c r="IW14" s="344">
        <v>3.4722222222222224E-2</v>
      </c>
      <c r="IX14" s="345">
        <f t="shared" ref="IX14:IX15" si="31">ROUNDUP(IW14/$F14,0)</f>
        <v>3</v>
      </c>
      <c r="IY14" s="344"/>
      <c r="IZ14" s="345"/>
      <c r="JA14" s="344"/>
      <c r="JB14" s="345"/>
      <c r="JC14" s="344"/>
      <c r="JD14" s="378"/>
      <c r="JE14" s="344"/>
      <c r="JF14" s="345"/>
      <c r="JG14" s="344">
        <v>6.7048611111111114E-2</v>
      </c>
      <c r="JH14" s="345">
        <f t="shared" ref="JH14:JH15" si="32">ROUNDUP(JG14/$F14,0)</f>
        <v>5</v>
      </c>
      <c r="JI14" s="370"/>
      <c r="JJ14" s="371"/>
      <c r="JK14" s="344"/>
      <c r="JL14" s="378"/>
      <c r="JM14" s="344"/>
      <c r="JN14" s="378"/>
      <c r="JO14" s="388">
        <v>3.5243055555555555E-2</v>
      </c>
      <c r="JP14" s="345">
        <f t="shared" ref="JP14:JP16" si="33">ROUNDUP(JO14/$F14,0)</f>
        <v>3</v>
      </c>
      <c r="JQ14" s="344"/>
      <c r="JR14" s="378"/>
      <c r="JS14" s="344"/>
      <c r="JT14" s="345"/>
      <c r="JU14" s="344"/>
      <c r="JV14" s="345"/>
      <c r="JW14" s="344"/>
      <c r="JX14" s="378"/>
      <c r="JY14" s="387"/>
      <c r="JZ14" s="365"/>
      <c r="KA14" s="344"/>
      <c r="KB14" s="378"/>
      <c r="KC14" s="344"/>
      <c r="KD14" s="378"/>
      <c r="KE14" s="344"/>
      <c r="KF14" s="372"/>
      <c r="KG14" s="344"/>
      <c r="KH14" s="345"/>
      <c r="KI14" s="344"/>
      <c r="KJ14" s="345"/>
      <c r="KK14" s="344"/>
      <c r="KL14" s="345"/>
      <c r="KM14" s="344"/>
      <c r="KN14" s="345"/>
      <c r="KO14" s="344"/>
      <c r="KP14" s="345"/>
      <c r="KQ14" s="344"/>
      <c r="KR14" s="345"/>
      <c r="KS14" s="344"/>
      <c r="KT14" s="378"/>
      <c r="KU14" s="344"/>
      <c r="KV14" s="378"/>
      <c r="KW14" s="344"/>
      <c r="KX14" s="378"/>
      <c r="KY14" s="344"/>
      <c r="KZ14" s="378"/>
      <c r="LA14" s="362"/>
      <c r="LB14" s="363"/>
      <c r="LC14" s="344"/>
      <c r="LD14" s="345"/>
      <c r="LE14" s="344"/>
      <c r="LF14" s="345"/>
      <c r="LG14" s="344"/>
      <c r="LH14" s="378"/>
      <c r="LI14" s="344"/>
      <c r="LJ14" s="378"/>
      <c r="LK14" s="344"/>
      <c r="LL14" s="378"/>
      <c r="LM14" s="352"/>
      <c r="LN14" s="345"/>
      <c r="LO14" s="344"/>
      <c r="LP14" s="378"/>
      <c r="LQ14" s="344"/>
      <c r="LR14" s="378"/>
      <c r="LS14" s="344"/>
      <c r="LT14" s="378"/>
      <c r="LU14" s="344"/>
      <c r="LV14" s="345"/>
      <c r="LW14" s="344"/>
      <c r="LX14" s="378"/>
      <c r="LY14" s="344"/>
      <c r="LZ14" s="378"/>
      <c r="MA14" s="344"/>
      <c r="MB14" s="378"/>
      <c r="MC14" s="352"/>
      <c r="MD14" s="373"/>
      <c r="ME14" s="352"/>
      <c r="MF14" s="373"/>
      <c r="MG14" s="352"/>
      <c r="MH14" s="373"/>
      <c r="MI14" s="352"/>
      <c r="MJ14" s="373"/>
    </row>
    <row r="15" spans="1:349" s="337" customFormat="1" ht="16.5" customHeight="1" x14ac:dyDescent="0.2">
      <c r="A15" s="338">
        <f t="shared" si="5"/>
        <v>13</v>
      </c>
      <c r="B15" s="339" t="s">
        <v>482</v>
      </c>
      <c r="C15" s="340">
        <f t="shared" si="0"/>
        <v>20</v>
      </c>
      <c r="D15" s="341">
        <f t="shared" si="24"/>
        <v>51.019351851851852</v>
      </c>
      <c r="E15" s="342">
        <f t="shared" si="1"/>
        <v>0.62143518518518526</v>
      </c>
      <c r="F15" s="343">
        <f t="shared" si="2"/>
        <v>1.6967592592592593E-2</v>
      </c>
      <c r="G15" s="344"/>
      <c r="H15" s="345"/>
      <c r="I15" s="344"/>
      <c r="J15" s="345"/>
      <c r="K15" s="374"/>
      <c r="L15" s="333"/>
      <c r="M15" s="375"/>
      <c r="N15" s="376"/>
      <c r="O15" s="374"/>
      <c r="P15" s="333"/>
      <c r="Q15" s="344"/>
      <c r="R15" s="345"/>
      <c r="S15" s="344">
        <v>2.4166666666666666E-2</v>
      </c>
      <c r="T15" s="345">
        <f>ROUNDUP(S15/F15,0)</f>
        <v>2</v>
      </c>
      <c r="U15" s="346"/>
      <c r="V15" s="345"/>
      <c r="W15" s="346"/>
      <c r="X15" s="345"/>
      <c r="Y15" s="344"/>
      <c r="Z15" s="345"/>
      <c r="AA15" s="374"/>
      <c r="AB15" s="345"/>
      <c r="AC15" s="348"/>
      <c r="AD15" s="348"/>
      <c r="AE15" s="344"/>
      <c r="AF15" s="345"/>
      <c r="AG15" s="344"/>
      <c r="AH15" s="345"/>
      <c r="AI15" s="344"/>
      <c r="AJ15" s="349"/>
      <c r="AK15" s="344"/>
      <c r="AL15" s="345"/>
      <c r="AM15" s="344"/>
      <c r="AN15" s="345"/>
      <c r="AO15" s="344"/>
      <c r="AP15" s="345"/>
      <c r="AQ15" s="344"/>
      <c r="AR15" s="345"/>
      <c r="AS15" s="344"/>
      <c r="AT15" s="345"/>
      <c r="AU15" s="352">
        <v>9.3055555555555548E-3</v>
      </c>
      <c r="AV15" s="351">
        <f>ROUNDUP(AU15/F15,0)</f>
        <v>1</v>
      </c>
      <c r="AW15" s="352"/>
      <c r="AX15" s="353"/>
      <c r="AY15" s="354"/>
      <c r="AZ15" s="345"/>
      <c r="BA15" s="377"/>
      <c r="BB15" s="345"/>
      <c r="BC15" s="354"/>
      <c r="BD15" s="345"/>
      <c r="BE15" s="344"/>
      <c r="BF15" s="345"/>
      <c r="BG15" s="352">
        <v>9.1550925925925931E-3</v>
      </c>
      <c r="BH15" s="345">
        <f t="shared" ref="BH15:BH19" si="34">ROUNDUP(BG15/F15,0)</f>
        <v>1</v>
      </c>
      <c r="BI15" s="354"/>
      <c r="BJ15" s="345"/>
      <c r="BK15" s="355"/>
      <c r="BL15" s="348"/>
      <c r="BM15" s="344"/>
      <c r="BN15" s="345"/>
      <c r="BO15" s="344"/>
      <c r="BP15" s="345"/>
      <c r="BQ15" s="344"/>
      <c r="BR15" s="378"/>
      <c r="BS15" s="344"/>
      <c r="BT15" s="345"/>
      <c r="BU15" s="352"/>
      <c r="BV15" s="345"/>
      <c r="BW15" s="352"/>
      <c r="BX15" s="345"/>
      <c r="BY15" s="344">
        <v>1.9976851851851853E-2</v>
      </c>
      <c r="BZ15" s="349">
        <f t="shared" si="9"/>
        <v>2</v>
      </c>
      <c r="CA15" s="344"/>
      <c r="CB15" s="349"/>
      <c r="CC15" s="344"/>
      <c r="CD15" s="349"/>
      <c r="CE15" s="344">
        <v>3.8252314814814815E-2</v>
      </c>
      <c r="CF15" s="345">
        <f>ROUNDUP(CE15/F15,0)</f>
        <v>3</v>
      </c>
      <c r="CG15" s="344"/>
      <c r="CH15" s="345"/>
      <c r="CI15" s="344"/>
      <c r="CJ15" s="345"/>
      <c r="CK15" s="352"/>
      <c r="CL15" s="345"/>
      <c r="CM15" s="344"/>
      <c r="CN15" s="345"/>
      <c r="CO15" s="344"/>
      <c r="CP15" s="345"/>
      <c r="CQ15" s="344"/>
      <c r="CR15" s="345"/>
      <c r="CS15" s="352"/>
      <c r="CT15" s="349"/>
      <c r="CU15" s="354"/>
      <c r="CV15" s="345"/>
      <c r="CW15" s="352"/>
      <c r="CX15" s="357"/>
      <c r="CY15" s="358"/>
      <c r="CZ15" s="351"/>
      <c r="DA15" s="352"/>
      <c r="DB15" s="357"/>
      <c r="DC15" s="354">
        <v>1.9722222222222221E-2</v>
      </c>
      <c r="DD15" s="378">
        <f>ROUNDUP(DC15/F15,0)</f>
        <v>2</v>
      </c>
      <c r="DE15" s="379"/>
      <c r="DF15" s="380"/>
      <c r="DG15" s="381"/>
      <c r="DH15" s="382"/>
      <c r="DI15" s="344"/>
      <c r="DJ15" s="345"/>
      <c r="DK15" s="344"/>
      <c r="DL15" s="345"/>
      <c r="DM15" s="346"/>
      <c r="DN15" s="345"/>
      <c r="DO15" s="354"/>
      <c r="DP15" s="345"/>
      <c r="DQ15" s="344">
        <v>2.0243055555555552E-2</v>
      </c>
      <c r="DR15" s="345">
        <f t="shared" si="17"/>
        <v>2</v>
      </c>
      <c r="DS15" s="346"/>
      <c r="DT15" s="345"/>
      <c r="DU15" s="348"/>
      <c r="DV15" s="347"/>
      <c r="DW15" s="358"/>
      <c r="DX15" s="348"/>
      <c r="DY15" s="344"/>
      <c r="DZ15" s="345"/>
      <c r="EA15" s="355">
        <v>1.0590277777777777E-2</v>
      </c>
      <c r="EB15" s="348">
        <f t="shared" si="25"/>
        <v>1</v>
      </c>
      <c r="EC15" s="344"/>
      <c r="ED15" s="345"/>
      <c r="EE15" s="355">
        <v>1.9351851851851853E-2</v>
      </c>
      <c r="EF15" s="347">
        <f t="shared" si="26"/>
        <v>2</v>
      </c>
      <c r="EG15" s="344"/>
      <c r="EH15" s="345"/>
      <c r="EI15" s="344"/>
      <c r="EJ15" s="345"/>
      <c r="EK15" s="344"/>
      <c r="EL15" s="345"/>
      <c r="EM15" s="344"/>
      <c r="EN15" s="345"/>
      <c r="EO15" s="344"/>
      <c r="EP15" s="345"/>
      <c r="EQ15" s="355">
        <v>1.6041666666666666E-2</v>
      </c>
      <c r="ER15" s="345">
        <f t="shared" ref="ER15:ER16" si="35">ROUNDUP(EQ15/F15,0)</f>
        <v>1</v>
      </c>
      <c r="ES15" s="344"/>
      <c r="ET15" s="345"/>
      <c r="EU15" s="344"/>
      <c r="EV15" s="345"/>
      <c r="EW15" s="344"/>
      <c r="EX15" s="345"/>
      <c r="EY15" s="344"/>
      <c r="EZ15" s="345"/>
      <c r="FA15" s="360"/>
      <c r="FB15" s="345"/>
      <c r="FC15" s="360"/>
      <c r="FD15" s="345"/>
      <c r="FE15" s="348"/>
      <c r="FF15" s="345"/>
      <c r="FG15" s="352">
        <v>1.8634259259259257E-2</v>
      </c>
      <c r="FH15" s="348">
        <f>ROUNDUP(FG15/F15,0)</f>
        <v>2</v>
      </c>
      <c r="FI15" s="361"/>
      <c r="FJ15" s="349"/>
      <c r="FK15" s="360"/>
      <c r="FL15" s="345"/>
      <c r="FM15" s="362"/>
      <c r="FN15" s="363"/>
      <c r="FO15" s="364"/>
      <c r="FP15" s="363"/>
      <c r="FQ15" s="364"/>
      <c r="FR15" s="363"/>
      <c r="FS15" s="370">
        <v>1.744212962962963E-2</v>
      </c>
      <c r="FT15" s="365">
        <f>ROUNDUP(FS15/$F15,0)</f>
        <v>2</v>
      </c>
      <c r="FU15" s="370"/>
      <c r="FV15" s="384"/>
      <c r="FW15" s="366"/>
      <c r="FX15" s="365"/>
      <c r="FY15" s="228"/>
      <c r="FZ15" s="229"/>
      <c r="GA15" s="370">
        <v>1.7372685185185185E-2</v>
      </c>
      <c r="GB15" s="365">
        <f>ROUNDUP(GA15/$F15,0)</f>
        <v>2</v>
      </c>
      <c r="GC15" s="354"/>
      <c r="GD15" s="345"/>
      <c r="GE15" s="354"/>
      <c r="GF15" s="345"/>
      <c r="GG15" s="354"/>
      <c r="GH15" s="345"/>
      <c r="GI15" s="346"/>
      <c r="GJ15" s="345"/>
      <c r="GK15" s="346"/>
      <c r="GL15" s="345"/>
      <c r="GM15" s="360"/>
      <c r="GN15" s="345"/>
      <c r="GO15" s="348"/>
      <c r="GP15" s="348"/>
      <c r="GQ15" s="360"/>
      <c r="GR15" s="345"/>
      <c r="GS15" s="370">
        <v>1.8194444444444444E-2</v>
      </c>
      <c r="GT15" s="365">
        <f>ROUNDUP(GS15/$F15,0)</f>
        <v>2</v>
      </c>
      <c r="GU15" s="370">
        <v>1.1770833333333333E-2</v>
      </c>
      <c r="GV15" s="365">
        <f>ROUNDUP(GU15/$F15,0)</f>
        <v>1</v>
      </c>
      <c r="GW15" s="344"/>
      <c r="GX15" s="378"/>
      <c r="GY15" s="370">
        <v>3.9027777777777779E-2</v>
      </c>
      <c r="GZ15" s="365">
        <f>ROUNDUP(GY15/$F15,0)</f>
        <v>3</v>
      </c>
      <c r="HA15" s="370">
        <v>1.9155092592592592E-2</v>
      </c>
      <c r="HB15" s="365">
        <f>ROUNDUP(HA15/$F15,0)</f>
        <v>2</v>
      </c>
      <c r="HC15" s="370"/>
      <c r="HD15" s="365"/>
      <c r="HE15" s="370">
        <v>2.7685185185185188E-2</v>
      </c>
      <c r="HF15" s="365">
        <f>ROUNDUP(HE15/$F15,0)</f>
        <v>2</v>
      </c>
      <c r="HG15" s="344" t="s">
        <v>587</v>
      </c>
      <c r="HH15" s="365">
        <f t="shared" si="12"/>
        <v>6</v>
      </c>
      <c r="HI15" s="344"/>
      <c r="HJ15" s="345"/>
      <c r="HK15" s="366"/>
      <c r="HL15" s="365"/>
      <c r="HM15" s="368">
        <v>1.6967592592592593E-2</v>
      </c>
      <c r="HN15" s="369">
        <f t="shared" si="27"/>
        <v>1</v>
      </c>
      <c r="HO15" s="368"/>
      <c r="HP15" s="369"/>
      <c r="HQ15" s="368"/>
      <c r="HR15" s="369"/>
      <c r="HS15" s="346"/>
      <c r="HT15" s="345"/>
      <c r="HU15" s="346"/>
      <c r="HV15" s="345"/>
      <c r="HW15" s="344">
        <v>2.2337962962962962E-2</v>
      </c>
      <c r="HX15" s="345">
        <f t="shared" si="28"/>
        <v>2</v>
      </c>
      <c r="HY15" s="344"/>
      <c r="HZ15" s="378"/>
      <c r="IA15" s="344"/>
      <c r="IB15" s="378"/>
      <c r="IC15" s="344"/>
      <c r="ID15" s="345"/>
      <c r="IE15" s="344"/>
      <c r="IF15" s="345"/>
      <c r="IG15" s="344"/>
      <c r="IH15" s="345"/>
      <c r="II15" s="344"/>
      <c r="IJ15" s="345"/>
      <c r="IK15" s="344"/>
      <c r="IL15" s="378"/>
      <c r="IM15" s="344">
        <v>3.107638888888889E-2</v>
      </c>
      <c r="IN15" s="345">
        <f t="shared" si="29"/>
        <v>2</v>
      </c>
      <c r="IO15" s="344"/>
      <c r="IP15" s="378"/>
      <c r="IQ15" s="344"/>
      <c r="IR15" s="345"/>
      <c r="IS15" s="344"/>
      <c r="IT15" s="345"/>
      <c r="IU15" s="344">
        <v>5.347222222222222E-3</v>
      </c>
      <c r="IV15" s="345">
        <f t="shared" si="30"/>
        <v>1</v>
      </c>
      <c r="IW15" s="344">
        <v>3.9432870370370368E-2</v>
      </c>
      <c r="IX15" s="345">
        <f t="shared" si="31"/>
        <v>3</v>
      </c>
      <c r="IY15" s="344"/>
      <c r="IZ15" s="345"/>
      <c r="JA15" s="344"/>
      <c r="JB15" s="345"/>
      <c r="JC15" s="344"/>
      <c r="JD15" s="378"/>
      <c r="JE15" s="344"/>
      <c r="JF15" s="345"/>
      <c r="JG15" s="344">
        <v>4.2638888888888893E-2</v>
      </c>
      <c r="JH15" s="345">
        <f t="shared" si="32"/>
        <v>3</v>
      </c>
      <c r="JI15" s="370"/>
      <c r="JJ15" s="371"/>
      <c r="JK15" s="344"/>
      <c r="JL15" s="378"/>
      <c r="JM15" s="344"/>
      <c r="JN15" s="378"/>
      <c r="JO15" s="388">
        <v>1.8090277777777778E-2</v>
      </c>
      <c r="JP15" s="345">
        <f t="shared" si="33"/>
        <v>2</v>
      </c>
      <c r="JQ15" s="344"/>
      <c r="JR15" s="378"/>
      <c r="JS15" s="344"/>
      <c r="JT15" s="345"/>
      <c r="JU15" s="344"/>
      <c r="JV15" s="345"/>
      <c r="JW15" s="344"/>
      <c r="JX15" s="378"/>
      <c r="JY15" s="387"/>
      <c r="JZ15" s="365"/>
      <c r="KA15" s="344"/>
      <c r="KB15" s="378"/>
      <c r="KC15" s="344"/>
      <c r="KD15" s="378"/>
      <c r="KE15" s="344"/>
      <c r="KF15" s="372"/>
      <c r="KG15" s="344"/>
      <c r="KH15" s="345"/>
      <c r="KI15" s="344"/>
      <c r="KJ15" s="345"/>
      <c r="KK15" s="344"/>
      <c r="KL15" s="345"/>
      <c r="KM15" s="344"/>
      <c r="KN15" s="345"/>
      <c r="KO15" s="344"/>
      <c r="KP15" s="345"/>
      <c r="KQ15" s="344"/>
      <c r="KR15" s="345"/>
      <c r="KS15" s="344"/>
      <c r="KT15" s="378"/>
      <c r="KU15" s="344"/>
      <c r="KV15" s="378"/>
      <c r="KW15" s="344"/>
      <c r="KX15" s="378"/>
      <c r="KY15" s="344"/>
      <c r="KZ15" s="378"/>
      <c r="LA15" s="362"/>
      <c r="LB15" s="363"/>
      <c r="LC15" s="344"/>
      <c r="LD15" s="345"/>
      <c r="LE15" s="344"/>
      <c r="LF15" s="345"/>
      <c r="LG15" s="344"/>
      <c r="LH15" s="378"/>
      <c r="LI15" s="344"/>
      <c r="LJ15" s="378"/>
      <c r="LK15" s="344"/>
      <c r="LL15" s="378"/>
      <c r="LM15" s="352"/>
      <c r="LN15" s="378"/>
      <c r="LO15" s="344"/>
      <c r="LP15" s="378"/>
      <c r="LQ15" s="344"/>
      <c r="LR15" s="378"/>
      <c r="LS15" s="344"/>
      <c r="LT15" s="378"/>
      <c r="LU15" s="344"/>
      <c r="LV15" s="345"/>
      <c r="LW15" s="344"/>
      <c r="LX15" s="378"/>
      <c r="LY15" s="344"/>
      <c r="LZ15" s="378"/>
      <c r="MA15" s="344"/>
      <c r="MB15" s="378"/>
      <c r="MC15" s="352"/>
      <c r="MD15" s="373"/>
      <c r="ME15" s="352"/>
      <c r="MF15" s="373"/>
      <c r="MG15" s="352"/>
      <c r="MH15" s="373"/>
      <c r="MI15" s="352"/>
      <c r="MJ15" s="373"/>
    </row>
    <row r="16" spans="1:349" s="337" customFormat="1" ht="16.5" customHeight="1" x14ac:dyDescent="0.2">
      <c r="A16" s="338">
        <f t="shared" si="5"/>
        <v>14</v>
      </c>
      <c r="B16" s="339" t="s">
        <v>65</v>
      </c>
      <c r="C16" s="340">
        <f t="shared" si="0"/>
        <v>4</v>
      </c>
      <c r="D16" s="341">
        <f t="shared" si="24"/>
        <v>177.01464120370372</v>
      </c>
      <c r="E16" s="342">
        <f t="shared" si="1"/>
        <v>2.0133201388888891</v>
      </c>
      <c r="F16" s="343">
        <f t="shared" si="2"/>
        <v>1.375E-2</v>
      </c>
      <c r="G16" s="344"/>
      <c r="H16" s="345"/>
      <c r="I16" s="344"/>
      <c r="J16" s="345"/>
      <c r="K16" s="344"/>
      <c r="L16" s="333"/>
      <c r="M16" s="375"/>
      <c r="N16" s="376"/>
      <c r="O16" s="344">
        <v>0.11854166666666667</v>
      </c>
      <c r="P16" s="333">
        <f>ROUNDUP(O16/F16,0)</f>
        <v>9</v>
      </c>
      <c r="Q16" s="344">
        <v>5.6249999999999989E-3</v>
      </c>
      <c r="R16" s="345">
        <f>ROUNDUP(Q16/F16,0)</f>
        <v>1</v>
      </c>
      <c r="S16" s="344">
        <v>1.849537037037037E-2</v>
      </c>
      <c r="T16" s="345">
        <f>ROUNDUP(S16/F16,0)</f>
        <v>2</v>
      </c>
      <c r="U16" s="346"/>
      <c r="V16" s="345"/>
      <c r="W16" s="346"/>
      <c r="X16" s="345"/>
      <c r="Y16" s="344">
        <v>2.9652777777777778E-2</v>
      </c>
      <c r="Z16" s="345">
        <f>ROUNDUP(Y16/F16,0)</f>
        <v>3</v>
      </c>
      <c r="AA16" s="344"/>
      <c r="AB16" s="345"/>
      <c r="AC16" s="348"/>
      <c r="AD16" s="348"/>
      <c r="AE16" s="344">
        <v>7.0023148148148154E-2</v>
      </c>
      <c r="AF16" s="345">
        <f>ROUNDUP(AE16/F16,0)</f>
        <v>6</v>
      </c>
      <c r="AG16" s="344"/>
      <c r="AH16" s="345"/>
      <c r="AI16" s="344"/>
      <c r="AJ16" s="349"/>
      <c r="AK16" s="344">
        <v>1.8275462962962962E-2</v>
      </c>
      <c r="AL16" s="345">
        <f>ROUNDUP(AK16/F16,0)</f>
        <v>2</v>
      </c>
      <c r="AM16" s="344"/>
      <c r="AN16" s="345"/>
      <c r="AO16" s="344">
        <v>1.4641203703703703E-2</v>
      </c>
      <c r="AP16" s="345">
        <f>ROUNDUP(AO16/F16,0)</f>
        <v>2</v>
      </c>
      <c r="AQ16" s="344">
        <v>4.4988425925925925E-2</v>
      </c>
      <c r="AR16" s="345">
        <f>ROUNDUP(AQ16/F16,0)</f>
        <v>4</v>
      </c>
      <c r="AS16" s="344">
        <v>2.9479166666666667E-2</v>
      </c>
      <c r="AT16" s="345">
        <f>ROUNDUP(AS16/F16,0)</f>
        <v>3</v>
      </c>
      <c r="AU16" s="350"/>
      <c r="AV16" s="389"/>
      <c r="AW16" s="352">
        <v>2.9155092592592594E-2</v>
      </c>
      <c r="AX16" s="353">
        <f t="shared" ref="AX16" si="36">ROUNDUP(AW16/F16,0)</f>
        <v>3</v>
      </c>
      <c r="AY16" s="354"/>
      <c r="AZ16" s="345"/>
      <c r="BA16" s="344"/>
      <c r="BB16" s="345"/>
      <c r="BC16" s="354">
        <v>2.9988425925925922E-2</v>
      </c>
      <c r="BD16" s="345">
        <f>ROUNDUP(BC16/F16,0)</f>
        <v>3</v>
      </c>
      <c r="BE16" s="344"/>
      <c r="BF16" s="345"/>
      <c r="BG16" s="352"/>
      <c r="BH16" s="345"/>
      <c r="BI16" s="354">
        <v>2.9328703703703704E-2</v>
      </c>
      <c r="BJ16" s="345">
        <f>ROUNDUP(BI16/F16,0)</f>
        <v>3</v>
      </c>
      <c r="BK16" s="355">
        <v>1.4050925925925927E-2</v>
      </c>
      <c r="BL16" s="348">
        <f>ROUNDUP(BK16/F16,0)</f>
        <v>2</v>
      </c>
      <c r="BM16" s="344">
        <v>2.9826388888888892E-2</v>
      </c>
      <c r="BN16" s="348">
        <f>ROUNDUP(BM16/F16,0)</f>
        <v>3</v>
      </c>
      <c r="BO16" s="344">
        <v>1.3958333333333335E-2</v>
      </c>
      <c r="BP16" s="345">
        <f>ROUNDUP(BO16/F16,0)</f>
        <v>2</v>
      </c>
      <c r="BQ16" s="344">
        <v>4.4884259259259263E-2</v>
      </c>
      <c r="BR16" s="378">
        <f>ROUNDUP(BQ16/F16,0)</f>
        <v>4</v>
      </c>
      <c r="BS16" s="344"/>
      <c r="BT16" s="345"/>
      <c r="BU16" s="352"/>
      <c r="BV16" s="345"/>
      <c r="BW16" s="352"/>
      <c r="BX16" s="345"/>
      <c r="BY16" s="344"/>
      <c r="BZ16" s="349"/>
      <c r="CA16" s="344"/>
      <c r="CB16" s="349"/>
      <c r="CC16" s="344"/>
      <c r="CD16" s="349"/>
      <c r="CE16" s="344"/>
      <c r="CF16" s="345"/>
      <c r="CG16" s="344"/>
      <c r="CH16" s="345"/>
      <c r="CI16" s="344">
        <v>1.375E-2</v>
      </c>
      <c r="CJ16" s="345">
        <f>ROUNDUP(CI16/F16,0)</f>
        <v>1</v>
      </c>
      <c r="CK16" s="352">
        <v>8.6574074074074081E-2</v>
      </c>
      <c r="CL16" s="345">
        <f>ROUNDUP(CK16/F16,0)</f>
        <v>7</v>
      </c>
      <c r="CM16" s="344"/>
      <c r="CN16" s="345"/>
      <c r="CO16" s="344">
        <v>1.6712962962962961E-2</v>
      </c>
      <c r="CP16" s="345">
        <f>ROUNDUP(CO16/F16,0)</f>
        <v>2</v>
      </c>
      <c r="CQ16" s="356">
        <v>2.8918981481481482E-3</v>
      </c>
      <c r="CR16" s="345">
        <f>ROUNDUP(CQ16/F16,0)</f>
        <v>1</v>
      </c>
      <c r="CS16" s="352"/>
      <c r="CT16" s="349"/>
      <c r="CU16" s="354"/>
      <c r="CV16" s="345"/>
      <c r="CW16" s="352"/>
      <c r="CX16" s="357"/>
      <c r="CY16" s="358"/>
      <c r="CZ16" s="351"/>
      <c r="DA16" s="352">
        <v>0.15160879629629628</v>
      </c>
      <c r="DB16" s="357">
        <f>ROUNDUP(DA16/F16,0)</f>
        <v>12</v>
      </c>
      <c r="DC16" s="354">
        <v>1.4884259259259259E-2</v>
      </c>
      <c r="DD16" s="378">
        <f>ROUNDUP(DC16/F16,0)</f>
        <v>2</v>
      </c>
      <c r="DE16" s="379"/>
      <c r="DF16" s="380"/>
      <c r="DG16" s="381"/>
      <c r="DH16" s="382"/>
      <c r="DI16" s="344">
        <v>2.855324074074074E-2</v>
      </c>
      <c r="DJ16" s="345">
        <f>ROUNDUP(DI16/F16,0)</f>
        <v>3</v>
      </c>
      <c r="DK16" s="344"/>
      <c r="DL16" s="345"/>
      <c r="DM16" s="346"/>
      <c r="DN16" s="345"/>
      <c r="DO16" s="354"/>
      <c r="DP16" s="345"/>
      <c r="DQ16" s="344">
        <v>1.4432870370370372E-2</v>
      </c>
      <c r="DR16" s="345">
        <f t="shared" si="17"/>
        <v>2</v>
      </c>
      <c r="DS16" s="346"/>
      <c r="DT16" s="345"/>
      <c r="DU16" s="348"/>
      <c r="DV16" s="347"/>
      <c r="DW16" s="344">
        <v>8.74537037037037E-2</v>
      </c>
      <c r="DX16" s="365">
        <f>ROUNDUP(DW16/$F16,0)</f>
        <v>7</v>
      </c>
      <c r="DY16" s="344">
        <v>1.4548611111111111E-2</v>
      </c>
      <c r="DZ16" s="345">
        <f t="shared" si="11"/>
        <v>2</v>
      </c>
      <c r="EA16" s="355">
        <v>2.884259259259259E-2</v>
      </c>
      <c r="EB16" s="348">
        <f t="shared" si="25"/>
        <v>3</v>
      </c>
      <c r="EC16" s="344">
        <v>9.2800925925925926E-2</v>
      </c>
      <c r="ED16" s="345">
        <f t="shared" ref="ED16:ED46" si="37">ROUNDUP(EC16/F16,0)</f>
        <v>7</v>
      </c>
      <c r="EE16" s="355">
        <v>1.4641203703703703E-2</v>
      </c>
      <c r="EF16" s="347">
        <f t="shared" si="26"/>
        <v>2</v>
      </c>
      <c r="EG16" s="344"/>
      <c r="EH16" s="345"/>
      <c r="EI16" s="344"/>
      <c r="EJ16" s="345"/>
      <c r="EK16" s="344"/>
      <c r="EL16" s="345"/>
      <c r="EM16" s="344"/>
      <c r="EN16" s="345"/>
      <c r="EO16" s="344"/>
      <c r="EP16" s="345"/>
      <c r="EQ16" s="355">
        <v>2.7905092592592592E-2</v>
      </c>
      <c r="ER16" s="345">
        <f t="shared" si="35"/>
        <v>3</v>
      </c>
      <c r="ES16" s="344"/>
      <c r="ET16" s="345"/>
      <c r="EU16" s="344"/>
      <c r="EV16" s="345"/>
      <c r="EW16" s="344"/>
      <c r="EX16" s="345"/>
      <c r="EY16" s="344"/>
      <c r="EZ16" s="345"/>
      <c r="FA16" s="360"/>
      <c r="FB16" s="345"/>
      <c r="FC16" s="360">
        <v>0.1477199074074074</v>
      </c>
      <c r="FD16" s="345">
        <f>ROUNDUP(FC16/F16,0)</f>
        <v>11</v>
      </c>
      <c r="FE16" s="348"/>
      <c r="FF16" s="345"/>
      <c r="FG16" s="352"/>
      <c r="FH16" s="348"/>
      <c r="FI16" s="361"/>
      <c r="FJ16" s="349"/>
      <c r="FK16" s="360"/>
      <c r="FL16" s="345"/>
      <c r="FM16" s="370"/>
      <c r="FN16" s="365"/>
      <c r="FO16" s="366"/>
      <c r="FP16" s="365"/>
      <c r="FQ16" s="366"/>
      <c r="FR16" s="365"/>
      <c r="FS16" s="366"/>
      <c r="FT16" s="365"/>
      <c r="FU16" s="366"/>
      <c r="FV16" s="384"/>
      <c r="FW16" s="366"/>
      <c r="FX16" s="365"/>
      <c r="FY16" s="228"/>
      <c r="FZ16" s="229"/>
      <c r="GA16" s="366"/>
      <c r="GB16" s="365"/>
      <c r="GC16" s="385">
        <v>7.9178240740740743E-2</v>
      </c>
      <c r="GD16" s="365">
        <f>ROUNDUP(GC16/$F16,0)</f>
        <v>6</v>
      </c>
      <c r="GE16" s="354"/>
      <c r="GF16" s="345"/>
      <c r="GG16" s="354"/>
      <c r="GH16" s="345"/>
      <c r="GI16" s="346"/>
      <c r="GJ16" s="345"/>
      <c r="GK16" s="346"/>
      <c r="GL16" s="345"/>
      <c r="GM16" s="360"/>
      <c r="GN16" s="345"/>
      <c r="GO16" s="233">
        <v>3.0532407407407411E-2</v>
      </c>
      <c r="GP16" s="365">
        <f>ROUNDUP(GO16/$F16,0)</f>
        <v>3</v>
      </c>
      <c r="GQ16" s="370">
        <v>6.1030092592592594E-2</v>
      </c>
      <c r="GR16" s="365">
        <f>ROUNDUP(GQ16/$F16,0)</f>
        <v>5</v>
      </c>
      <c r="GS16" s="370">
        <v>1.4050925925925927E-2</v>
      </c>
      <c r="GT16" s="365">
        <f>ROUNDUP(GS16/$F16,0)</f>
        <v>2</v>
      </c>
      <c r="GU16" s="370">
        <v>1.7592592592592594E-2</v>
      </c>
      <c r="GV16" s="365">
        <f>ROUNDUP(GU16/$F16,0)</f>
        <v>2</v>
      </c>
      <c r="GW16" s="344"/>
      <c r="GX16" s="378"/>
      <c r="GY16" s="370">
        <v>6.7361111111111108E-2</v>
      </c>
      <c r="GZ16" s="365">
        <f>ROUNDUP(GY16/$F16,0)</f>
        <v>5</v>
      </c>
      <c r="HA16" s="366"/>
      <c r="HB16" s="365"/>
      <c r="HC16" s="370"/>
      <c r="HD16" s="365"/>
      <c r="HE16" s="370">
        <v>2.7453703703703702E-2</v>
      </c>
      <c r="HF16" s="365">
        <f>ROUNDUP(HE16/$F16,0)</f>
        <v>2</v>
      </c>
      <c r="HG16" s="370">
        <v>7.6851851851851852E-2</v>
      </c>
      <c r="HH16" s="365">
        <f t="shared" si="12"/>
        <v>6</v>
      </c>
      <c r="HI16" s="344"/>
      <c r="HJ16" s="345"/>
      <c r="HK16" s="366"/>
      <c r="HL16" s="365"/>
      <c r="HM16" s="390"/>
      <c r="HN16" s="365"/>
      <c r="HO16" s="368"/>
      <c r="HP16" s="369"/>
      <c r="HQ16" s="368"/>
      <c r="HR16" s="369"/>
      <c r="HS16" s="233"/>
      <c r="HT16" s="365"/>
      <c r="HU16" s="344">
        <v>1.3206018518518518E-2</v>
      </c>
      <c r="HV16" s="345">
        <f t="shared" ref="HV16" si="38">ROUNDUP(HU16/$F16,0)</f>
        <v>1</v>
      </c>
      <c r="HW16" s="344"/>
      <c r="HX16" s="345"/>
      <c r="HY16" s="344"/>
      <c r="HZ16" s="378"/>
      <c r="IA16" s="344"/>
      <c r="IB16" s="378"/>
      <c r="IC16" s="344"/>
      <c r="ID16" s="345"/>
      <c r="IE16" s="344"/>
      <c r="IF16" s="345"/>
      <c r="IG16" s="344">
        <v>2.56712962962963E-2</v>
      </c>
      <c r="IH16" s="345">
        <f t="shared" ref="IH16" si="39">ROUNDUP(IG16/$F16,0)</f>
        <v>2</v>
      </c>
      <c r="II16" s="344"/>
      <c r="IJ16" s="345"/>
      <c r="IK16" s="344"/>
      <c r="IL16" s="378"/>
      <c r="IM16" s="344"/>
      <c r="IN16" s="378"/>
      <c r="IO16" s="344">
        <v>4.6643518518518518E-3</v>
      </c>
      <c r="IP16" s="345">
        <f t="shared" ref="IP16" si="40">ROUNDUP(IO16/$F16,0)</f>
        <v>1</v>
      </c>
      <c r="IQ16" s="344"/>
      <c r="IR16" s="345"/>
      <c r="IS16" s="344">
        <v>0.1739236111111111</v>
      </c>
      <c r="IT16" s="345">
        <f t="shared" ref="IT16:IT17" si="41">ROUNDUP(IS16/$F16,0)</f>
        <v>13</v>
      </c>
      <c r="IU16" s="344">
        <v>3.7893518518518521E-2</v>
      </c>
      <c r="IV16" s="345">
        <f t="shared" si="30"/>
        <v>3</v>
      </c>
      <c r="IW16" s="344"/>
      <c r="IX16" s="345"/>
      <c r="IY16" s="344">
        <v>2.9085648148148149E-2</v>
      </c>
      <c r="IZ16" s="345">
        <f t="shared" ref="IZ16" si="42">ROUNDUP(IY16/$F16,0)</f>
        <v>3</v>
      </c>
      <c r="JA16" s="344"/>
      <c r="JB16" s="345"/>
      <c r="JC16" s="344"/>
      <c r="JD16" s="378"/>
      <c r="JE16" s="344">
        <v>1.3761574074074074E-2</v>
      </c>
      <c r="JF16" s="345">
        <f t="shared" ref="JF16" si="43">ROUNDUP(JE16/$F16,0)</f>
        <v>2</v>
      </c>
      <c r="JG16" s="344"/>
      <c r="JH16" s="345"/>
      <c r="JI16" s="370"/>
      <c r="JJ16" s="371"/>
      <c r="JK16" s="344"/>
      <c r="JL16" s="345"/>
      <c r="JM16" s="344">
        <v>2.8159722222222221E-2</v>
      </c>
      <c r="JN16" s="345">
        <f t="shared" ref="JN16" si="44">ROUNDUP(JM16/$F16,0)</f>
        <v>3</v>
      </c>
      <c r="JO16" s="388">
        <v>2.8668981481481479E-2</v>
      </c>
      <c r="JP16" s="345">
        <f t="shared" si="33"/>
        <v>3</v>
      </c>
      <c r="JQ16" s="344"/>
      <c r="JR16" s="378"/>
      <c r="JS16" s="344"/>
      <c r="JT16" s="345"/>
      <c r="JU16" s="344"/>
      <c r="JV16" s="345"/>
      <c r="JW16" s="344"/>
      <c r="JX16" s="378"/>
      <c r="JY16" s="387"/>
      <c r="JZ16" s="365"/>
      <c r="KA16" s="344"/>
      <c r="KB16" s="378"/>
      <c r="KC16" s="344"/>
      <c r="KD16" s="378"/>
      <c r="KE16" s="344"/>
      <c r="KF16" s="372"/>
      <c r="KG16" s="344"/>
      <c r="KH16" s="345"/>
      <c r="KI16" s="344"/>
      <c r="KJ16" s="345"/>
      <c r="KK16" s="344"/>
      <c r="KL16" s="345"/>
      <c r="KM16" s="344"/>
      <c r="KN16" s="345"/>
      <c r="KO16" s="344"/>
      <c r="KP16" s="345"/>
      <c r="KQ16" s="344"/>
      <c r="KR16" s="345"/>
      <c r="KS16" s="344"/>
      <c r="KT16" s="378"/>
      <c r="KU16" s="344"/>
      <c r="KV16" s="378"/>
      <c r="KW16" s="344"/>
      <c r="KX16" s="378"/>
      <c r="KY16" s="344"/>
      <c r="KZ16" s="378"/>
      <c r="LA16" s="362"/>
      <c r="LB16" s="363"/>
      <c r="LC16" s="344"/>
      <c r="LD16" s="345"/>
      <c r="LE16" s="344"/>
      <c r="LF16" s="345"/>
      <c r="LG16" s="344"/>
      <c r="LH16" s="378"/>
      <c r="LI16" s="344"/>
      <c r="LJ16" s="378"/>
      <c r="LK16" s="344"/>
      <c r="LL16" s="378"/>
      <c r="LM16" s="352"/>
      <c r="LN16" s="378"/>
      <c r="LO16" s="344"/>
      <c r="LP16" s="378"/>
      <c r="LQ16" s="344"/>
      <c r="LR16" s="378"/>
      <c r="LS16" s="344"/>
      <c r="LT16" s="378"/>
      <c r="LU16" s="344"/>
      <c r="LV16" s="345"/>
      <c r="LW16" s="344"/>
      <c r="LX16" s="378"/>
      <c r="LY16" s="344"/>
      <c r="LZ16" s="378"/>
      <c r="MA16" s="344"/>
      <c r="MB16" s="378"/>
      <c r="MC16" s="352"/>
      <c r="MD16" s="373"/>
      <c r="ME16" s="352"/>
      <c r="MF16" s="373"/>
      <c r="MG16" s="352"/>
      <c r="MH16" s="373"/>
      <c r="MI16" s="352"/>
      <c r="MJ16" s="373"/>
    </row>
    <row r="17" spans="1:348" s="337" customFormat="1" ht="16.5" customHeight="1" x14ac:dyDescent="0.2">
      <c r="A17" s="338">
        <f t="shared" si="5"/>
        <v>15</v>
      </c>
      <c r="B17" s="339" t="s">
        <v>1</v>
      </c>
      <c r="C17" s="340">
        <f t="shared" si="0"/>
        <v>1</v>
      </c>
      <c r="D17" s="341">
        <f t="shared" si="24"/>
        <v>228.01372685185186</v>
      </c>
      <c r="E17" s="342">
        <f t="shared" si="1"/>
        <v>2.8355324074074075</v>
      </c>
      <c r="F17" s="343">
        <f t="shared" si="2"/>
        <v>1.3055555555555556E-2</v>
      </c>
      <c r="G17" s="344"/>
      <c r="H17" s="345"/>
      <c r="I17" s="344"/>
      <c r="J17" s="345"/>
      <c r="K17" s="344"/>
      <c r="L17" s="345"/>
      <c r="M17" s="346"/>
      <c r="N17" s="347"/>
      <c r="O17" s="344">
        <v>0.10319444444444444</v>
      </c>
      <c r="P17" s="333">
        <f>ROUNDUP(O17/F17,0)</f>
        <v>8</v>
      </c>
      <c r="Q17" s="344"/>
      <c r="R17" s="345"/>
      <c r="S17" s="344">
        <v>1.8460648148148146E-2</v>
      </c>
      <c r="T17" s="345">
        <f>ROUNDUP(S17/F17,0)</f>
        <v>2</v>
      </c>
      <c r="U17" s="346"/>
      <c r="V17" s="345"/>
      <c r="W17" s="346"/>
      <c r="X17" s="345"/>
      <c r="Y17" s="344">
        <v>3.1944444444444449E-2</v>
      </c>
      <c r="Z17" s="345">
        <f>ROUNDUP(Y17/F17,0)</f>
        <v>3</v>
      </c>
      <c r="AA17" s="344"/>
      <c r="AB17" s="345"/>
      <c r="AC17" s="348"/>
      <c r="AD17" s="348"/>
      <c r="AE17" s="344">
        <v>6.6481481481481489E-2</v>
      </c>
      <c r="AF17" s="345">
        <f>ROUNDUP(AE17/F17,0)</f>
        <v>6</v>
      </c>
      <c r="AG17" s="344"/>
      <c r="AH17" s="345"/>
      <c r="AI17" s="344"/>
      <c r="AJ17" s="349"/>
      <c r="AK17" s="344"/>
      <c r="AL17" s="345"/>
      <c r="AM17" s="344"/>
      <c r="AN17" s="345"/>
      <c r="AO17" s="344"/>
      <c r="AP17" s="345"/>
      <c r="AQ17" s="344">
        <v>4.1458333333333333E-2</v>
      </c>
      <c r="AR17" s="345">
        <f>ROUNDUP(AQ17/F17,0)</f>
        <v>4</v>
      </c>
      <c r="AS17" s="344"/>
      <c r="AT17" s="345"/>
      <c r="AU17" s="350"/>
      <c r="AV17" s="389"/>
      <c r="AW17" s="352"/>
      <c r="AX17" s="353"/>
      <c r="AY17" s="354">
        <v>1.4710648148148148E-2</v>
      </c>
      <c r="AZ17" s="345">
        <f>ROUNDUP(AY17/F17,0)</f>
        <v>2</v>
      </c>
      <c r="BA17" s="344"/>
      <c r="BB17" s="345"/>
      <c r="BC17" s="354"/>
      <c r="BD17" s="345"/>
      <c r="BE17" s="344"/>
      <c r="BF17" s="345"/>
      <c r="BG17" s="352"/>
      <c r="BH17" s="345"/>
      <c r="BI17" s="354"/>
      <c r="BJ17" s="345"/>
      <c r="BK17" s="355">
        <v>1.3888888888888888E-2</v>
      </c>
      <c r="BL17" s="348">
        <f>ROUNDUP(BK17/F17,0)</f>
        <v>2</v>
      </c>
      <c r="BM17" s="344"/>
      <c r="BN17" s="345"/>
      <c r="BO17" s="344">
        <v>1.4201388888888888E-2</v>
      </c>
      <c r="BP17" s="345">
        <f>ROUNDUP(BO17/F17,0)</f>
        <v>2</v>
      </c>
      <c r="BQ17" s="344"/>
      <c r="BR17" s="378"/>
      <c r="BS17" s="344">
        <v>0.16578703703703704</v>
      </c>
      <c r="BT17" s="345">
        <f>ROUNDUP(BS17/F17,0)</f>
        <v>13</v>
      </c>
      <c r="BU17" s="352"/>
      <c r="BV17" s="345"/>
      <c r="BW17" s="352"/>
      <c r="BX17" s="345"/>
      <c r="BY17" s="344">
        <v>1.3854166666666666E-2</v>
      </c>
      <c r="BZ17" s="349">
        <f t="shared" si="9"/>
        <v>2</v>
      </c>
      <c r="CA17" s="344"/>
      <c r="CB17" s="349"/>
      <c r="CC17" s="344"/>
      <c r="CD17" s="349"/>
      <c r="CE17" s="344"/>
      <c r="CF17" s="345"/>
      <c r="CG17" s="344"/>
      <c r="CH17" s="345"/>
      <c r="CI17" s="344"/>
      <c r="CJ17" s="345"/>
      <c r="CK17" s="352"/>
      <c r="CL17" s="345"/>
      <c r="CM17" s="344"/>
      <c r="CN17" s="345"/>
      <c r="CO17" s="344">
        <v>1.6122685185185184E-2</v>
      </c>
      <c r="CP17" s="345">
        <f>ROUNDUP(CO17/F17,0)</f>
        <v>2</v>
      </c>
      <c r="CQ17" s="344"/>
      <c r="CR17" s="345"/>
      <c r="CS17" s="352"/>
      <c r="CT17" s="349"/>
      <c r="CU17" s="354">
        <v>1.4004629629629631E-2</v>
      </c>
      <c r="CV17" s="345">
        <f>ROUNDUP(CU17/F17,0)</f>
        <v>2</v>
      </c>
      <c r="CW17" s="352">
        <v>6.7361111111111108E-2</v>
      </c>
      <c r="CX17" s="357">
        <f>ROUNDUP(CW17/F17,0)</f>
        <v>6</v>
      </c>
      <c r="CY17" s="358"/>
      <c r="CZ17" s="351"/>
      <c r="DA17" s="352"/>
      <c r="DB17" s="357"/>
      <c r="DC17" s="354">
        <v>1.357638888888889E-2</v>
      </c>
      <c r="DD17" s="378">
        <f>ROUNDUP(DC17/F17,0)</f>
        <v>2</v>
      </c>
      <c r="DE17" s="379"/>
      <c r="DF17" s="380"/>
      <c r="DG17" s="381"/>
      <c r="DH17" s="382"/>
      <c r="DI17" s="344">
        <v>2.5451388888888888E-2</v>
      </c>
      <c r="DJ17" s="345">
        <f>ROUNDUP(DI17/F17,0)</f>
        <v>2</v>
      </c>
      <c r="DK17" s="344"/>
      <c r="DL17" s="345"/>
      <c r="DM17" s="344">
        <v>6.3472222222222222E-2</v>
      </c>
      <c r="DN17" s="345">
        <f>ROUNDUP(DM17/$F17,0)</f>
        <v>5</v>
      </c>
      <c r="DO17" s="354"/>
      <c r="DP17" s="345"/>
      <c r="DQ17" s="344">
        <v>1.3912037037037037E-2</v>
      </c>
      <c r="DR17" s="345">
        <f t="shared" si="17"/>
        <v>2</v>
      </c>
      <c r="DS17" s="346"/>
      <c r="DT17" s="345"/>
      <c r="DU17" s="355">
        <v>0.2207175925925926</v>
      </c>
      <c r="DV17" s="347">
        <f>ROUNDUP(DU17/F17,0)</f>
        <v>17</v>
      </c>
      <c r="DW17" s="344">
        <v>8.2673611111111114E-2</v>
      </c>
      <c r="DX17" s="365">
        <f>ROUNDUP(DW17/$F17,0)</f>
        <v>7</v>
      </c>
      <c r="DY17" s="344">
        <v>1.3506944444444445E-2</v>
      </c>
      <c r="DZ17" s="345">
        <f t="shared" si="11"/>
        <v>2</v>
      </c>
      <c r="EA17" s="355"/>
      <c r="EB17" s="348"/>
      <c r="EC17" s="344"/>
      <c r="ED17" s="345"/>
      <c r="EE17" s="355">
        <v>1.3726851851851851E-2</v>
      </c>
      <c r="EF17" s="347">
        <f t="shared" si="26"/>
        <v>2</v>
      </c>
      <c r="EG17" s="344">
        <v>4.7453703703703699E-2</v>
      </c>
      <c r="EH17" s="345">
        <f>ROUNDUP(EG17/F17,0)</f>
        <v>4</v>
      </c>
      <c r="EI17" s="344"/>
      <c r="EJ17" s="345"/>
      <c r="EK17" s="344">
        <v>0.54106481481481483</v>
      </c>
      <c r="EL17" s="365">
        <f>MIN(ROUNDUP(EK17/$F17,0),30)</f>
        <v>30</v>
      </c>
      <c r="EM17" s="344"/>
      <c r="EN17" s="345"/>
      <c r="EO17" s="344"/>
      <c r="EP17" s="345"/>
      <c r="EQ17" s="355"/>
      <c r="ER17" s="345"/>
      <c r="ES17" s="344"/>
      <c r="ET17" s="345"/>
      <c r="EU17" s="344">
        <v>0.23729166666666668</v>
      </c>
      <c r="EV17" s="345">
        <f>ROUNDUP(EU17/F17,0)</f>
        <v>19</v>
      </c>
      <c r="EW17" s="344"/>
      <c r="EX17" s="345"/>
      <c r="EY17" s="344"/>
      <c r="EZ17" s="345"/>
      <c r="FA17" s="360"/>
      <c r="FB17" s="345"/>
      <c r="FC17" s="360"/>
      <c r="FD17" s="345"/>
      <c r="FE17" s="348"/>
      <c r="FF17" s="345"/>
      <c r="FG17" s="352"/>
      <c r="FH17" s="348"/>
      <c r="FI17" s="361"/>
      <c r="FJ17" s="349"/>
      <c r="FK17" s="360">
        <v>5.0509259259259254E-2</v>
      </c>
      <c r="FL17" s="345">
        <f>ROUNDUP(FK17/F17,0)</f>
        <v>4</v>
      </c>
      <c r="FM17" s="370">
        <v>3.1886574074074074E-2</v>
      </c>
      <c r="FN17" s="365">
        <f>ROUNDUP(FM17/$F17,0)</f>
        <v>3</v>
      </c>
      <c r="FO17" s="366"/>
      <c r="FP17" s="365"/>
      <c r="FQ17" s="366"/>
      <c r="FR17" s="365"/>
      <c r="FS17" s="370">
        <v>1.3344907407407408E-2</v>
      </c>
      <c r="FT17" s="365">
        <f>ROUNDUP(FS17/$F17,0)</f>
        <v>2</v>
      </c>
      <c r="FU17" s="385">
        <v>0.23103009259259258</v>
      </c>
      <c r="FV17" s="384">
        <f>ROUNDUP(FU17/$F17,0)</f>
        <v>18</v>
      </c>
      <c r="FW17" s="366"/>
      <c r="FX17" s="365"/>
      <c r="FY17" s="228"/>
      <c r="FZ17" s="229"/>
      <c r="GA17" s="370">
        <v>1.3368055555555557E-2</v>
      </c>
      <c r="GB17" s="365">
        <f>ROUNDUP(GA17/$F17,0)</f>
        <v>2</v>
      </c>
      <c r="GC17" s="385">
        <v>6.8310185185185182E-2</v>
      </c>
      <c r="GD17" s="365">
        <f>ROUNDUP(GC17/$F17,0)</f>
        <v>6</v>
      </c>
      <c r="GE17" s="370"/>
      <c r="GF17" s="365"/>
      <c r="GG17" s="370">
        <v>3.5231481481481482E-2</v>
      </c>
      <c r="GH17" s="365">
        <f>ROUNDUP(GG17/$F17,0)</f>
        <v>3</v>
      </c>
      <c r="GI17" s="366"/>
      <c r="GJ17" s="365"/>
      <c r="GK17" s="370">
        <v>6.8576388888888895E-2</v>
      </c>
      <c r="GL17" s="365">
        <f>ROUNDUP(GK17/$F17,0)</f>
        <v>6</v>
      </c>
      <c r="GM17" s="360"/>
      <c r="GN17" s="345"/>
      <c r="GO17" s="348"/>
      <c r="GP17" s="348"/>
      <c r="GQ17" s="360"/>
      <c r="GR17" s="345"/>
      <c r="GS17" s="370">
        <v>1.3622685185185184E-2</v>
      </c>
      <c r="GT17" s="365">
        <f>ROUNDUP(GS17/$F17,0)</f>
        <v>2</v>
      </c>
      <c r="GU17" s="346"/>
      <c r="GV17" s="345"/>
      <c r="GW17" s="344"/>
      <c r="GX17" s="345"/>
      <c r="GY17" s="360"/>
      <c r="GZ17" s="345"/>
      <c r="HA17" s="370">
        <v>1.3715277777777778E-2</v>
      </c>
      <c r="HB17" s="365">
        <f>ROUNDUP(HA17/$F17,0)</f>
        <v>2</v>
      </c>
      <c r="HC17" s="344"/>
      <c r="HD17" s="345"/>
      <c r="HE17" s="362"/>
      <c r="HF17" s="363"/>
      <c r="HG17" s="370">
        <v>7.0868055555555545E-2</v>
      </c>
      <c r="HH17" s="365">
        <f t="shared" si="12"/>
        <v>6</v>
      </c>
      <c r="HI17" s="344"/>
      <c r="HJ17" s="345"/>
      <c r="HK17" s="366"/>
      <c r="HL17" s="365"/>
      <c r="HM17" s="368">
        <v>1.3055555555555556E-2</v>
      </c>
      <c r="HN17" s="369">
        <f t="shared" ref="HN17" si="45">ROUNDUP(HM17/$F17,0)</f>
        <v>1</v>
      </c>
      <c r="HO17" s="368"/>
      <c r="HP17" s="369"/>
      <c r="HQ17" s="368"/>
      <c r="HR17" s="369"/>
      <c r="HS17" s="346"/>
      <c r="HT17" s="345"/>
      <c r="HU17" s="346"/>
      <c r="HV17" s="345"/>
      <c r="HW17" s="344">
        <v>2.8773148148148145E-2</v>
      </c>
      <c r="HX17" s="345">
        <f t="shared" ref="HX17" si="46">ROUNDUP(HW17/$F17,0)</f>
        <v>3</v>
      </c>
      <c r="HY17" s="344"/>
      <c r="HZ17" s="345"/>
      <c r="IA17" s="344"/>
      <c r="IB17" s="378"/>
      <c r="IC17" s="344">
        <v>0.16666666666666666</v>
      </c>
      <c r="ID17" s="345">
        <f t="shared" ref="ID17" si="47">ROUNDUP(IC17/$F17,0)</f>
        <v>13</v>
      </c>
      <c r="IE17" s="344"/>
      <c r="IF17" s="345"/>
      <c r="IG17" s="344"/>
      <c r="IH17" s="345"/>
      <c r="II17" s="344"/>
      <c r="IJ17" s="345"/>
      <c r="IK17" s="344"/>
      <c r="IL17" s="345"/>
      <c r="IM17" s="344"/>
      <c r="IN17" s="345"/>
      <c r="IO17" s="344"/>
      <c r="IP17" s="378"/>
      <c r="IQ17" s="344"/>
      <c r="IR17" s="345"/>
      <c r="IS17" s="344">
        <v>0.16225694444444444</v>
      </c>
      <c r="IT17" s="345">
        <f t="shared" si="41"/>
        <v>13</v>
      </c>
      <c r="IU17" s="344"/>
      <c r="IV17" s="345"/>
      <c r="IW17" s="344"/>
      <c r="IX17" s="345"/>
      <c r="IY17" s="344"/>
      <c r="IZ17" s="345"/>
      <c r="JA17" s="344"/>
      <c r="JB17" s="345"/>
      <c r="JC17" s="344"/>
      <c r="JD17" s="345"/>
      <c r="JE17" s="344"/>
      <c r="JF17" s="345"/>
      <c r="JG17" s="344"/>
      <c r="JH17" s="345"/>
      <c r="JI17" s="370"/>
      <c r="JJ17" s="371"/>
      <c r="JK17" s="344"/>
      <c r="JL17" s="345"/>
      <c r="JM17" s="344"/>
      <c r="JN17" s="345"/>
      <c r="JO17" s="344"/>
      <c r="JP17" s="345"/>
      <c r="JQ17" s="344"/>
      <c r="JR17" s="378"/>
      <c r="JS17" s="344"/>
      <c r="JT17" s="345"/>
      <c r="JU17" s="344"/>
      <c r="JV17" s="345"/>
      <c r="JW17" s="344"/>
      <c r="JX17" s="378"/>
      <c r="JY17" s="387"/>
      <c r="JZ17" s="365"/>
      <c r="KA17" s="344"/>
      <c r="KB17" s="378"/>
      <c r="KC17" s="344"/>
      <c r="KD17" s="345"/>
      <c r="KE17" s="344"/>
      <c r="KF17" s="372"/>
      <c r="KG17" s="344"/>
      <c r="KH17" s="345"/>
      <c r="KI17" s="344"/>
      <c r="KJ17" s="345"/>
      <c r="KK17" s="344"/>
      <c r="KL17" s="345"/>
      <c r="KM17" s="344"/>
      <c r="KN17" s="345"/>
      <c r="KO17" s="344"/>
      <c r="KP17" s="345"/>
      <c r="KQ17" s="344"/>
      <c r="KR17" s="345"/>
      <c r="KS17" s="344"/>
      <c r="KT17" s="378"/>
      <c r="KU17" s="344"/>
      <c r="KV17" s="345"/>
      <c r="KW17" s="344"/>
      <c r="KX17" s="378"/>
      <c r="KY17" s="344"/>
      <c r="KZ17" s="345"/>
      <c r="LA17" s="362"/>
      <c r="LB17" s="363"/>
      <c r="LC17" s="344"/>
      <c r="LD17" s="345"/>
      <c r="LE17" s="344"/>
      <c r="LF17" s="345"/>
      <c r="LG17" s="344"/>
      <c r="LH17" s="378"/>
      <c r="LI17" s="344"/>
      <c r="LJ17" s="345"/>
      <c r="LK17" s="344"/>
      <c r="LL17" s="378"/>
      <c r="LM17" s="352"/>
      <c r="LN17" s="378"/>
      <c r="LO17" s="344"/>
      <c r="LP17" s="378"/>
      <c r="LQ17" s="344"/>
      <c r="LR17" s="378"/>
      <c r="LS17" s="344"/>
      <c r="LT17" s="378"/>
      <c r="LU17" s="344"/>
      <c r="LV17" s="345"/>
      <c r="LW17" s="344"/>
      <c r="LX17" s="378"/>
      <c r="LY17" s="344"/>
      <c r="LZ17" s="378"/>
      <c r="MA17" s="344"/>
      <c r="MB17" s="378"/>
      <c r="MC17" s="352"/>
      <c r="MD17" s="373"/>
      <c r="ME17" s="352"/>
      <c r="MF17" s="373"/>
      <c r="MG17" s="352"/>
      <c r="MH17" s="373"/>
      <c r="MI17" s="352"/>
      <c r="MJ17" s="373"/>
    </row>
    <row r="18" spans="1:348" s="337" customFormat="1" ht="16.5" customHeight="1" x14ac:dyDescent="0.2">
      <c r="A18" s="338">
        <f t="shared" si="5"/>
        <v>16</v>
      </c>
      <c r="B18" s="339" t="s">
        <v>521</v>
      </c>
      <c r="C18" s="340">
        <f t="shared" si="0"/>
        <v>28</v>
      </c>
      <c r="D18" s="341">
        <f t="shared" si="24"/>
        <v>22</v>
      </c>
      <c r="E18" s="342">
        <f t="shared" si="1"/>
        <v>0.23679398148148151</v>
      </c>
      <c r="F18" s="343">
        <f t="shared" si="2"/>
        <v>1.6481481481481482E-2</v>
      </c>
      <c r="G18" s="344"/>
      <c r="H18" s="345"/>
      <c r="I18" s="344"/>
      <c r="J18" s="345"/>
      <c r="K18" s="344"/>
      <c r="L18" s="345"/>
      <c r="M18" s="346"/>
      <c r="N18" s="347"/>
      <c r="O18" s="344"/>
      <c r="P18" s="333"/>
      <c r="Q18" s="344"/>
      <c r="R18" s="345"/>
      <c r="S18" s="344"/>
      <c r="T18" s="345"/>
      <c r="U18" s="346"/>
      <c r="V18" s="345"/>
      <c r="W18" s="346"/>
      <c r="X18" s="345"/>
      <c r="Y18" s="344"/>
      <c r="Z18" s="345"/>
      <c r="AA18" s="344"/>
      <c r="AB18" s="345"/>
      <c r="AC18" s="348"/>
      <c r="AD18" s="348"/>
      <c r="AE18" s="344"/>
      <c r="AF18" s="345"/>
      <c r="AG18" s="344"/>
      <c r="AH18" s="345"/>
      <c r="AI18" s="344"/>
      <c r="AJ18" s="349"/>
      <c r="AK18" s="344"/>
      <c r="AL18" s="345"/>
      <c r="AM18" s="344"/>
      <c r="AN18" s="345"/>
      <c r="AO18" s="344"/>
      <c r="AP18" s="345"/>
      <c r="AQ18" s="344"/>
      <c r="AR18" s="345"/>
      <c r="AS18" s="344"/>
      <c r="AT18" s="345"/>
      <c r="AU18" s="350"/>
      <c r="AV18" s="389"/>
      <c r="AW18" s="352"/>
      <c r="AX18" s="353"/>
      <c r="AY18" s="354">
        <v>1.8819444444444448E-2</v>
      </c>
      <c r="AZ18" s="345">
        <f>ROUNDUP(AY18/F18,0)</f>
        <v>2</v>
      </c>
      <c r="BA18" s="344"/>
      <c r="BB18" s="345"/>
      <c r="BC18" s="354"/>
      <c r="BD18" s="345"/>
      <c r="BE18" s="344">
        <v>2.7094907407407404E-2</v>
      </c>
      <c r="BF18" s="345">
        <f>ROUNDUP(BE18/F18,0)</f>
        <v>2</v>
      </c>
      <c r="BG18" s="352"/>
      <c r="BH18" s="345"/>
      <c r="BI18" s="354"/>
      <c r="BJ18" s="345"/>
      <c r="BK18" s="355">
        <v>1.7141203703703704E-2</v>
      </c>
      <c r="BL18" s="348">
        <f>ROUNDUP(BK18/F18,0)</f>
        <v>2</v>
      </c>
      <c r="BM18" s="344"/>
      <c r="BN18" s="345"/>
      <c r="BO18" s="344">
        <v>1.6840277777777777E-2</v>
      </c>
      <c r="BP18" s="345">
        <f>ROUNDUP(BO18/F18,0)</f>
        <v>2</v>
      </c>
      <c r="BQ18" s="344"/>
      <c r="BR18" s="378"/>
      <c r="BS18" s="344"/>
      <c r="BT18" s="345"/>
      <c r="BU18" s="352"/>
      <c r="BV18" s="345"/>
      <c r="BW18" s="352"/>
      <c r="BX18" s="345"/>
      <c r="BY18" s="344">
        <v>1.6608796296296299E-2</v>
      </c>
      <c r="BZ18" s="349">
        <f t="shared" si="9"/>
        <v>2</v>
      </c>
      <c r="CA18" s="344"/>
      <c r="CB18" s="349"/>
      <c r="CC18" s="344">
        <v>1.7349537037037038E-2</v>
      </c>
      <c r="CD18" s="349">
        <f t="shared" si="10"/>
        <v>2</v>
      </c>
      <c r="CE18" s="344"/>
      <c r="CF18" s="345"/>
      <c r="CG18" s="344"/>
      <c r="CH18" s="345"/>
      <c r="CI18" s="344">
        <v>1.653935185185185E-2</v>
      </c>
      <c r="CJ18" s="345">
        <f>ROUNDUP(CI18/F18,0)</f>
        <v>2</v>
      </c>
      <c r="CK18" s="352"/>
      <c r="CL18" s="345"/>
      <c r="CM18" s="344"/>
      <c r="CN18" s="345"/>
      <c r="CO18" s="344"/>
      <c r="CP18" s="345"/>
      <c r="CQ18" s="344"/>
      <c r="CR18" s="345"/>
      <c r="CS18" s="352"/>
      <c r="CT18" s="349"/>
      <c r="CU18" s="354">
        <v>1.6481481481481482E-2</v>
      </c>
      <c r="CV18" s="345">
        <f>ROUNDUP(CU18/F18,0)</f>
        <v>1</v>
      </c>
      <c r="CW18" s="352"/>
      <c r="CX18" s="357"/>
      <c r="CY18" s="358"/>
      <c r="CZ18" s="351"/>
      <c r="DA18" s="352"/>
      <c r="DB18" s="357"/>
      <c r="DC18" s="354"/>
      <c r="DD18" s="378"/>
      <c r="DE18" s="379"/>
      <c r="DF18" s="380"/>
      <c r="DG18" s="381"/>
      <c r="DH18" s="382"/>
      <c r="DI18" s="344"/>
      <c r="DJ18" s="345"/>
      <c r="DK18" s="344"/>
      <c r="DL18" s="345"/>
      <c r="DM18" s="346"/>
      <c r="DN18" s="345"/>
      <c r="DO18" s="354"/>
      <c r="DP18" s="345"/>
      <c r="DQ18" s="344"/>
      <c r="DR18" s="345"/>
      <c r="DS18" s="346"/>
      <c r="DT18" s="345"/>
      <c r="DU18" s="348"/>
      <c r="DV18" s="347"/>
      <c r="DW18" s="358"/>
      <c r="DX18" s="348"/>
      <c r="DY18" s="344">
        <v>1.7291666666666667E-2</v>
      </c>
      <c r="DZ18" s="345">
        <f t="shared" si="11"/>
        <v>2</v>
      </c>
      <c r="EA18" s="355"/>
      <c r="EB18" s="348"/>
      <c r="EC18" s="344"/>
      <c r="ED18" s="345"/>
      <c r="EE18" s="355"/>
      <c r="EF18" s="347"/>
      <c r="EG18" s="344"/>
      <c r="EH18" s="345"/>
      <c r="EI18" s="344"/>
      <c r="EJ18" s="345"/>
      <c r="EK18" s="344"/>
      <c r="EL18" s="345"/>
      <c r="EM18" s="344"/>
      <c r="EN18" s="345"/>
      <c r="EO18" s="344"/>
      <c r="EP18" s="345"/>
      <c r="EQ18" s="355"/>
      <c r="ER18" s="345"/>
      <c r="ES18" s="344"/>
      <c r="ET18" s="345"/>
      <c r="EU18" s="344"/>
      <c r="EV18" s="345"/>
      <c r="EW18" s="344"/>
      <c r="EX18" s="345"/>
      <c r="EY18" s="344"/>
      <c r="EZ18" s="345"/>
      <c r="FA18" s="360"/>
      <c r="FB18" s="345"/>
      <c r="FC18" s="360"/>
      <c r="FD18" s="345"/>
      <c r="FE18" s="348"/>
      <c r="FF18" s="345"/>
      <c r="FG18" s="352"/>
      <c r="FH18" s="348"/>
      <c r="FI18" s="361"/>
      <c r="FJ18" s="349"/>
      <c r="FK18" s="360"/>
      <c r="FL18" s="345"/>
      <c r="FM18" s="370"/>
      <c r="FN18" s="365"/>
      <c r="FO18" s="366"/>
      <c r="FP18" s="365"/>
      <c r="FQ18" s="366"/>
      <c r="FR18" s="365"/>
      <c r="FS18" s="366"/>
      <c r="FT18" s="365"/>
      <c r="FU18" s="346"/>
      <c r="FV18" s="347"/>
      <c r="FW18" s="346"/>
      <c r="FX18" s="345"/>
      <c r="FY18" s="228"/>
      <c r="FZ18" s="229"/>
      <c r="GA18" s="366"/>
      <c r="GB18" s="365"/>
      <c r="GC18" s="354"/>
      <c r="GD18" s="345"/>
      <c r="GE18" s="354"/>
      <c r="GF18" s="345"/>
      <c r="GG18" s="354"/>
      <c r="GH18" s="345"/>
      <c r="GI18" s="346"/>
      <c r="GJ18" s="345"/>
      <c r="GK18" s="346"/>
      <c r="GL18" s="345"/>
      <c r="GM18" s="360"/>
      <c r="GN18" s="345"/>
      <c r="GO18" s="348"/>
      <c r="GP18" s="348"/>
      <c r="GQ18" s="360"/>
      <c r="GR18" s="345"/>
      <c r="GS18" s="346"/>
      <c r="GT18" s="345"/>
      <c r="GU18" s="346"/>
      <c r="GV18" s="345"/>
      <c r="GW18" s="344"/>
      <c r="GX18" s="378"/>
      <c r="GY18" s="360"/>
      <c r="GZ18" s="345"/>
      <c r="HA18" s="346"/>
      <c r="HB18" s="345"/>
      <c r="HC18" s="344"/>
      <c r="HD18" s="345"/>
      <c r="HE18" s="362"/>
      <c r="HF18" s="363"/>
      <c r="HG18" s="344"/>
      <c r="HH18" s="345"/>
      <c r="HI18" s="344"/>
      <c r="HJ18" s="345"/>
      <c r="HK18" s="346"/>
      <c r="HL18" s="345"/>
      <c r="HM18" s="367"/>
      <c r="HN18" s="345"/>
      <c r="HO18" s="368"/>
      <c r="HP18" s="369"/>
      <c r="HQ18" s="368"/>
      <c r="HR18" s="369"/>
      <c r="HS18" s="233">
        <v>3.9872685185185185E-2</v>
      </c>
      <c r="HT18" s="365">
        <f>ROUNDUP(HS18/$F18,0)</f>
        <v>3</v>
      </c>
      <c r="HU18" s="366"/>
      <c r="HV18" s="365"/>
      <c r="HW18" s="344"/>
      <c r="HX18" s="345"/>
      <c r="HY18" s="344"/>
      <c r="HZ18" s="378"/>
      <c r="IA18" s="344"/>
      <c r="IB18" s="378"/>
      <c r="IC18" s="344"/>
      <c r="ID18" s="345"/>
      <c r="IE18" s="344"/>
      <c r="IF18" s="345"/>
      <c r="IG18" s="344">
        <v>3.2754629629629627E-2</v>
      </c>
      <c r="IH18" s="345">
        <f t="shared" ref="IH18" si="48">ROUNDUP(IG18/$F18,0)</f>
        <v>2</v>
      </c>
      <c r="II18" s="344"/>
      <c r="IJ18" s="345"/>
      <c r="IK18" s="344"/>
      <c r="IL18" s="378"/>
      <c r="IM18" s="344"/>
      <c r="IN18" s="378"/>
      <c r="IO18" s="344"/>
      <c r="IP18" s="378"/>
      <c r="IQ18" s="344"/>
      <c r="IR18" s="378"/>
      <c r="IS18" s="344"/>
      <c r="IT18" s="378"/>
      <c r="IU18" s="344"/>
      <c r="IV18" s="378"/>
      <c r="IW18" s="344"/>
      <c r="IX18" s="345"/>
      <c r="IY18" s="344"/>
      <c r="IZ18" s="345"/>
      <c r="JA18" s="344"/>
      <c r="JB18" s="345"/>
      <c r="JC18" s="344"/>
      <c r="JD18" s="345"/>
      <c r="JE18" s="344"/>
      <c r="JF18" s="345"/>
      <c r="JG18" s="344"/>
      <c r="JH18" s="345"/>
      <c r="JI18" s="370"/>
      <c r="JJ18" s="371"/>
      <c r="JK18" s="344"/>
      <c r="JL18" s="345"/>
      <c r="JM18" s="344"/>
      <c r="JN18" s="345"/>
      <c r="JO18" s="344"/>
      <c r="JP18" s="345"/>
      <c r="JQ18" s="344"/>
      <c r="JR18" s="378"/>
      <c r="JS18" s="344"/>
      <c r="JT18" s="345"/>
      <c r="JU18" s="344"/>
      <c r="JV18" s="345"/>
      <c r="JW18" s="344"/>
      <c r="JX18" s="378"/>
      <c r="JY18" s="387"/>
      <c r="JZ18" s="365"/>
      <c r="KA18" s="344"/>
      <c r="KB18" s="378"/>
      <c r="KC18" s="344"/>
      <c r="KD18" s="345"/>
      <c r="KE18" s="344"/>
      <c r="KF18" s="372"/>
      <c r="KG18" s="344"/>
      <c r="KH18" s="345"/>
      <c r="KI18" s="344"/>
      <c r="KJ18" s="345"/>
      <c r="KK18" s="344"/>
      <c r="KL18" s="345"/>
      <c r="KM18" s="344"/>
      <c r="KN18" s="345"/>
      <c r="KO18" s="344"/>
      <c r="KP18" s="345"/>
      <c r="KQ18" s="344"/>
      <c r="KR18" s="345"/>
      <c r="KS18" s="344"/>
      <c r="KT18" s="378"/>
      <c r="KU18" s="344"/>
      <c r="KV18" s="345"/>
      <c r="KW18" s="344"/>
      <c r="KX18" s="378"/>
      <c r="KY18" s="344"/>
      <c r="KZ18" s="345"/>
      <c r="LA18" s="362"/>
      <c r="LB18" s="363"/>
      <c r="LC18" s="344"/>
      <c r="LD18" s="345"/>
      <c r="LE18" s="344"/>
      <c r="LF18" s="345"/>
      <c r="LG18" s="344"/>
      <c r="LH18" s="378"/>
      <c r="LI18" s="344"/>
      <c r="LJ18" s="378"/>
      <c r="LK18" s="344"/>
      <c r="LL18" s="378"/>
      <c r="LM18" s="352"/>
      <c r="LN18" s="378"/>
      <c r="LO18" s="344"/>
      <c r="LP18" s="378"/>
      <c r="LQ18" s="344"/>
      <c r="LR18" s="378"/>
      <c r="LS18" s="344"/>
      <c r="LT18" s="378"/>
      <c r="LU18" s="344"/>
      <c r="LV18" s="345"/>
      <c r="LW18" s="344"/>
      <c r="LX18" s="378"/>
      <c r="LY18" s="344"/>
      <c r="LZ18" s="378"/>
      <c r="MA18" s="344"/>
      <c r="MB18" s="378"/>
      <c r="MC18" s="352"/>
      <c r="MD18" s="373"/>
      <c r="ME18" s="352"/>
      <c r="MF18" s="373"/>
      <c r="MG18" s="352"/>
      <c r="MH18" s="373"/>
      <c r="MI18" s="352"/>
      <c r="MJ18" s="373"/>
    </row>
    <row r="19" spans="1:348" s="337" customFormat="1" ht="16.5" customHeight="1" x14ac:dyDescent="0.2">
      <c r="A19" s="338">
        <f t="shared" si="5"/>
        <v>17</v>
      </c>
      <c r="B19" s="339" t="s">
        <v>101</v>
      </c>
      <c r="C19" s="340">
        <f t="shared" si="0"/>
        <v>23</v>
      </c>
      <c r="D19" s="341">
        <f t="shared" si="24"/>
        <v>45</v>
      </c>
      <c r="E19" s="342">
        <f t="shared" si="1"/>
        <v>0.57227847222222206</v>
      </c>
      <c r="F19" s="343">
        <f t="shared" si="2"/>
        <v>1.5879629629629629E-2</v>
      </c>
      <c r="G19" s="344"/>
      <c r="H19" s="345"/>
      <c r="I19" s="344"/>
      <c r="J19" s="345"/>
      <c r="K19" s="344"/>
      <c r="L19" s="345"/>
      <c r="M19" s="346"/>
      <c r="N19" s="347"/>
      <c r="O19" s="344"/>
      <c r="P19" s="345"/>
      <c r="Q19" s="344"/>
      <c r="R19" s="345"/>
      <c r="S19" s="344"/>
      <c r="T19" s="345"/>
      <c r="U19" s="346"/>
      <c r="V19" s="345"/>
      <c r="W19" s="346"/>
      <c r="X19" s="345"/>
      <c r="Y19" s="344">
        <v>3.2615740740740744E-2</v>
      </c>
      <c r="Z19" s="345">
        <f>ROUNDUP(Y19/F19,0)</f>
        <v>3</v>
      </c>
      <c r="AA19" s="374"/>
      <c r="AB19" s="345"/>
      <c r="AC19" s="348"/>
      <c r="AD19" s="348"/>
      <c r="AE19" s="344">
        <v>7.1030092592592589E-2</v>
      </c>
      <c r="AF19" s="345">
        <f>ROUNDUP(AE19/F19,0)</f>
        <v>5</v>
      </c>
      <c r="AG19" s="344"/>
      <c r="AH19" s="345"/>
      <c r="AI19" s="344"/>
      <c r="AJ19" s="345"/>
      <c r="AK19" s="344">
        <v>2.0428240740740743E-2</v>
      </c>
      <c r="AL19" s="345">
        <f t="shared" ref="AL19:AL38" si="49">ROUNDUP(AK19/F19,0)</f>
        <v>2</v>
      </c>
      <c r="AM19" s="344"/>
      <c r="AN19" s="345"/>
      <c r="AO19" s="344"/>
      <c r="AP19" s="345"/>
      <c r="AQ19" s="344"/>
      <c r="AR19" s="345"/>
      <c r="AS19" s="344"/>
      <c r="AT19" s="345"/>
      <c r="AU19" s="350"/>
      <c r="AV19" s="389"/>
      <c r="AW19" s="352"/>
      <c r="AX19" s="353"/>
      <c r="AY19" s="354">
        <v>1.7199074074074071E-2</v>
      </c>
      <c r="AZ19" s="345">
        <f>ROUNDUP(AY19/F19,0)</f>
        <v>2</v>
      </c>
      <c r="BA19" s="344"/>
      <c r="BB19" s="345"/>
      <c r="BC19" s="354"/>
      <c r="BD19" s="345"/>
      <c r="BE19" s="344"/>
      <c r="BF19" s="345"/>
      <c r="BG19" s="352">
        <v>2.4224537037037034E-2</v>
      </c>
      <c r="BH19" s="345">
        <f t="shared" si="34"/>
        <v>2</v>
      </c>
      <c r="BI19" s="354"/>
      <c r="BJ19" s="345"/>
      <c r="BK19" s="355">
        <v>1.6284722222222221E-2</v>
      </c>
      <c r="BL19" s="348">
        <f>ROUNDUP(BK19/F19,0)</f>
        <v>2</v>
      </c>
      <c r="BM19" s="344"/>
      <c r="BN19" s="345"/>
      <c r="BO19" s="344">
        <v>1.6203703703703703E-2</v>
      </c>
      <c r="BP19" s="345">
        <f>ROUNDUP(BO19/F19,0)</f>
        <v>2</v>
      </c>
      <c r="BQ19" s="344"/>
      <c r="BR19" s="378"/>
      <c r="BS19" s="344"/>
      <c r="BT19" s="345"/>
      <c r="BU19" s="352"/>
      <c r="BV19" s="345"/>
      <c r="BW19" s="352"/>
      <c r="BX19" s="345"/>
      <c r="BY19" s="344">
        <v>1.5879629629629629E-2</v>
      </c>
      <c r="BZ19" s="349">
        <f t="shared" si="9"/>
        <v>1</v>
      </c>
      <c r="CA19" s="344">
        <v>4.7326388888888883E-2</v>
      </c>
      <c r="CB19" s="345">
        <f>ROUNDUP(CA19/F19,0)</f>
        <v>3</v>
      </c>
      <c r="CC19" s="344"/>
      <c r="CD19" s="349"/>
      <c r="CE19" s="344"/>
      <c r="CF19" s="345"/>
      <c r="CG19" s="344"/>
      <c r="CH19" s="345"/>
      <c r="CI19" s="344"/>
      <c r="CJ19" s="345"/>
      <c r="CK19" s="352">
        <v>9.0162037037037027E-2</v>
      </c>
      <c r="CL19" s="345">
        <f>ROUNDUP(CK19/F19,0)</f>
        <v>6</v>
      </c>
      <c r="CM19" s="344"/>
      <c r="CN19" s="345"/>
      <c r="CO19" s="344">
        <v>1.7951388888888888E-2</v>
      </c>
      <c r="CP19" s="345">
        <f>ROUNDUP(CO19/F19,0)</f>
        <v>2</v>
      </c>
      <c r="CQ19" s="356">
        <v>2.8918981481481482E-3</v>
      </c>
      <c r="CR19" s="345">
        <f>ROUNDUP(CQ19/F19,0)</f>
        <v>1</v>
      </c>
      <c r="CS19" s="352"/>
      <c r="CT19" s="349"/>
      <c r="CU19" s="354"/>
      <c r="CV19" s="345"/>
      <c r="CW19" s="352"/>
      <c r="CX19" s="357"/>
      <c r="CY19" s="358"/>
      <c r="CZ19" s="351"/>
      <c r="DA19" s="352"/>
      <c r="DB19" s="357"/>
      <c r="DC19" s="354"/>
      <c r="DD19" s="378"/>
      <c r="DE19" s="379"/>
      <c r="DF19" s="380"/>
      <c r="DG19" s="381"/>
      <c r="DH19" s="382"/>
      <c r="DI19" s="344"/>
      <c r="DJ19" s="345"/>
      <c r="DK19" s="344"/>
      <c r="DL19" s="345"/>
      <c r="DM19" s="346"/>
      <c r="DN19" s="345"/>
      <c r="DO19" s="354"/>
      <c r="DP19" s="345"/>
      <c r="DQ19" s="344"/>
      <c r="DR19" s="345"/>
      <c r="DS19" s="346"/>
      <c r="DT19" s="345"/>
      <c r="DU19" s="348"/>
      <c r="DV19" s="347"/>
      <c r="DW19" s="358"/>
      <c r="DX19" s="348"/>
      <c r="DY19" s="344"/>
      <c r="DZ19" s="345"/>
      <c r="EA19" s="355">
        <v>3.0162037037037032E-2</v>
      </c>
      <c r="EB19" s="348">
        <f t="shared" si="25"/>
        <v>2</v>
      </c>
      <c r="EC19" s="344">
        <v>8.9340277777777768E-2</v>
      </c>
      <c r="ED19" s="345">
        <f t="shared" si="37"/>
        <v>6</v>
      </c>
      <c r="EE19" s="355"/>
      <c r="EF19" s="347"/>
      <c r="EG19" s="344"/>
      <c r="EH19" s="345"/>
      <c r="EI19" s="344"/>
      <c r="EJ19" s="345"/>
      <c r="EK19" s="344"/>
      <c r="EL19" s="345"/>
      <c r="EM19" s="344"/>
      <c r="EN19" s="345"/>
      <c r="EO19" s="344"/>
      <c r="EP19" s="345"/>
      <c r="EQ19" s="355"/>
      <c r="ER19" s="345"/>
      <c r="ES19" s="344"/>
      <c r="ET19" s="345"/>
      <c r="EU19" s="344"/>
      <c r="EV19" s="345"/>
      <c r="EW19" s="344"/>
      <c r="EX19" s="345"/>
      <c r="EY19" s="344"/>
      <c r="EZ19" s="345"/>
      <c r="FA19" s="360"/>
      <c r="FB19" s="345"/>
      <c r="FC19" s="360"/>
      <c r="FD19" s="345"/>
      <c r="FE19" s="348"/>
      <c r="FF19" s="345"/>
      <c r="FG19" s="352"/>
      <c r="FH19" s="348"/>
      <c r="FI19" s="361"/>
      <c r="FJ19" s="349"/>
      <c r="FK19" s="360"/>
      <c r="FL19" s="345"/>
      <c r="FM19" s="370"/>
      <c r="FN19" s="365"/>
      <c r="FO19" s="366"/>
      <c r="FP19" s="365"/>
      <c r="FQ19" s="366"/>
      <c r="FR19" s="365"/>
      <c r="FS19" s="366"/>
      <c r="FT19" s="365"/>
      <c r="FU19" s="346"/>
      <c r="FV19" s="347"/>
      <c r="FW19" s="346"/>
      <c r="FX19" s="345"/>
      <c r="FY19" s="228"/>
      <c r="FZ19" s="229"/>
      <c r="GA19" s="366"/>
      <c r="GB19" s="365"/>
      <c r="GC19" s="354"/>
      <c r="GD19" s="345"/>
      <c r="GE19" s="354"/>
      <c r="GF19" s="345"/>
      <c r="GG19" s="354"/>
      <c r="GH19" s="345"/>
      <c r="GI19" s="346"/>
      <c r="GJ19" s="345"/>
      <c r="GK19" s="346"/>
      <c r="GL19" s="345"/>
      <c r="GM19" s="360"/>
      <c r="GN19" s="345"/>
      <c r="GO19" s="348"/>
      <c r="GP19" s="348"/>
      <c r="GQ19" s="360"/>
      <c r="GR19" s="345"/>
      <c r="GS19" s="346"/>
      <c r="GT19" s="345"/>
      <c r="GU19" s="346"/>
      <c r="GV19" s="345"/>
      <c r="GW19" s="344"/>
      <c r="GX19" s="378"/>
      <c r="GY19" s="360"/>
      <c r="GZ19" s="345"/>
      <c r="HA19" s="346"/>
      <c r="HB19" s="345"/>
      <c r="HC19" s="344"/>
      <c r="HD19" s="345"/>
      <c r="HE19" s="370"/>
      <c r="HF19" s="363"/>
      <c r="HG19" s="370">
        <v>8.0578703703703694E-2</v>
      </c>
      <c r="HH19" s="365">
        <f>ROUNDUP(HG19/$F19,0)</f>
        <v>6</v>
      </c>
      <c r="HI19" s="344"/>
      <c r="HJ19" s="345"/>
      <c r="HK19" s="366"/>
      <c r="HL19" s="365"/>
      <c r="HM19" s="367"/>
      <c r="HN19" s="345"/>
      <c r="HO19" s="368"/>
      <c r="HP19" s="369"/>
      <c r="HQ19" s="368"/>
      <c r="HR19" s="369"/>
      <c r="HS19" s="346"/>
      <c r="HT19" s="345"/>
      <c r="HU19" s="346"/>
      <c r="HV19" s="345"/>
      <c r="HW19" s="344"/>
      <c r="HX19" s="345"/>
      <c r="HY19" s="344"/>
      <c r="HZ19" s="378"/>
      <c r="IA19" s="344"/>
      <c r="IB19" s="378"/>
      <c r="IC19" s="344"/>
      <c r="ID19" s="345"/>
      <c r="IE19" s="344"/>
      <c r="IF19" s="345"/>
      <c r="IG19" s="344"/>
      <c r="IH19" s="345"/>
      <c r="II19" s="344"/>
      <c r="IJ19" s="345"/>
      <c r="IK19" s="344"/>
      <c r="IL19" s="378"/>
      <c r="IM19" s="344"/>
      <c r="IN19" s="378"/>
      <c r="IO19" s="344"/>
      <c r="IP19" s="378"/>
      <c r="IQ19" s="344"/>
      <c r="IR19" s="378"/>
      <c r="IS19" s="344"/>
      <c r="IT19" s="378"/>
      <c r="IU19" s="344"/>
      <c r="IV19" s="378"/>
      <c r="IW19" s="344"/>
      <c r="IX19" s="345"/>
      <c r="IY19" s="344"/>
      <c r="IZ19" s="345"/>
      <c r="JA19" s="344"/>
      <c r="JB19" s="345"/>
      <c r="JC19" s="344"/>
      <c r="JD19" s="345"/>
      <c r="JE19" s="344"/>
      <c r="JF19" s="345"/>
      <c r="JG19" s="344"/>
      <c r="JH19" s="345"/>
      <c r="JI19" s="370"/>
      <c r="JJ19" s="371"/>
      <c r="JK19" s="344"/>
      <c r="JL19" s="345"/>
      <c r="JM19" s="344"/>
      <c r="JN19" s="345"/>
      <c r="JO19" s="344"/>
      <c r="JP19" s="345"/>
      <c r="JQ19" s="344"/>
      <c r="JR19" s="378"/>
      <c r="JS19" s="344"/>
      <c r="JT19" s="345"/>
      <c r="JU19" s="344"/>
      <c r="JV19" s="345"/>
      <c r="JW19" s="344"/>
      <c r="JX19" s="378"/>
      <c r="JY19" s="387"/>
      <c r="JZ19" s="365"/>
      <c r="KA19" s="344"/>
      <c r="KB19" s="378"/>
      <c r="KC19" s="344"/>
      <c r="KD19" s="345"/>
      <c r="KE19" s="344"/>
      <c r="KF19" s="372"/>
      <c r="KG19" s="344"/>
      <c r="KH19" s="345"/>
      <c r="KI19" s="344"/>
      <c r="KJ19" s="345"/>
      <c r="KK19" s="344"/>
      <c r="KL19" s="345"/>
      <c r="KM19" s="344"/>
      <c r="KN19" s="345"/>
      <c r="KO19" s="344"/>
      <c r="KP19" s="345"/>
      <c r="KQ19" s="344"/>
      <c r="KR19" s="345"/>
      <c r="KS19" s="344"/>
      <c r="KT19" s="378"/>
      <c r="KU19" s="391"/>
      <c r="KV19" s="345"/>
      <c r="KW19" s="344"/>
      <c r="KX19" s="378"/>
      <c r="KY19" s="344"/>
      <c r="KZ19" s="345"/>
      <c r="LA19" s="362"/>
      <c r="LB19" s="363"/>
      <c r="LC19" s="344"/>
      <c r="LD19" s="345"/>
      <c r="LE19" s="344"/>
      <c r="LF19" s="345"/>
      <c r="LG19" s="344"/>
      <c r="LH19" s="378"/>
      <c r="LI19" s="344"/>
      <c r="LJ19" s="378"/>
      <c r="LK19" s="344"/>
      <c r="LL19" s="378"/>
      <c r="LM19" s="352"/>
      <c r="LN19" s="378"/>
      <c r="LO19" s="344"/>
      <c r="LP19" s="378"/>
      <c r="LQ19" s="344"/>
      <c r="LR19" s="378"/>
      <c r="LS19" s="344"/>
      <c r="LT19" s="378"/>
      <c r="LU19" s="344"/>
      <c r="LV19" s="345"/>
      <c r="LW19" s="344"/>
      <c r="LX19" s="378"/>
      <c r="LY19" s="344"/>
      <c r="LZ19" s="378"/>
      <c r="MA19" s="344"/>
      <c r="MB19" s="378"/>
      <c r="MC19" s="352"/>
      <c r="MD19" s="373"/>
      <c r="ME19" s="352"/>
      <c r="MF19" s="373"/>
      <c r="MG19" s="352"/>
      <c r="MH19" s="373"/>
      <c r="MI19" s="352"/>
      <c r="MJ19" s="373"/>
    </row>
    <row r="20" spans="1:348" s="337" customFormat="1" ht="16.5" customHeight="1" x14ac:dyDescent="0.2">
      <c r="A20" s="338">
        <f t="shared" si="5"/>
        <v>18</v>
      </c>
      <c r="B20" s="339" t="s">
        <v>113</v>
      </c>
      <c r="C20" s="340">
        <f t="shared" si="0"/>
        <v>34</v>
      </c>
      <c r="D20" s="341">
        <v>0</v>
      </c>
      <c r="E20" s="342">
        <f t="shared" si="1"/>
        <v>2.8918981481481482E-3</v>
      </c>
      <c r="F20" s="343">
        <f t="shared" si="2"/>
        <v>0</v>
      </c>
      <c r="G20" s="344"/>
      <c r="H20" s="345"/>
      <c r="I20" s="344"/>
      <c r="J20" s="345"/>
      <c r="K20" s="344"/>
      <c r="L20" s="345"/>
      <c r="M20" s="346"/>
      <c r="N20" s="347"/>
      <c r="O20" s="344"/>
      <c r="P20" s="345"/>
      <c r="Q20" s="344"/>
      <c r="R20" s="345"/>
      <c r="S20" s="344"/>
      <c r="T20" s="345"/>
      <c r="U20" s="346"/>
      <c r="V20" s="345"/>
      <c r="W20" s="346"/>
      <c r="X20" s="345"/>
      <c r="Y20" s="344"/>
      <c r="Z20" s="345"/>
      <c r="AA20" s="374"/>
      <c r="AB20" s="345"/>
      <c r="AC20" s="348"/>
      <c r="AD20" s="348"/>
      <c r="AE20" s="344"/>
      <c r="AF20" s="345"/>
      <c r="AG20" s="344"/>
      <c r="AH20" s="345"/>
      <c r="AI20" s="344"/>
      <c r="AJ20" s="345"/>
      <c r="AK20" s="344"/>
      <c r="AL20" s="345"/>
      <c r="AM20" s="344"/>
      <c r="AN20" s="345"/>
      <c r="AO20" s="344"/>
      <c r="AP20" s="345"/>
      <c r="AQ20" s="344"/>
      <c r="AR20" s="345"/>
      <c r="AS20" s="344"/>
      <c r="AT20" s="345"/>
      <c r="AU20" s="350"/>
      <c r="AV20" s="389"/>
      <c r="AW20" s="352"/>
      <c r="AX20" s="353"/>
      <c r="AY20" s="354"/>
      <c r="AZ20" s="345"/>
      <c r="BA20" s="344"/>
      <c r="BB20" s="345"/>
      <c r="BC20" s="354"/>
      <c r="BD20" s="345"/>
      <c r="BE20" s="344"/>
      <c r="BF20" s="345"/>
      <c r="BG20" s="352"/>
      <c r="BH20" s="345"/>
      <c r="BI20" s="354"/>
      <c r="BJ20" s="345"/>
      <c r="BK20" s="355"/>
      <c r="BL20" s="348"/>
      <c r="BM20" s="344"/>
      <c r="BN20" s="345"/>
      <c r="BO20" s="344"/>
      <c r="BP20" s="345"/>
      <c r="BQ20" s="344"/>
      <c r="BR20" s="378"/>
      <c r="BS20" s="344"/>
      <c r="BT20" s="345"/>
      <c r="BU20" s="352"/>
      <c r="BV20" s="345"/>
      <c r="BW20" s="352"/>
      <c r="BX20" s="345"/>
      <c r="BY20" s="344"/>
      <c r="BZ20" s="349"/>
      <c r="CA20" s="344"/>
      <c r="CB20" s="345"/>
      <c r="CC20" s="344"/>
      <c r="CD20" s="349"/>
      <c r="CE20" s="344"/>
      <c r="CF20" s="345"/>
      <c r="CG20" s="344"/>
      <c r="CH20" s="345"/>
      <c r="CI20" s="344"/>
      <c r="CJ20" s="345"/>
      <c r="CK20" s="352"/>
      <c r="CL20" s="345"/>
      <c r="CM20" s="344"/>
      <c r="CN20" s="345"/>
      <c r="CO20" s="344"/>
      <c r="CP20" s="345"/>
      <c r="CQ20" s="356">
        <v>2.8918981481481482E-3</v>
      </c>
      <c r="CR20" s="345" t="e">
        <f>ROUNDUP(CQ20/F20,0)</f>
        <v>#DIV/0!</v>
      </c>
      <c r="CS20" s="352"/>
      <c r="CT20" s="349"/>
      <c r="CU20" s="354"/>
      <c r="CV20" s="345"/>
      <c r="CW20" s="352"/>
      <c r="CX20" s="357"/>
      <c r="CY20" s="358"/>
      <c r="CZ20" s="351"/>
      <c r="DA20" s="352"/>
      <c r="DB20" s="357"/>
      <c r="DC20" s="354"/>
      <c r="DD20" s="378"/>
      <c r="DE20" s="379"/>
      <c r="DF20" s="380"/>
      <c r="DG20" s="381"/>
      <c r="DH20" s="382"/>
      <c r="DI20" s="344"/>
      <c r="DJ20" s="345"/>
      <c r="DK20" s="344"/>
      <c r="DL20" s="345"/>
      <c r="DM20" s="346"/>
      <c r="DN20" s="345"/>
      <c r="DO20" s="354"/>
      <c r="DP20" s="345"/>
      <c r="DQ20" s="344"/>
      <c r="DR20" s="345"/>
      <c r="DS20" s="346"/>
      <c r="DT20" s="345"/>
      <c r="DU20" s="348"/>
      <c r="DV20" s="347"/>
      <c r="DW20" s="358"/>
      <c r="DX20" s="348"/>
      <c r="DY20" s="344"/>
      <c r="DZ20" s="345"/>
      <c r="EA20" s="355"/>
      <c r="EB20" s="348"/>
      <c r="EC20" s="344"/>
      <c r="ED20" s="345"/>
      <c r="EE20" s="355"/>
      <c r="EF20" s="347"/>
      <c r="EG20" s="344"/>
      <c r="EH20" s="345"/>
      <c r="EI20" s="344"/>
      <c r="EJ20" s="345"/>
      <c r="EK20" s="344"/>
      <c r="EL20" s="345"/>
      <c r="EM20" s="344"/>
      <c r="EN20" s="345"/>
      <c r="EO20" s="344"/>
      <c r="EP20" s="345"/>
      <c r="EQ20" s="355"/>
      <c r="ER20" s="345"/>
      <c r="ES20" s="344"/>
      <c r="ET20" s="345"/>
      <c r="EU20" s="344"/>
      <c r="EV20" s="345"/>
      <c r="EW20" s="344"/>
      <c r="EX20" s="345"/>
      <c r="EY20" s="344"/>
      <c r="EZ20" s="345"/>
      <c r="FA20" s="360"/>
      <c r="FB20" s="345"/>
      <c r="FC20" s="360"/>
      <c r="FD20" s="345"/>
      <c r="FE20" s="348"/>
      <c r="FF20" s="345"/>
      <c r="FG20" s="352"/>
      <c r="FH20" s="348"/>
      <c r="FI20" s="361"/>
      <c r="FJ20" s="349"/>
      <c r="FK20" s="360"/>
      <c r="FL20" s="345"/>
      <c r="FM20" s="370"/>
      <c r="FN20" s="365"/>
      <c r="FO20" s="366"/>
      <c r="FP20" s="365"/>
      <c r="FQ20" s="366"/>
      <c r="FR20" s="365"/>
      <c r="FS20" s="366"/>
      <c r="FT20" s="365"/>
      <c r="FU20" s="346"/>
      <c r="FV20" s="347"/>
      <c r="FW20" s="346"/>
      <c r="FX20" s="345"/>
      <c r="FY20" s="228"/>
      <c r="FZ20" s="229"/>
      <c r="GA20" s="366"/>
      <c r="GB20" s="365"/>
      <c r="GC20" s="354"/>
      <c r="GD20" s="345"/>
      <c r="GE20" s="354"/>
      <c r="GF20" s="345"/>
      <c r="GG20" s="354"/>
      <c r="GH20" s="345"/>
      <c r="GI20" s="346"/>
      <c r="GJ20" s="345"/>
      <c r="GK20" s="346"/>
      <c r="GL20" s="345"/>
      <c r="GM20" s="360"/>
      <c r="GN20" s="345"/>
      <c r="GO20" s="348"/>
      <c r="GP20" s="348"/>
      <c r="GQ20" s="360"/>
      <c r="GR20" s="345"/>
      <c r="GS20" s="346"/>
      <c r="GT20" s="345"/>
      <c r="GU20" s="346"/>
      <c r="GV20" s="345"/>
      <c r="GW20" s="344"/>
      <c r="GX20" s="378"/>
      <c r="GY20" s="360"/>
      <c r="GZ20" s="345"/>
      <c r="HA20" s="346"/>
      <c r="HB20" s="345"/>
      <c r="HC20" s="344"/>
      <c r="HD20" s="345"/>
      <c r="HE20" s="370"/>
      <c r="HF20" s="363"/>
      <c r="HG20" s="344"/>
      <c r="HH20" s="345"/>
      <c r="HI20" s="344"/>
      <c r="HJ20" s="345"/>
      <c r="HK20" s="346"/>
      <c r="HL20" s="345"/>
      <c r="HM20" s="367"/>
      <c r="HN20" s="345"/>
      <c r="HO20" s="368"/>
      <c r="HP20" s="369"/>
      <c r="HQ20" s="368"/>
      <c r="HR20" s="369"/>
      <c r="HS20" s="346"/>
      <c r="HT20" s="345"/>
      <c r="HU20" s="346"/>
      <c r="HV20" s="345"/>
      <c r="HW20" s="344"/>
      <c r="HX20" s="345"/>
      <c r="HY20" s="344"/>
      <c r="HZ20" s="378"/>
      <c r="IA20" s="344"/>
      <c r="IB20" s="378"/>
      <c r="IC20" s="344"/>
      <c r="ID20" s="345"/>
      <c r="IE20" s="344"/>
      <c r="IF20" s="345"/>
      <c r="IG20" s="344"/>
      <c r="IH20" s="345"/>
      <c r="II20" s="344"/>
      <c r="IJ20" s="345"/>
      <c r="IK20" s="344"/>
      <c r="IL20" s="378"/>
      <c r="IM20" s="344"/>
      <c r="IN20" s="378"/>
      <c r="IO20" s="344"/>
      <c r="IP20" s="378"/>
      <c r="IQ20" s="344"/>
      <c r="IR20" s="378"/>
      <c r="IS20" s="344"/>
      <c r="IT20" s="378"/>
      <c r="IU20" s="344"/>
      <c r="IV20" s="378"/>
      <c r="IW20" s="344"/>
      <c r="IX20" s="345"/>
      <c r="IY20" s="344"/>
      <c r="IZ20" s="345"/>
      <c r="JA20" s="344"/>
      <c r="JB20" s="345"/>
      <c r="JC20" s="344"/>
      <c r="JD20" s="345"/>
      <c r="JE20" s="344"/>
      <c r="JF20" s="345"/>
      <c r="JG20" s="344"/>
      <c r="JH20" s="345"/>
      <c r="JI20" s="370"/>
      <c r="JJ20" s="371"/>
      <c r="JK20" s="344"/>
      <c r="JL20" s="345"/>
      <c r="JM20" s="344"/>
      <c r="JN20" s="345"/>
      <c r="JO20" s="344"/>
      <c r="JP20" s="345"/>
      <c r="JQ20" s="344"/>
      <c r="JR20" s="378"/>
      <c r="JS20" s="344"/>
      <c r="JT20" s="345"/>
      <c r="JU20" s="344"/>
      <c r="JV20" s="345"/>
      <c r="JW20" s="344"/>
      <c r="JX20" s="378"/>
      <c r="JY20" s="387"/>
      <c r="JZ20" s="365"/>
      <c r="KA20" s="344"/>
      <c r="KB20" s="378"/>
      <c r="KC20" s="344"/>
      <c r="KD20" s="345"/>
      <c r="KE20" s="344"/>
      <c r="KF20" s="372"/>
      <c r="KG20" s="344"/>
      <c r="KH20" s="345"/>
      <c r="KI20" s="344"/>
      <c r="KJ20" s="345"/>
      <c r="KK20" s="344"/>
      <c r="KL20" s="345"/>
      <c r="KM20" s="344"/>
      <c r="KN20" s="345"/>
      <c r="KO20" s="344"/>
      <c r="KP20" s="345"/>
      <c r="KQ20" s="344"/>
      <c r="KR20" s="345"/>
      <c r="KS20" s="344"/>
      <c r="KT20" s="378"/>
      <c r="KU20" s="344"/>
      <c r="KV20" s="345"/>
      <c r="KW20" s="344"/>
      <c r="KX20" s="378"/>
      <c r="KY20" s="344"/>
      <c r="KZ20" s="345"/>
      <c r="LA20" s="362"/>
      <c r="LB20" s="363"/>
      <c r="LC20" s="344"/>
      <c r="LD20" s="345"/>
      <c r="LE20" s="344"/>
      <c r="LF20" s="345"/>
      <c r="LG20" s="344"/>
      <c r="LH20" s="378"/>
      <c r="LI20" s="344"/>
      <c r="LJ20" s="378"/>
      <c r="LK20" s="344"/>
      <c r="LL20" s="378"/>
      <c r="LM20" s="352"/>
      <c r="LN20" s="378"/>
      <c r="LO20" s="344"/>
      <c r="LP20" s="378"/>
      <c r="LQ20" s="344"/>
      <c r="LR20" s="378"/>
      <c r="LS20" s="344"/>
      <c r="LT20" s="378"/>
      <c r="LU20" s="344"/>
      <c r="LV20" s="345"/>
      <c r="LW20" s="344"/>
      <c r="LX20" s="378"/>
      <c r="LY20" s="344"/>
      <c r="LZ20" s="378"/>
      <c r="MA20" s="344"/>
      <c r="MB20" s="378"/>
      <c r="MC20" s="352"/>
      <c r="MD20" s="373"/>
      <c r="ME20" s="352"/>
      <c r="MF20" s="373"/>
      <c r="MG20" s="352"/>
      <c r="MH20" s="373"/>
      <c r="MI20" s="352"/>
      <c r="MJ20" s="373"/>
    </row>
    <row r="21" spans="1:348" s="337" customFormat="1" ht="16.5" customHeight="1" x14ac:dyDescent="0.2">
      <c r="A21" s="338">
        <f t="shared" si="5"/>
        <v>19</v>
      </c>
      <c r="B21" s="339" t="s">
        <v>64</v>
      </c>
      <c r="C21" s="340">
        <f t="shared" si="0"/>
        <v>34</v>
      </c>
      <c r="D21" s="341">
        <v>0</v>
      </c>
      <c r="E21" s="342">
        <f t="shared" si="1"/>
        <v>0.32599537037037035</v>
      </c>
      <c r="F21" s="343">
        <f t="shared" si="2"/>
        <v>0</v>
      </c>
      <c r="G21" s="344"/>
      <c r="H21" s="345"/>
      <c r="I21" s="344"/>
      <c r="J21" s="345"/>
      <c r="K21" s="374"/>
      <c r="L21" s="345"/>
      <c r="M21" s="346"/>
      <c r="N21" s="347"/>
      <c r="O21" s="374"/>
      <c r="P21" s="345"/>
      <c r="Q21" s="344"/>
      <c r="R21" s="345"/>
      <c r="S21" s="344"/>
      <c r="T21" s="345"/>
      <c r="U21" s="346"/>
      <c r="V21" s="345"/>
      <c r="W21" s="346"/>
      <c r="X21" s="345"/>
      <c r="Y21" s="344"/>
      <c r="Z21" s="345"/>
      <c r="AA21" s="374"/>
      <c r="AB21" s="345"/>
      <c r="AC21" s="348"/>
      <c r="AD21" s="348"/>
      <c r="AE21" s="344"/>
      <c r="AF21" s="345"/>
      <c r="AG21" s="344"/>
      <c r="AH21" s="345"/>
      <c r="AI21" s="344"/>
      <c r="AJ21" s="345"/>
      <c r="AK21" s="344"/>
      <c r="AL21" s="345"/>
      <c r="AM21" s="344"/>
      <c r="AN21" s="345"/>
      <c r="AO21" s="344"/>
      <c r="AP21" s="345"/>
      <c r="AQ21" s="344"/>
      <c r="AR21" s="345"/>
      <c r="AS21" s="344"/>
      <c r="AT21" s="345"/>
      <c r="AU21" s="350"/>
      <c r="AV21" s="389"/>
      <c r="AW21" s="352"/>
      <c r="AX21" s="353"/>
      <c r="AY21" s="354"/>
      <c r="AZ21" s="345"/>
      <c r="BA21" s="344"/>
      <c r="BB21" s="345"/>
      <c r="BC21" s="354"/>
      <c r="BD21" s="345"/>
      <c r="BE21" s="344"/>
      <c r="BF21" s="345"/>
      <c r="BG21" s="352"/>
      <c r="BH21" s="345"/>
      <c r="BI21" s="354"/>
      <c r="BJ21" s="345"/>
      <c r="BK21" s="355"/>
      <c r="BL21" s="348"/>
      <c r="BM21" s="344"/>
      <c r="BN21" s="345"/>
      <c r="BO21" s="344"/>
      <c r="BP21" s="345"/>
      <c r="BQ21" s="344"/>
      <c r="BR21" s="378"/>
      <c r="BS21" s="344"/>
      <c r="BT21" s="345"/>
      <c r="BU21" s="352"/>
      <c r="BV21" s="345"/>
      <c r="BW21" s="352"/>
      <c r="BX21" s="345"/>
      <c r="BY21" s="344"/>
      <c r="BZ21" s="349"/>
      <c r="CA21" s="344"/>
      <c r="CB21" s="345"/>
      <c r="CC21" s="344"/>
      <c r="CD21" s="349"/>
      <c r="CE21" s="344"/>
      <c r="CF21" s="345"/>
      <c r="CG21" s="344"/>
      <c r="CH21" s="345"/>
      <c r="CI21" s="344"/>
      <c r="CJ21" s="345"/>
      <c r="CK21" s="352"/>
      <c r="CL21" s="345"/>
      <c r="CM21" s="344"/>
      <c r="CN21" s="345"/>
      <c r="CO21" s="344"/>
      <c r="CP21" s="345"/>
      <c r="CQ21" s="344"/>
      <c r="CR21" s="345"/>
      <c r="CS21" s="352"/>
      <c r="CT21" s="349"/>
      <c r="CU21" s="354"/>
      <c r="CV21" s="345"/>
      <c r="CW21" s="352"/>
      <c r="CX21" s="357"/>
      <c r="CY21" s="358"/>
      <c r="CZ21" s="351"/>
      <c r="DA21" s="352"/>
      <c r="DB21" s="357"/>
      <c r="DC21" s="354"/>
      <c r="DD21" s="378"/>
      <c r="DE21" s="379"/>
      <c r="DF21" s="380"/>
      <c r="DG21" s="381"/>
      <c r="DH21" s="382"/>
      <c r="DI21" s="344"/>
      <c r="DJ21" s="345"/>
      <c r="DK21" s="344"/>
      <c r="DL21" s="345"/>
      <c r="DM21" s="346"/>
      <c r="DN21" s="345"/>
      <c r="DO21" s="354"/>
      <c r="DP21" s="345"/>
      <c r="DQ21" s="344"/>
      <c r="DR21" s="345"/>
      <c r="DS21" s="346"/>
      <c r="DT21" s="345"/>
      <c r="DU21" s="348"/>
      <c r="DV21" s="347"/>
      <c r="DW21" s="358"/>
      <c r="DX21" s="348"/>
      <c r="DY21" s="344"/>
      <c r="DZ21" s="345"/>
      <c r="EA21" s="355"/>
      <c r="EB21" s="348"/>
      <c r="EC21" s="344"/>
      <c r="ED21" s="345"/>
      <c r="EE21" s="355"/>
      <c r="EF21" s="347"/>
      <c r="EG21" s="344"/>
      <c r="EH21" s="345"/>
      <c r="EI21" s="344"/>
      <c r="EJ21" s="345"/>
      <c r="EK21" s="344"/>
      <c r="EL21" s="345"/>
      <c r="EM21" s="344"/>
      <c r="EN21" s="345"/>
      <c r="EO21" s="344"/>
      <c r="EP21" s="345"/>
      <c r="EQ21" s="355"/>
      <c r="ER21" s="345"/>
      <c r="ES21" s="344"/>
      <c r="ET21" s="345"/>
      <c r="EU21" s="344"/>
      <c r="EV21" s="345"/>
      <c r="EW21" s="344"/>
      <c r="EX21" s="345"/>
      <c r="EY21" s="344"/>
      <c r="EZ21" s="345"/>
      <c r="FA21" s="360"/>
      <c r="FB21" s="345"/>
      <c r="FC21" s="360"/>
      <c r="FD21" s="345"/>
      <c r="FE21" s="348"/>
      <c r="FF21" s="345"/>
      <c r="FG21" s="352"/>
      <c r="FH21" s="348"/>
      <c r="FI21" s="361"/>
      <c r="FJ21" s="349"/>
      <c r="FK21" s="360"/>
      <c r="FL21" s="345"/>
      <c r="FM21" s="370"/>
      <c r="FN21" s="365"/>
      <c r="FO21" s="366"/>
      <c r="FP21" s="365"/>
      <c r="FQ21" s="366"/>
      <c r="FR21" s="365"/>
      <c r="FS21" s="366"/>
      <c r="FT21" s="365"/>
      <c r="FU21" s="346"/>
      <c r="FV21" s="347"/>
      <c r="FW21" s="346"/>
      <c r="FX21" s="345"/>
      <c r="FZ21" s="229"/>
      <c r="GA21" s="366"/>
      <c r="GB21" s="365"/>
      <c r="GC21" s="385">
        <v>6.385416666666667E-2</v>
      </c>
      <c r="GD21" s="365" t="e">
        <f>ROUNDUP(GC21/$F21,0)</f>
        <v>#DIV/0!</v>
      </c>
      <c r="GE21" s="354"/>
      <c r="GF21" s="345"/>
      <c r="GG21" s="354"/>
      <c r="GH21" s="345"/>
      <c r="GI21" s="346"/>
      <c r="GJ21" s="345"/>
      <c r="GK21" s="346"/>
      <c r="GL21" s="345"/>
      <c r="GM21" s="360"/>
      <c r="GN21" s="345"/>
      <c r="GO21" s="348"/>
      <c r="GP21" s="348"/>
      <c r="GQ21" s="360"/>
      <c r="GR21" s="345"/>
      <c r="GS21" s="346"/>
      <c r="GT21" s="345"/>
      <c r="GU21" s="346"/>
      <c r="GV21" s="345"/>
      <c r="GW21" s="344"/>
      <c r="GX21" s="378"/>
      <c r="GY21" s="360"/>
      <c r="GZ21" s="345"/>
      <c r="HA21" s="346"/>
      <c r="HB21" s="345"/>
      <c r="HC21" s="370"/>
      <c r="HD21" s="365"/>
      <c r="HE21" s="370"/>
      <c r="HF21" s="363"/>
      <c r="HG21" s="370">
        <v>6.7754629629629637E-2</v>
      </c>
      <c r="HH21" s="365" t="e">
        <f>ROUNDUP(HG21/$F21,0)</f>
        <v>#DIV/0!</v>
      </c>
      <c r="HI21" s="344"/>
      <c r="HJ21" s="345"/>
      <c r="HK21" s="366"/>
      <c r="HL21" s="365"/>
      <c r="HM21" s="367"/>
      <c r="HN21" s="345"/>
      <c r="HO21" s="368"/>
      <c r="HP21" s="369"/>
      <c r="HQ21" s="368"/>
      <c r="HR21" s="369"/>
      <c r="HS21" s="346"/>
      <c r="HT21" s="345"/>
      <c r="HU21" s="346"/>
      <c r="HV21" s="345"/>
      <c r="HW21" s="344">
        <v>2.7719907407407405E-2</v>
      </c>
      <c r="HX21" s="345" t="e">
        <f t="shared" ref="HR21:HX22" si="50">ROUNDUP(HW21/$F21,0)</f>
        <v>#DIV/0!</v>
      </c>
      <c r="HY21" s="344"/>
      <c r="HZ21" s="378"/>
      <c r="IA21" s="344"/>
      <c r="IB21" s="378"/>
      <c r="IC21" s="344">
        <v>0.16666666666666666</v>
      </c>
      <c r="ID21" s="345" t="e">
        <f t="shared" ref="ID21" si="51">ROUNDUP(IC21/$F21,0)</f>
        <v>#DIV/0!</v>
      </c>
      <c r="IE21" s="344"/>
      <c r="IF21" s="345"/>
      <c r="IG21" s="344"/>
      <c r="IH21" s="345"/>
      <c r="II21" s="344"/>
      <c r="IJ21" s="345"/>
      <c r="IK21" s="344"/>
      <c r="IL21" s="378"/>
      <c r="IM21" s="344"/>
      <c r="IN21" s="378"/>
      <c r="IO21" s="344"/>
      <c r="IP21" s="378"/>
      <c r="IQ21" s="344"/>
      <c r="IR21" s="378"/>
      <c r="IS21" s="344"/>
      <c r="IT21" s="378"/>
      <c r="IU21" s="344"/>
      <c r="IV21" s="378"/>
      <c r="IW21" s="344"/>
      <c r="IX21" s="345"/>
      <c r="IY21" s="344"/>
      <c r="IZ21" s="345"/>
      <c r="JA21" s="344"/>
      <c r="JB21" s="345"/>
      <c r="JC21" s="344"/>
      <c r="JD21" s="345"/>
      <c r="JE21" s="344"/>
      <c r="JF21" s="345"/>
      <c r="JG21" s="344"/>
      <c r="JH21" s="345"/>
      <c r="JI21" s="370"/>
      <c r="JJ21" s="371"/>
      <c r="JK21" s="344"/>
      <c r="JL21" s="345"/>
      <c r="JM21" s="344"/>
      <c r="JN21" s="345"/>
      <c r="JO21" s="344"/>
      <c r="JP21" s="345"/>
      <c r="JQ21" s="344"/>
      <c r="JR21" s="378"/>
      <c r="JS21" s="344"/>
      <c r="JT21" s="345"/>
      <c r="JU21" s="344"/>
      <c r="JV21" s="345"/>
      <c r="JW21" s="344"/>
      <c r="JX21" s="378"/>
      <c r="JY21" s="387"/>
      <c r="JZ21" s="365"/>
      <c r="KA21" s="344"/>
      <c r="KB21" s="345"/>
      <c r="KC21" s="344"/>
      <c r="KD21" s="345"/>
      <c r="KE21" s="344"/>
      <c r="KF21" s="372"/>
      <c r="KG21" s="344"/>
      <c r="KH21" s="345"/>
      <c r="KI21" s="344"/>
      <c r="KJ21" s="345"/>
      <c r="KK21" s="344"/>
      <c r="KL21" s="345"/>
      <c r="KM21" s="344"/>
      <c r="KN21" s="345"/>
      <c r="KO21" s="344"/>
      <c r="KP21" s="345"/>
      <c r="KQ21" s="344"/>
      <c r="KR21" s="345"/>
      <c r="KS21" s="344"/>
      <c r="KT21" s="378"/>
      <c r="KU21" s="344"/>
      <c r="KV21" s="345"/>
      <c r="KW21" s="344"/>
      <c r="KX21" s="378"/>
      <c r="KY21" s="344"/>
      <c r="KZ21" s="345"/>
      <c r="LA21" s="362"/>
      <c r="LB21" s="363"/>
      <c r="LC21" s="344"/>
      <c r="LD21" s="345"/>
      <c r="LE21" s="344"/>
      <c r="LF21" s="345"/>
      <c r="LG21" s="344"/>
      <c r="LH21" s="378"/>
      <c r="LI21" s="344"/>
      <c r="LJ21" s="378"/>
      <c r="LK21" s="344"/>
      <c r="LL21" s="378"/>
      <c r="LM21" s="352"/>
      <c r="LN21" s="378"/>
      <c r="LO21" s="344"/>
      <c r="LP21" s="378"/>
      <c r="LQ21" s="344"/>
      <c r="LR21" s="378"/>
      <c r="LS21" s="344"/>
      <c r="LT21" s="378"/>
      <c r="LU21" s="344"/>
      <c r="LV21" s="345"/>
      <c r="LW21" s="344"/>
      <c r="LX21" s="378"/>
      <c r="LY21" s="344"/>
      <c r="LZ21" s="378"/>
      <c r="MA21" s="344"/>
      <c r="MB21" s="378"/>
      <c r="MC21" s="352"/>
      <c r="MD21" s="373"/>
      <c r="ME21" s="352"/>
      <c r="MF21" s="373"/>
      <c r="MG21" s="352"/>
      <c r="MH21" s="373"/>
      <c r="MI21" s="352"/>
      <c r="MJ21" s="373"/>
    </row>
    <row r="22" spans="1:348" s="337" customFormat="1" ht="16.5" customHeight="1" x14ac:dyDescent="0.2">
      <c r="A22" s="338">
        <f t="shared" si="5"/>
        <v>20</v>
      </c>
      <c r="B22" s="339" t="s">
        <v>99</v>
      </c>
      <c r="C22" s="340">
        <f t="shared" si="0"/>
        <v>2</v>
      </c>
      <c r="D22" s="341">
        <f>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E22+EH22+EJ22+EL22+EN22+EP22+ET22+ER22+EV22+EZ22+FB22+FD22+FF22+FH22+FJ22+FL22+FN22+FP22+FR22+FT22+FV22+FW22+FY22+GB22+GD22+GF22+GH22+GJ22+GL22+GN22+GP22+GR22+GT22+GV22+GZ22+HB22+HD22+HF22+HH22+HL22+HN22+HP22+HR22+HT22+HX22+HV22+HZ22+ID22+IF22+EX22+HJ22+IH22+GX22+IJ22+IL22+IN22+IR22+IT22+IV22+IB22+IX22+IZ22+JB22+JF22+JH22+JL22+JN22+IP22+JD22+JP22+JJ22+JR22+JT22+JV22+JX22+JZ22+KB22+KD22+KF22+KH22+KJ22+KL22+KN22+KP22+KR22+KT22+KV22+KX22+KZ22+LB22+LD22+LF22+LH22+LJ22+LL22+LN22+LP22+LR22+LT22+LV22+LX22+LZ22+MB22+MD22+MF22+MH22+MJ22</f>
        <v>220.00383101851853</v>
      </c>
      <c r="E22" s="342">
        <f t="shared" si="1"/>
        <v>4.1656812499999996</v>
      </c>
      <c r="F22" s="343">
        <f t="shared" si="2"/>
        <v>1.4016203703703704E-2</v>
      </c>
      <c r="G22" s="344"/>
      <c r="H22" s="345"/>
      <c r="I22" s="344"/>
      <c r="J22" s="345"/>
      <c r="K22" s="344"/>
      <c r="L22" s="345"/>
      <c r="M22" s="346"/>
      <c r="N22" s="347"/>
      <c r="O22" s="344">
        <v>9.5069444444444443E-2</v>
      </c>
      <c r="P22" s="345">
        <f>ROUNDUP(O22/F22,0)</f>
        <v>7</v>
      </c>
      <c r="Q22" s="344"/>
      <c r="R22" s="345"/>
      <c r="S22" s="344"/>
      <c r="T22" s="345"/>
      <c r="U22" s="346"/>
      <c r="V22" s="345"/>
      <c r="W22" s="346"/>
      <c r="X22" s="345"/>
      <c r="Y22" s="344"/>
      <c r="Z22" s="345"/>
      <c r="AA22" s="344"/>
      <c r="AB22" s="345"/>
      <c r="AC22" s="355">
        <v>0.26623842592592589</v>
      </c>
      <c r="AD22" s="348">
        <f>ROUNDUP(AC22/F22,0)</f>
        <v>19</v>
      </c>
      <c r="AE22" s="344"/>
      <c r="AF22" s="345"/>
      <c r="AG22" s="344"/>
      <c r="AH22" s="345"/>
      <c r="AI22" s="344"/>
      <c r="AJ22" s="345"/>
      <c r="AK22" s="344">
        <v>1.9618055555555555E-2</v>
      </c>
      <c r="AL22" s="345">
        <f t="shared" si="49"/>
        <v>2</v>
      </c>
      <c r="AM22" s="344"/>
      <c r="AN22" s="345"/>
      <c r="AO22" s="344"/>
      <c r="AP22" s="345"/>
      <c r="AQ22" s="344">
        <v>4.1018518518518517E-2</v>
      </c>
      <c r="AR22" s="345">
        <f>ROUNDUP(AQ22/F22,0)</f>
        <v>3</v>
      </c>
      <c r="AS22" s="344"/>
      <c r="AT22" s="345"/>
      <c r="AU22" s="350"/>
      <c r="AV22" s="389"/>
      <c r="AW22" s="352"/>
      <c r="AX22" s="353"/>
      <c r="AY22" s="354"/>
      <c r="AZ22" s="345"/>
      <c r="BA22" s="344"/>
      <c r="BB22" s="345"/>
      <c r="BC22" s="354"/>
      <c r="BD22" s="345"/>
      <c r="BE22" s="344"/>
      <c r="BF22" s="345"/>
      <c r="BG22" s="352"/>
      <c r="BH22" s="345"/>
      <c r="BI22" s="354"/>
      <c r="BJ22" s="345"/>
      <c r="BK22" s="355"/>
      <c r="BL22" s="348"/>
      <c r="BM22" s="344"/>
      <c r="BN22" s="345"/>
      <c r="BO22" s="344">
        <v>1.4976851851851852E-2</v>
      </c>
      <c r="BP22" s="345">
        <f>ROUNDUP(BO22/F22,0)</f>
        <v>2</v>
      </c>
      <c r="BQ22" s="344"/>
      <c r="BR22" s="378"/>
      <c r="BS22" s="344"/>
      <c r="BT22" s="345"/>
      <c r="BU22" s="352">
        <v>2.6550925925925926E-2</v>
      </c>
      <c r="BV22" s="345">
        <f>ROUNDUP(BU22/F22,0)</f>
        <v>2</v>
      </c>
      <c r="BW22" s="352">
        <v>2.5497685185185189E-2</v>
      </c>
      <c r="BX22" s="345"/>
      <c r="BY22" s="344"/>
      <c r="BZ22" s="349"/>
      <c r="CA22" s="344">
        <v>4.0324074074074075E-2</v>
      </c>
      <c r="CB22" s="345">
        <f t="shared" ref="CB22" si="52">ROUNDUP(CA22/F22,0)</f>
        <v>3</v>
      </c>
      <c r="CC22" s="344"/>
      <c r="CD22" s="349"/>
      <c r="CE22" s="344"/>
      <c r="CF22" s="345"/>
      <c r="CG22" s="344"/>
      <c r="CH22" s="345"/>
      <c r="CI22" s="344"/>
      <c r="CJ22" s="345"/>
      <c r="CK22" s="352"/>
      <c r="CL22" s="345"/>
      <c r="CM22" s="344"/>
      <c r="CN22" s="345"/>
      <c r="CO22" s="344">
        <v>1.5416666666666667E-2</v>
      </c>
      <c r="CP22" s="345">
        <f>ROUNDUP(CO22/F22,0)</f>
        <v>2</v>
      </c>
      <c r="CQ22" s="356">
        <v>2.8918981481481482E-3</v>
      </c>
      <c r="CR22" s="345">
        <f>ROUNDUP(CQ22/F22,0)</f>
        <v>1</v>
      </c>
      <c r="CS22" s="352"/>
      <c r="CT22" s="349"/>
      <c r="CU22" s="354"/>
      <c r="CV22" s="345"/>
      <c r="CW22" s="352"/>
      <c r="CX22" s="357"/>
      <c r="CY22" s="352">
        <v>5.0219907407407414E-2</v>
      </c>
      <c r="CZ22" s="351">
        <f>ROUNDUP(CY22/F22,0)</f>
        <v>4</v>
      </c>
      <c r="DA22" s="352"/>
      <c r="DB22" s="357"/>
      <c r="DC22" s="354"/>
      <c r="DD22" s="378"/>
      <c r="DE22" s="381">
        <v>0.28416666666666668</v>
      </c>
      <c r="DF22" s="380">
        <f>ROUNDUP(DE22/F22,0)</f>
        <v>21</v>
      </c>
      <c r="DG22" s="381"/>
      <c r="DH22" s="382"/>
      <c r="DI22" s="344">
        <v>2.4537037037037038E-2</v>
      </c>
      <c r="DJ22" s="345">
        <f>ROUNDUP(DI22/F22,0)</f>
        <v>2</v>
      </c>
      <c r="DK22" s="344"/>
      <c r="DL22" s="345"/>
      <c r="DM22" s="346"/>
      <c r="DN22" s="345"/>
      <c r="DO22" s="392"/>
      <c r="DP22" s="345"/>
      <c r="DQ22" s="344">
        <v>1.4016203703703704E-2</v>
      </c>
      <c r="DR22" s="345">
        <f t="shared" si="17"/>
        <v>1</v>
      </c>
      <c r="DS22" s="346"/>
      <c r="DT22" s="345"/>
      <c r="DU22" s="348"/>
      <c r="DV22" s="347"/>
      <c r="DW22" s="344"/>
      <c r="DX22" s="365"/>
      <c r="DY22" s="344"/>
      <c r="DZ22" s="345"/>
      <c r="EA22" s="355">
        <v>3.4016203703703708E-2</v>
      </c>
      <c r="EB22" s="348">
        <f t="shared" si="25"/>
        <v>3</v>
      </c>
      <c r="EC22" s="344">
        <v>8.9085648148148136E-2</v>
      </c>
      <c r="ED22" s="345">
        <f t="shared" si="37"/>
        <v>7</v>
      </c>
      <c r="EE22" s="355"/>
      <c r="EF22" s="347"/>
      <c r="EG22" s="344"/>
      <c r="EH22" s="345"/>
      <c r="EI22" s="344"/>
      <c r="EJ22" s="345"/>
      <c r="EK22" s="344"/>
      <c r="EL22" s="345"/>
      <c r="EM22" s="344"/>
      <c r="EN22" s="345"/>
      <c r="EO22" s="344">
        <v>0.30159722222222224</v>
      </c>
      <c r="EP22" s="345">
        <f>ROUNDUP(EO22/F22,0)</f>
        <v>22</v>
      </c>
      <c r="EQ22" s="355"/>
      <c r="ER22" s="345"/>
      <c r="ES22" s="344">
        <v>5.4166666666666669E-2</v>
      </c>
      <c r="ET22" s="345">
        <f>ROUNDUP(ES22/F22,0)</f>
        <v>4</v>
      </c>
      <c r="EU22" s="344"/>
      <c r="EV22" s="345"/>
      <c r="EW22" s="344"/>
      <c r="EX22" s="345"/>
      <c r="EY22" s="344"/>
      <c r="EZ22" s="345"/>
      <c r="FA22" s="360"/>
      <c r="FB22" s="345"/>
      <c r="FC22" s="360"/>
      <c r="FD22" s="345"/>
      <c r="FE22" s="355">
        <v>8.924768518518518E-2</v>
      </c>
      <c r="FF22" s="345">
        <f>ROUNDUP(FE22/F22,0)</f>
        <v>7</v>
      </c>
      <c r="FG22" s="352"/>
      <c r="FH22" s="348"/>
      <c r="FI22" s="361"/>
      <c r="FJ22" s="349"/>
      <c r="FK22" s="360"/>
      <c r="FL22" s="345"/>
      <c r="FM22" s="370"/>
      <c r="FN22" s="365"/>
      <c r="FO22" s="230">
        <v>0.58682870370370377</v>
      </c>
      <c r="FP22" s="365">
        <f>MIN(ROUNDUP(FO22/$F22,0),30)</f>
        <v>30</v>
      </c>
      <c r="FQ22" s="366"/>
      <c r="FR22" s="365"/>
      <c r="FS22" s="366"/>
      <c r="FT22" s="365"/>
      <c r="FU22" s="370"/>
      <c r="FV22" s="384"/>
      <c r="FW22" s="366"/>
      <c r="FX22" s="365"/>
      <c r="FY22" s="230">
        <v>3.8310185185185183E-3</v>
      </c>
      <c r="FZ22" s="365">
        <f>ROUNDUP(FY22/$F22,0)</f>
        <v>1</v>
      </c>
      <c r="GA22" s="366"/>
      <c r="GB22" s="365"/>
      <c r="GC22" s="354"/>
      <c r="GD22" s="345"/>
      <c r="GE22" s="370">
        <v>3.7789351851851852E-2</v>
      </c>
      <c r="GF22" s="365">
        <f>ROUNDUP(GE22/$F22,0)</f>
        <v>3</v>
      </c>
      <c r="GG22" s="354"/>
      <c r="GH22" s="345"/>
      <c r="GI22" s="346"/>
      <c r="GJ22" s="345"/>
      <c r="GK22" s="346"/>
      <c r="GL22" s="345"/>
      <c r="GM22" s="360"/>
      <c r="GN22" s="345"/>
      <c r="GO22" s="348"/>
      <c r="GP22" s="348"/>
      <c r="GQ22" s="360"/>
      <c r="GR22" s="345"/>
      <c r="GS22" s="346"/>
      <c r="GT22" s="345"/>
      <c r="GU22" s="346"/>
      <c r="GV22" s="345"/>
      <c r="GW22" s="344"/>
      <c r="GX22" s="345"/>
      <c r="GY22" s="360"/>
      <c r="GZ22" s="345"/>
      <c r="HA22" s="370">
        <v>1.4143518518518519E-2</v>
      </c>
      <c r="HB22" s="365">
        <f>ROUNDUP(HA22/$F22,0)</f>
        <v>2</v>
      </c>
      <c r="HC22" s="344"/>
      <c r="HD22" s="345"/>
      <c r="HE22" s="370"/>
      <c r="HF22" s="363"/>
      <c r="HG22" s="370">
        <v>6.4525462962962965E-2</v>
      </c>
      <c r="HH22" s="365">
        <f>ROUNDUP(HG22/$F22,0)</f>
        <v>5</v>
      </c>
      <c r="HI22" s="344"/>
      <c r="HJ22" s="345"/>
      <c r="HK22" s="366"/>
      <c r="HL22" s="365"/>
      <c r="HM22" s="368">
        <v>1.5127314814814816E-2</v>
      </c>
      <c r="HN22" s="369">
        <f t="shared" ref="HN22" si="53">ROUNDUP(HM22/$F22,0)</f>
        <v>2</v>
      </c>
      <c r="HO22" s="368"/>
      <c r="HP22" s="369"/>
      <c r="HQ22" s="368">
        <v>4.1666666666666664E-2</v>
      </c>
      <c r="HR22" s="369">
        <f t="shared" si="50"/>
        <v>3</v>
      </c>
      <c r="HS22" s="346"/>
      <c r="HT22" s="345"/>
      <c r="HU22" s="346"/>
      <c r="HV22" s="345"/>
      <c r="HW22" s="344"/>
      <c r="HX22" s="345"/>
      <c r="HY22" s="393">
        <v>1.2840277777777778</v>
      </c>
      <c r="HZ22" s="365">
        <f>MIN(ROUNDUP(HY22/$F22,0),30)</f>
        <v>30</v>
      </c>
      <c r="IA22" s="344"/>
      <c r="IB22" s="378"/>
      <c r="IC22" s="344"/>
      <c r="ID22" s="345"/>
      <c r="IE22" s="344"/>
      <c r="IF22" s="345"/>
      <c r="IG22" s="344"/>
      <c r="IH22" s="345"/>
      <c r="II22" s="344"/>
      <c r="IJ22" s="345"/>
      <c r="IK22" s="344"/>
      <c r="IL22" s="345"/>
      <c r="IM22" s="344"/>
      <c r="IN22" s="345"/>
      <c r="IO22" s="344"/>
      <c r="IP22" s="378"/>
      <c r="IQ22" s="344"/>
      <c r="IR22" s="345"/>
      <c r="IS22" s="344"/>
      <c r="IT22" s="345"/>
      <c r="IU22" s="344"/>
      <c r="IV22" s="345"/>
      <c r="IW22" s="344"/>
      <c r="IX22" s="345"/>
      <c r="IY22" s="344"/>
      <c r="IZ22" s="345"/>
      <c r="JA22" s="344"/>
      <c r="JB22" s="345"/>
      <c r="JC22" s="344"/>
      <c r="JD22" s="345"/>
      <c r="JE22" s="344"/>
      <c r="JF22" s="345"/>
      <c r="JG22" s="344"/>
      <c r="JH22" s="345"/>
      <c r="JI22" s="344">
        <v>0.59447916666666667</v>
      </c>
      <c r="JJ22" s="365">
        <f>MIN(ROUNDUP(JI22/$F22,0),30)</f>
        <v>30</v>
      </c>
      <c r="JK22" s="344"/>
      <c r="JL22" s="345"/>
      <c r="JM22" s="344">
        <v>3.4606481481481481E-2</v>
      </c>
      <c r="JN22" s="345">
        <f t="shared" ref="JN22" si="54">ROUNDUP(JM22/$F22,0)</f>
        <v>3</v>
      </c>
      <c r="JO22" s="344"/>
      <c r="JP22" s="345"/>
      <c r="JQ22" s="344"/>
      <c r="JR22" s="378"/>
      <c r="JS22" s="344"/>
      <c r="JT22" s="345"/>
      <c r="JU22" s="344"/>
      <c r="JV22" s="345"/>
      <c r="JW22" s="344"/>
      <c r="JX22" s="378"/>
      <c r="JY22" s="387"/>
      <c r="JZ22" s="365"/>
      <c r="KA22" s="344"/>
      <c r="KB22" s="345"/>
      <c r="KC22" s="344"/>
      <c r="KD22" s="345"/>
      <c r="KE22" s="344"/>
      <c r="KF22" s="353"/>
      <c r="KG22" s="344"/>
      <c r="KH22" s="345"/>
      <c r="KI22" s="344"/>
      <c r="KJ22" s="345"/>
      <c r="KK22" s="344"/>
      <c r="KL22" s="345"/>
      <c r="KM22" s="344"/>
      <c r="KN22" s="345"/>
      <c r="KO22" s="344"/>
      <c r="KP22" s="345"/>
      <c r="KQ22" s="344"/>
      <c r="KR22" s="345"/>
      <c r="KS22" s="344"/>
      <c r="KT22" s="378"/>
      <c r="KU22" s="344"/>
      <c r="KV22" s="345"/>
      <c r="KW22" s="344"/>
      <c r="KX22" s="345"/>
      <c r="KY22" s="344"/>
      <c r="KZ22" s="345"/>
      <c r="LA22" s="362"/>
      <c r="LB22" s="363"/>
      <c r="LC22" s="344"/>
      <c r="LD22" s="345"/>
      <c r="LE22" s="344"/>
      <c r="LF22" s="345"/>
      <c r="LG22" s="344"/>
      <c r="LH22" s="345"/>
      <c r="LI22" s="344"/>
      <c r="LJ22" s="345"/>
      <c r="LK22" s="344"/>
      <c r="LL22" s="378"/>
      <c r="LM22" s="352"/>
      <c r="LN22" s="345"/>
      <c r="LO22" s="344"/>
      <c r="LP22" s="345"/>
      <c r="LQ22" s="344"/>
      <c r="LR22" s="345"/>
      <c r="LS22" s="344"/>
      <c r="LT22" s="345"/>
      <c r="LU22" s="344"/>
      <c r="LV22" s="345"/>
      <c r="LW22" s="344"/>
      <c r="LX22" s="378"/>
      <c r="LY22" s="344"/>
      <c r="LZ22" s="378"/>
      <c r="MA22" s="344"/>
      <c r="MB22" s="378"/>
      <c r="MC22" s="352"/>
      <c r="MD22" s="373"/>
      <c r="ME22" s="352"/>
      <c r="MF22" s="373"/>
      <c r="MG22" s="352"/>
      <c r="MH22" s="373"/>
      <c r="MI22" s="352"/>
      <c r="MJ22" s="373"/>
    </row>
    <row r="23" spans="1:348" s="337" customFormat="1" ht="16.5" customHeight="1" x14ac:dyDescent="0.2">
      <c r="A23" s="338">
        <f t="shared" si="5"/>
        <v>21</v>
      </c>
      <c r="B23" s="339" t="s">
        <v>150</v>
      </c>
      <c r="C23" s="340">
        <f t="shared" si="0"/>
        <v>29</v>
      </c>
      <c r="D23" s="341">
        <f>H23+J23+L23+N23+P23+R23+T23+V23+X23+Z23+AB23+AD23+AF23+AH23+AJ23+AL23+AN23+AP23+AR23+AT23+AV23+AX23+AZ23+BB23+BD23+BF23+BH23+BJ23+BL23+BN23+BP23+BR23+BT23+BV23+BX23+BZ23+CB23+CD23+CF23+CH23+CJ23+CL23+CN23+CP23+CR23+CT23+CV23+CX23+CZ23+DB23+DD23+DF23+DH23+DJ23+DL23+DN23+DP23+DR23+DT23+DV23+DX23+DZ23+EB23+ED23+EE23+EH23+EJ23+EL23+EN23+EP23+ET23+ER23+EV23+EZ23+FB23+FD23+FF23+FH23+FJ23+FL23+FN23+FP23+FR23+FT23+FV23+FW23+FY23+GB23+GD23+GF23+GH23+GJ23+GL23+GN23+GP23+GR23+GT23+GV23+GZ23+HB23+HD23+HF23+HH23+HL23+HN23+HP23+HR23+HT23+HX23+HV23+HZ23+ID23+IF23+EX23+HJ23+IH23+GX23+IJ23+IL23+IN23+IR23+IT23+IV23+IB23+IX23+IZ23+JB23+JF23+JH23+JL23+JN23+IP23+JD23+JP23+JJ23+JR23+JT23+JV23+JX23+JZ23+KB23+KD23+KF23+KH23+KJ23+KL23+KN23+KP23+KR23+KT23+KV23+KX23+KZ23+LB23+LD23+LF23+LH23+LJ23+LL23+LN23+LP23+LR23+LT23+LV23+LX23+LZ23+MB23+MD23+MF23+MH23+MJ23</f>
        <v>18.013402777777777</v>
      </c>
      <c r="E23" s="342">
        <f t="shared" si="1"/>
        <v>0.19201388888888887</v>
      </c>
      <c r="F23" s="343">
        <f t="shared" si="2"/>
        <v>1.2951388888888887E-2</v>
      </c>
      <c r="G23" s="344"/>
      <c r="H23" s="345"/>
      <c r="I23" s="344"/>
      <c r="J23" s="345"/>
      <c r="K23" s="374"/>
      <c r="L23" s="345"/>
      <c r="M23" s="346"/>
      <c r="N23" s="347"/>
      <c r="O23" s="374"/>
      <c r="P23" s="345"/>
      <c r="Q23" s="344"/>
      <c r="R23" s="345"/>
      <c r="S23" s="344"/>
      <c r="T23" s="345"/>
      <c r="U23" s="346"/>
      <c r="V23" s="345"/>
      <c r="W23" s="346"/>
      <c r="X23" s="345"/>
      <c r="Y23" s="344"/>
      <c r="Z23" s="345"/>
      <c r="AA23" s="344"/>
      <c r="AB23" s="345"/>
      <c r="AC23" s="348"/>
      <c r="AD23" s="348"/>
      <c r="AE23" s="344"/>
      <c r="AF23" s="345"/>
      <c r="AG23" s="344"/>
      <c r="AH23" s="345"/>
      <c r="AI23" s="344"/>
      <c r="AJ23" s="345"/>
      <c r="AK23" s="344"/>
      <c r="AL23" s="345"/>
      <c r="AM23" s="344"/>
      <c r="AN23" s="345"/>
      <c r="AO23" s="344"/>
      <c r="AP23" s="345"/>
      <c r="AQ23" s="344"/>
      <c r="AR23" s="345"/>
      <c r="AS23" s="344"/>
      <c r="AT23" s="345"/>
      <c r="AU23" s="350"/>
      <c r="AV23" s="389"/>
      <c r="AW23" s="352"/>
      <c r="AX23" s="353"/>
      <c r="AY23" s="354"/>
      <c r="AZ23" s="345"/>
      <c r="BA23" s="344"/>
      <c r="BB23" s="345"/>
      <c r="BC23" s="354"/>
      <c r="BD23" s="345"/>
      <c r="BE23" s="344"/>
      <c r="BF23" s="345"/>
      <c r="BG23" s="352"/>
      <c r="BH23" s="345"/>
      <c r="BI23" s="354"/>
      <c r="BJ23" s="345"/>
      <c r="BK23" s="355"/>
      <c r="BL23" s="348"/>
      <c r="BM23" s="344"/>
      <c r="BN23" s="345"/>
      <c r="BO23" s="344"/>
      <c r="BP23" s="345"/>
      <c r="BQ23" s="344"/>
      <c r="BR23" s="378"/>
      <c r="BS23" s="344"/>
      <c r="BT23" s="345"/>
      <c r="BU23" s="352"/>
      <c r="BV23" s="345"/>
      <c r="BW23" s="352"/>
      <c r="BX23" s="345"/>
      <c r="BY23" s="344"/>
      <c r="BZ23" s="349"/>
      <c r="CA23" s="344"/>
      <c r="CB23" s="345"/>
      <c r="CC23" s="344"/>
      <c r="CD23" s="349"/>
      <c r="CE23" s="344"/>
      <c r="CF23" s="345"/>
      <c r="CG23" s="344"/>
      <c r="CH23" s="345"/>
      <c r="CI23" s="344">
        <v>1.2951388888888887E-2</v>
      </c>
      <c r="CJ23" s="345">
        <f>ROUNDUP(CI23/F23,0)</f>
        <v>1</v>
      </c>
      <c r="CK23" s="352"/>
      <c r="CL23" s="345"/>
      <c r="CM23" s="344"/>
      <c r="CN23" s="345"/>
      <c r="CO23" s="344">
        <v>1.5474537037037038E-2</v>
      </c>
      <c r="CP23" s="345">
        <f>ROUNDUP(CO23/F23,0)</f>
        <v>2</v>
      </c>
      <c r="CQ23" s="344"/>
      <c r="CR23" s="345"/>
      <c r="CS23" s="352"/>
      <c r="CT23" s="349"/>
      <c r="CU23" s="354">
        <v>1.3043981481481483E-2</v>
      </c>
      <c r="CV23" s="345">
        <f>ROUNDUP(CU23/F23,0)</f>
        <v>2</v>
      </c>
      <c r="CW23" s="352"/>
      <c r="CX23" s="357"/>
      <c r="CY23" s="358"/>
      <c r="CZ23" s="351"/>
      <c r="DA23" s="352"/>
      <c r="DB23" s="357"/>
      <c r="DC23" s="354">
        <v>1.329861111111111E-2</v>
      </c>
      <c r="DD23" s="378">
        <f>ROUNDUP(DC23/F23,0)</f>
        <v>2</v>
      </c>
      <c r="DE23" s="379"/>
      <c r="DF23" s="380"/>
      <c r="DG23" s="381"/>
      <c r="DH23" s="382"/>
      <c r="DI23" s="344">
        <v>2.3657407407407408E-2</v>
      </c>
      <c r="DJ23" s="345">
        <f>ROUNDUP(DI23/F23,0)</f>
        <v>2</v>
      </c>
      <c r="DK23" s="344"/>
      <c r="DL23" s="345"/>
      <c r="DM23" s="346"/>
      <c r="DN23" s="345"/>
      <c r="DO23" s="354"/>
      <c r="DP23" s="345"/>
      <c r="DQ23" s="344"/>
      <c r="DR23" s="345"/>
      <c r="DS23" s="346"/>
      <c r="DT23" s="345"/>
      <c r="DU23" s="348"/>
      <c r="DV23" s="347"/>
      <c r="DW23" s="344">
        <v>8.7083333333333332E-2</v>
      </c>
      <c r="DX23" s="365">
        <f>ROUNDUP(DW23/$F23,0)</f>
        <v>7</v>
      </c>
      <c r="DY23" s="344">
        <v>1.3101851851851852E-2</v>
      </c>
      <c r="DZ23" s="345">
        <f t="shared" si="11"/>
        <v>2</v>
      </c>
      <c r="EA23" s="355"/>
      <c r="EB23" s="348"/>
      <c r="EC23" s="344"/>
      <c r="ED23" s="345"/>
      <c r="EE23" s="355">
        <v>1.3402777777777777E-2</v>
      </c>
      <c r="EF23" s="347">
        <f t="shared" si="26"/>
        <v>2</v>
      </c>
      <c r="EG23" s="344"/>
      <c r="EH23" s="345"/>
      <c r="EI23" s="344"/>
      <c r="EJ23" s="345"/>
      <c r="EK23" s="344"/>
      <c r="EL23" s="345"/>
      <c r="EM23" s="344"/>
      <c r="EN23" s="345"/>
      <c r="EO23" s="344"/>
      <c r="EP23" s="345"/>
      <c r="EQ23" s="355"/>
      <c r="ER23" s="345"/>
      <c r="ES23" s="344"/>
      <c r="ET23" s="345"/>
      <c r="EU23" s="344"/>
      <c r="EV23" s="345"/>
      <c r="EW23" s="344"/>
      <c r="EX23" s="345"/>
      <c r="EY23" s="344"/>
      <c r="EZ23" s="345"/>
      <c r="FA23" s="360"/>
      <c r="FB23" s="345"/>
      <c r="FC23" s="360"/>
      <c r="FD23" s="345"/>
      <c r="FE23" s="348"/>
      <c r="FF23" s="345"/>
      <c r="FG23" s="352"/>
      <c r="FH23" s="348"/>
      <c r="FI23" s="361"/>
      <c r="FJ23" s="349"/>
      <c r="FK23" s="360"/>
      <c r="FL23" s="345"/>
      <c r="FM23" s="370"/>
      <c r="FN23" s="365"/>
      <c r="FO23" s="366"/>
      <c r="FP23" s="365"/>
      <c r="FQ23" s="366"/>
      <c r="FR23" s="365"/>
      <c r="FS23" s="366"/>
      <c r="FT23" s="365"/>
      <c r="FU23" s="346"/>
      <c r="FV23" s="347"/>
      <c r="FW23" s="346"/>
      <c r="FX23" s="345"/>
      <c r="FY23" s="228"/>
      <c r="FZ23" s="229"/>
      <c r="GA23" s="366"/>
      <c r="GB23" s="365"/>
      <c r="GC23" s="354"/>
      <c r="GD23" s="345"/>
      <c r="GE23" s="354"/>
      <c r="GF23" s="345"/>
      <c r="GG23" s="354"/>
      <c r="GH23" s="345"/>
      <c r="GI23" s="346"/>
      <c r="GJ23" s="345"/>
      <c r="GK23" s="346"/>
      <c r="GL23" s="345"/>
      <c r="GM23" s="360"/>
      <c r="GN23" s="345"/>
      <c r="GO23" s="348"/>
      <c r="GP23" s="348"/>
      <c r="GQ23" s="360"/>
      <c r="GR23" s="345"/>
      <c r="GS23" s="346"/>
      <c r="GT23" s="345"/>
      <c r="GU23" s="346"/>
      <c r="GV23" s="345"/>
      <c r="GW23" s="344"/>
      <c r="GX23" s="378"/>
      <c r="GY23" s="360"/>
      <c r="GZ23" s="345"/>
      <c r="HA23" s="346"/>
      <c r="HB23" s="345"/>
      <c r="HC23" s="344"/>
      <c r="HD23" s="345"/>
      <c r="HE23" s="370"/>
      <c r="HF23" s="363"/>
      <c r="HG23" s="344"/>
      <c r="HH23" s="345"/>
      <c r="HI23" s="344"/>
      <c r="HJ23" s="345"/>
      <c r="HK23" s="346"/>
      <c r="HL23" s="345"/>
      <c r="HM23" s="367"/>
      <c r="HN23" s="345"/>
      <c r="HO23" s="368"/>
      <c r="HP23" s="369"/>
      <c r="HQ23" s="368"/>
      <c r="HR23" s="369"/>
      <c r="HS23" s="346"/>
      <c r="HT23" s="345"/>
      <c r="HU23" s="346"/>
      <c r="HV23" s="345"/>
      <c r="HW23" s="344"/>
      <c r="HX23" s="345"/>
      <c r="HY23" s="344"/>
      <c r="HZ23" s="378"/>
      <c r="IA23" s="344"/>
      <c r="IB23" s="378"/>
      <c r="IC23" s="344"/>
      <c r="ID23" s="345"/>
      <c r="IE23" s="344"/>
      <c r="IF23" s="345"/>
      <c r="IG23" s="344"/>
      <c r="IH23" s="345"/>
      <c r="II23" s="344"/>
      <c r="IJ23" s="345"/>
      <c r="IK23" s="344"/>
      <c r="IL23" s="378"/>
      <c r="IM23" s="344"/>
      <c r="IN23" s="378"/>
      <c r="IO23" s="344"/>
      <c r="IP23" s="378"/>
      <c r="IQ23" s="344"/>
      <c r="IR23" s="378"/>
      <c r="IS23" s="344"/>
      <c r="IT23" s="378"/>
      <c r="IU23" s="344"/>
      <c r="IV23" s="378"/>
      <c r="IW23" s="344"/>
      <c r="IX23" s="345"/>
      <c r="IY23" s="344"/>
      <c r="IZ23" s="345"/>
      <c r="JA23" s="344"/>
      <c r="JB23" s="345"/>
      <c r="JC23" s="344"/>
      <c r="JD23" s="345"/>
      <c r="JE23" s="344"/>
      <c r="JF23" s="345"/>
      <c r="JG23" s="344"/>
      <c r="JH23" s="345"/>
      <c r="JI23" s="370"/>
      <c r="JJ23" s="371"/>
      <c r="JK23" s="344"/>
      <c r="JL23" s="345"/>
      <c r="JM23" s="344"/>
      <c r="JN23" s="345"/>
      <c r="JO23" s="344"/>
      <c r="JP23" s="345"/>
      <c r="JQ23" s="344"/>
      <c r="JR23" s="345"/>
      <c r="JS23" s="344"/>
      <c r="JT23" s="345"/>
      <c r="JU23" s="344"/>
      <c r="JV23" s="345"/>
      <c r="JW23" s="344"/>
      <c r="JX23" s="378"/>
      <c r="JY23" s="387"/>
      <c r="JZ23" s="365"/>
      <c r="KA23" s="344"/>
      <c r="KB23" s="345"/>
      <c r="KC23" s="344"/>
      <c r="KD23" s="345"/>
      <c r="KE23" s="344"/>
      <c r="KF23" s="372"/>
      <c r="KG23" s="344"/>
      <c r="KH23" s="345"/>
      <c r="KI23" s="344"/>
      <c r="KJ23" s="345"/>
      <c r="KK23" s="344"/>
      <c r="KL23" s="345"/>
      <c r="KM23" s="344"/>
      <c r="KN23" s="345"/>
      <c r="KO23" s="344"/>
      <c r="KP23" s="345"/>
      <c r="KQ23" s="344"/>
      <c r="KR23" s="345"/>
      <c r="KS23" s="344"/>
      <c r="KT23" s="378"/>
      <c r="KU23" s="344"/>
      <c r="KV23" s="345"/>
      <c r="KW23" s="344"/>
      <c r="KX23" s="345"/>
      <c r="KY23" s="344"/>
      <c r="KZ23" s="345"/>
      <c r="LA23" s="362"/>
      <c r="LB23" s="363"/>
      <c r="LC23" s="344"/>
      <c r="LD23" s="345"/>
      <c r="LE23" s="344"/>
      <c r="LF23" s="345"/>
      <c r="LG23" s="344"/>
      <c r="LH23" s="378"/>
      <c r="LI23" s="344"/>
      <c r="LJ23" s="378"/>
      <c r="LK23" s="344"/>
      <c r="LL23" s="378"/>
      <c r="LM23" s="352"/>
      <c r="LN23" s="345"/>
      <c r="LO23" s="344"/>
      <c r="LP23" s="345"/>
      <c r="LQ23" s="344"/>
      <c r="LR23" s="345"/>
      <c r="LS23" s="344"/>
      <c r="LT23" s="345"/>
      <c r="LU23" s="344"/>
      <c r="LV23" s="345"/>
      <c r="LW23" s="344"/>
      <c r="LX23" s="378"/>
      <c r="LY23" s="344"/>
      <c r="LZ23" s="378"/>
      <c r="MA23" s="344"/>
      <c r="MB23" s="378"/>
      <c r="MC23" s="352"/>
      <c r="MD23" s="373"/>
      <c r="ME23" s="352"/>
      <c r="MF23" s="373"/>
      <c r="MG23" s="352"/>
      <c r="MH23" s="373"/>
      <c r="MI23" s="352"/>
      <c r="MJ23" s="373"/>
    </row>
    <row r="24" spans="1:348" s="337" customFormat="1" ht="16.5" customHeight="1" x14ac:dyDescent="0.2">
      <c r="A24" s="338">
        <f t="shared" si="5"/>
        <v>22</v>
      </c>
      <c r="B24" s="339" t="s">
        <v>356</v>
      </c>
      <c r="C24" s="340">
        <f t="shared" si="0"/>
        <v>24</v>
      </c>
      <c r="D24" s="341">
        <f>H24+J24+L24+N24+P24+R24+T24+V24+X24+Z24+AB24+AD24+AF24+AH24+AJ24+AL24+AN24+AP24+AR24+AT24+AV24+AX24+AZ24+BB24+BD24+BF24+BH24+BJ24+BL24+BN24+BP24+BR24+BT24+BV24+BX24+BZ24+CB24+CD24+CF24+CH24+CJ24+CL24+CN24+CP24+CR24+CT24+CV24+CX24+CZ24+DB24+DD24+DF24+DH24+DJ24+DL24+DN24+DP24+DR24+DT24+DV24+DX24+DZ24+EB24+ED24+EE24+EH24+EJ24+EL24+EN24+EP24+ET24+ER24+EV24+EZ24+FB24+FD24+FF24+FH24+FJ24+FL24+FN24+FP24+FR24+FT24+FV24+FW24+FY24+GB24+GD24+GF24+GH24+GJ24+GL24+GN24+GP24+GR24+GT24+GV24+GZ24+HB24+HD24+HF24+HH24+HL24+HN24+HP24+HR24+HT24+HX24+HV24+HZ24+ID24+IF24+EX24+HJ24+IH24+GX24+IJ24+IL24+IN24+IR24+IT24+IV24+IB24+IX24+IZ24+JB24+JF24+JH24+JL24+JN24+IP24+JD24+JP24+JJ24+JR24+JT24+JV24+JX24+JZ24+KB24+KD24+KF24+KH24+KJ24+KL24+KN24+KP24+KR24+KT24+KV24+KX24+KZ24+LB24+LD24+LF24+LH24+LJ24+LL24+LN24+LP24+LR24+LT24+LV24+LX24+LZ24+MB24+MD24+MF24+MH24+MJ24</f>
        <v>44</v>
      </c>
      <c r="E24" s="342">
        <f t="shared" si="1"/>
        <v>0.48641203703703706</v>
      </c>
      <c r="F24" s="343">
        <f t="shared" si="2"/>
        <v>1.4780092592592595E-2</v>
      </c>
      <c r="G24" s="344"/>
      <c r="H24" s="345"/>
      <c r="I24" s="344"/>
      <c r="J24" s="345"/>
      <c r="K24" s="374"/>
      <c r="L24" s="345"/>
      <c r="M24" s="346"/>
      <c r="N24" s="347"/>
      <c r="O24" s="374"/>
      <c r="P24" s="345"/>
      <c r="Q24" s="344"/>
      <c r="R24" s="345"/>
      <c r="S24" s="344"/>
      <c r="T24" s="345"/>
      <c r="U24" s="346"/>
      <c r="V24" s="345"/>
      <c r="W24" s="346"/>
      <c r="X24" s="345"/>
      <c r="Y24" s="344"/>
      <c r="Z24" s="345"/>
      <c r="AA24" s="374"/>
      <c r="AB24" s="345"/>
      <c r="AC24" s="348"/>
      <c r="AD24" s="348"/>
      <c r="AE24" s="344"/>
      <c r="AF24" s="345"/>
      <c r="AG24" s="344"/>
      <c r="AH24" s="345"/>
      <c r="AI24" s="344"/>
      <c r="AJ24" s="345"/>
      <c r="AK24" s="344"/>
      <c r="AL24" s="345"/>
      <c r="AM24" s="344"/>
      <c r="AN24" s="345"/>
      <c r="AO24" s="344"/>
      <c r="AP24" s="345"/>
      <c r="AQ24" s="344"/>
      <c r="AR24" s="345"/>
      <c r="AS24" s="344"/>
      <c r="AT24" s="345"/>
      <c r="AU24" s="350"/>
      <c r="AV24" s="389"/>
      <c r="AW24" s="352"/>
      <c r="AX24" s="353"/>
      <c r="AY24" s="354"/>
      <c r="AZ24" s="345"/>
      <c r="BA24" s="344"/>
      <c r="BB24" s="345"/>
      <c r="BC24" s="354"/>
      <c r="BD24" s="345"/>
      <c r="BE24" s="344"/>
      <c r="BF24" s="345"/>
      <c r="BG24" s="352"/>
      <c r="BH24" s="345"/>
      <c r="BI24" s="354"/>
      <c r="BJ24" s="345"/>
      <c r="BK24" s="355"/>
      <c r="BL24" s="348"/>
      <c r="BM24" s="344"/>
      <c r="BN24" s="345"/>
      <c r="BO24" s="344"/>
      <c r="BP24" s="345"/>
      <c r="BQ24" s="344"/>
      <c r="BR24" s="378"/>
      <c r="BS24" s="344"/>
      <c r="BT24" s="345"/>
      <c r="BU24" s="352"/>
      <c r="BV24" s="345"/>
      <c r="BW24" s="352"/>
      <c r="BX24" s="345"/>
      <c r="BY24" s="344">
        <v>1.6192129629629629E-2</v>
      </c>
      <c r="BZ24" s="349">
        <f t="shared" si="9"/>
        <v>2</v>
      </c>
      <c r="CA24" s="344"/>
      <c r="CB24" s="345"/>
      <c r="CC24" s="344">
        <v>1.6168981481481482E-2</v>
      </c>
      <c r="CD24" s="349">
        <f t="shared" si="10"/>
        <v>2</v>
      </c>
      <c r="CE24" s="344"/>
      <c r="CF24" s="345"/>
      <c r="CG24" s="344"/>
      <c r="CH24" s="345"/>
      <c r="CI24" s="344">
        <v>1.5381944444444443E-2</v>
      </c>
      <c r="CJ24" s="345">
        <f>ROUNDUP(CI24/F24,0)</f>
        <v>2</v>
      </c>
      <c r="CK24" s="352"/>
      <c r="CL24" s="345"/>
      <c r="CM24" s="344"/>
      <c r="CN24" s="345"/>
      <c r="CO24" s="344">
        <v>1.7800925925925925E-2</v>
      </c>
      <c r="CP24" s="345">
        <f>ROUNDUP(CO24/F24,0)</f>
        <v>2</v>
      </c>
      <c r="CQ24" s="344"/>
      <c r="CR24" s="345"/>
      <c r="CS24" s="352">
        <v>5.0648148148148144E-2</v>
      </c>
      <c r="CT24" s="349">
        <f>ROUNDUP(CS24/F24,0)</f>
        <v>4</v>
      </c>
      <c r="CU24" s="354">
        <v>1.5231481481481483E-2</v>
      </c>
      <c r="CV24" s="345">
        <f>ROUNDUP(CU24/F24,0)</f>
        <v>2</v>
      </c>
      <c r="CW24" s="352"/>
      <c r="CX24" s="357"/>
      <c r="CY24" s="358"/>
      <c r="CZ24" s="351"/>
      <c r="DA24" s="352"/>
      <c r="DB24" s="357"/>
      <c r="DC24" s="354"/>
      <c r="DD24" s="378"/>
      <c r="DE24" s="379"/>
      <c r="DF24" s="380"/>
      <c r="DG24" s="381"/>
      <c r="DH24" s="382"/>
      <c r="DI24" s="344"/>
      <c r="DJ24" s="345"/>
      <c r="DK24" s="344"/>
      <c r="DL24" s="345"/>
      <c r="DM24" s="346"/>
      <c r="DN24" s="345"/>
      <c r="DO24" s="354">
        <v>4.9687499999999996E-2</v>
      </c>
      <c r="DP24" s="345">
        <f>ROUNDUP(DO24/F24,0)</f>
        <v>4</v>
      </c>
      <c r="DQ24" s="344">
        <v>1.5046296296296295E-2</v>
      </c>
      <c r="DR24" s="345">
        <f t="shared" si="17"/>
        <v>2</v>
      </c>
      <c r="DS24" s="346"/>
      <c r="DT24" s="345"/>
      <c r="DU24" s="348"/>
      <c r="DV24" s="347"/>
      <c r="DW24" s="344">
        <v>8.729166666666667E-2</v>
      </c>
      <c r="DX24" s="365">
        <f>ROUNDUP(DW24/$F24,0)</f>
        <v>6</v>
      </c>
      <c r="DY24" s="344">
        <v>1.480324074074074E-2</v>
      </c>
      <c r="DZ24" s="345">
        <f t="shared" si="11"/>
        <v>2</v>
      </c>
      <c r="EA24" s="355"/>
      <c r="EB24" s="348"/>
      <c r="EC24" s="344"/>
      <c r="ED24" s="345"/>
      <c r="EE24" s="355"/>
      <c r="EF24" s="347"/>
      <c r="EG24" s="344"/>
      <c r="EH24" s="345"/>
      <c r="EI24" s="344"/>
      <c r="EJ24" s="345"/>
      <c r="EK24" s="344"/>
      <c r="EL24" s="345"/>
      <c r="EM24" s="344"/>
      <c r="EN24" s="345"/>
      <c r="EO24" s="344"/>
      <c r="EP24" s="345"/>
      <c r="EQ24" s="355"/>
      <c r="ER24" s="345"/>
      <c r="ES24" s="344"/>
      <c r="ET24" s="345"/>
      <c r="EU24" s="344"/>
      <c r="EV24" s="345"/>
      <c r="EW24" s="344"/>
      <c r="EX24" s="345"/>
      <c r="EY24" s="344"/>
      <c r="EZ24" s="345"/>
      <c r="FA24" s="360"/>
      <c r="FB24" s="345"/>
      <c r="FC24" s="360"/>
      <c r="FD24" s="345"/>
      <c r="FE24" s="348"/>
      <c r="FF24" s="345"/>
      <c r="FG24" s="352"/>
      <c r="FH24" s="348"/>
      <c r="FI24" s="361"/>
      <c r="FJ24" s="349"/>
      <c r="FK24" s="360"/>
      <c r="FL24" s="345"/>
      <c r="FM24" s="370"/>
      <c r="FN24" s="365"/>
      <c r="FO24" s="366"/>
      <c r="FP24" s="365"/>
      <c r="FQ24" s="366"/>
      <c r="FR24" s="365"/>
      <c r="FS24" s="366"/>
      <c r="FT24" s="365"/>
      <c r="FU24" s="370"/>
      <c r="FV24" s="384"/>
      <c r="FW24" s="366"/>
      <c r="FX24" s="365"/>
      <c r="FY24" s="228"/>
      <c r="FZ24" s="229"/>
      <c r="GA24" s="366"/>
      <c r="GB24" s="365"/>
      <c r="GC24" s="354"/>
      <c r="GD24" s="345"/>
      <c r="GE24" s="354"/>
      <c r="GF24" s="345"/>
      <c r="GG24" s="354"/>
      <c r="GH24" s="345"/>
      <c r="GI24" s="346"/>
      <c r="GJ24" s="345"/>
      <c r="GK24" s="346"/>
      <c r="GL24" s="345"/>
      <c r="GM24" s="360"/>
      <c r="GN24" s="345"/>
      <c r="GO24" s="348"/>
      <c r="GP24" s="348"/>
      <c r="GQ24" s="360"/>
      <c r="GR24" s="345"/>
      <c r="GS24" s="370">
        <v>1.5011574074074075E-2</v>
      </c>
      <c r="GT24" s="365">
        <f>ROUNDUP(GS24/$F24,0)</f>
        <v>2</v>
      </c>
      <c r="GU24" s="346"/>
      <c r="GV24" s="345"/>
      <c r="GW24" s="344"/>
      <c r="GX24" s="378"/>
      <c r="GY24" s="360"/>
      <c r="GZ24" s="345"/>
      <c r="HA24" s="370">
        <v>1.5069444444444443E-2</v>
      </c>
      <c r="HB24" s="365">
        <f>ROUNDUP(HA24/$F24,0)</f>
        <v>2</v>
      </c>
      <c r="HC24" s="344"/>
      <c r="HD24" s="345"/>
      <c r="HE24" s="370"/>
      <c r="HF24" s="363"/>
      <c r="HG24" s="370">
        <v>8.0393518518518517E-2</v>
      </c>
      <c r="HH24" s="365">
        <f>ROUNDUP(HG24/$F24,0)</f>
        <v>6</v>
      </c>
      <c r="HI24" s="344"/>
      <c r="HJ24" s="345"/>
      <c r="HK24" s="366"/>
      <c r="HL24" s="365"/>
      <c r="HM24" s="368">
        <v>1.4780092592592595E-2</v>
      </c>
      <c r="HN24" s="369">
        <f t="shared" ref="HN24:HN25" si="55">ROUNDUP(HM24/$F24,0)</f>
        <v>1</v>
      </c>
      <c r="HO24" s="368"/>
      <c r="HP24" s="369"/>
      <c r="HQ24" s="368"/>
      <c r="HR24" s="369"/>
      <c r="HS24" s="346"/>
      <c r="HT24" s="345"/>
      <c r="HU24" s="344">
        <v>1.3900462962962962E-2</v>
      </c>
      <c r="HV24" s="345">
        <f t="shared" ref="HV24" si="56">ROUNDUP(HU24/$F24,0)</f>
        <v>1</v>
      </c>
      <c r="HW24" s="344">
        <v>2.0243055555555552E-2</v>
      </c>
      <c r="HX24" s="345">
        <f t="shared" ref="HX24:HX25" si="57">ROUNDUP(HW24/$F24,0)</f>
        <v>2</v>
      </c>
      <c r="HY24" s="344"/>
      <c r="HZ24" s="378"/>
      <c r="IA24" s="344"/>
      <c r="IB24" s="378"/>
      <c r="IC24" s="344"/>
      <c r="ID24" s="345"/>
      <c r="IE24" s="344"/>
      <c r="IF24" s="345"/>
      <c r="IG24" s="344"/>
      <c r="IH24" s="345"/>
      <c r="II24" s="344"/>
      <c r="IJ24" s="345"/>
      <c r="IK24" s="344"/>
      <c r="IL24" s="378"/>
      <c r="IM24" s="344"/>
      <c r="IN24" s="378"/>
      <c r="IO24" s="344"/>
      <c r="IP24" s="378"/>
      <c r="IQ24" s="344"/>
      <c r="IR24" s="378"/>
      <c r="IS24" s="344"/>
      <c r="IT24" s="378"/>
      <c r="IU24" s="344"/>
      <c r="IV24" s="378"/>
      <c r="IW24" s="344"/>
      <c r="IX24" s="345"/>
      <c r="IY24" s="344"/>
      <c r="IZ24" s="345"/>
      <c r="JA24" s="344"/>
      <c r="JB24" s="345"/>
      <c r="JC24" s="344"/>
      <c r="JD24" s="345"/>
      <c r="JE24" s="344"/>
      <c r="JF24" s="345"/>
      <c r="JG24" s="344"/>
      <c r="JH24" s="345"/>
      <c r="JI24" s="370"/>
      <c r="JJ24" s="371"/>
      <c r="JK24" s="344"/>
      <c r="JL24" s="345"/>
      <c r="JM24" s="344">
        <v>2.8761574074074075E-2</v>
      </c>
      <c r="JN24" s="345">
        <f t="shared" ref="JN24" si="58">ROUNDUP(JM24/$F24,0)</f>
        <v>2</v>
      </c>
      <c r="JO24" s="344"/>
      <c r="JP24" s="345"/>
      <c r="JQ24" s="344"/>
      <c r="JR24" s="345"/>
      <c r="JS24" s="344"/>
      <c r="JT24" s="345"/>
      <c r="JU24" s="344"/>
      <c r="JV24" s="345"/>
      <c r="JW24" s="344"/>
      <c r="JX24" s="378"/>
      <c r="JY24" s="387"/>
      <c r="JZ24" s="365"/>
      <c r="KA24" s="344"/>
      <c r="KB24" s="378"/>
      <c r="KC24" s="344"/>
      <c r="KD24" s="345"/>
      <c r="KE24" s="344"/>
      <c r="KF24" s="372"/>
      <c r="KG24" s="344"/>
      <c r="KH24" s="345"/>
      <c r="KI24" s="344"/>
      <c r="KJ24" s="345"/>
      <c r="KK24" s="344"/>
      <c r="KL24" s="345"/>
      <c r="KM24" s="344"/>
      <c r="KN24" s="345"/>
      <c r="KO24" s="344"/>
      <c r="KP24" s="345"/>
      <c r="KQ24" s="344"/>
      <c r="KR24" s="345"/>
      <c r="KS24" s="344"/>
      <c r="KT24" s="378"/>
      <c r="KU24" s="344"/>
      <c r="KV24" s="345"/>
      <c r="KW24" s="344"/>
      <c r="KX24" s="378"/>
      <c r="KY24" s="344"/>
      <c r="KZ24" s="345"/>
      <c r="LA24" s="362"/>
      <c r="LB24" s="363"/>
      <c r="LC24" s="344"/>
      <c r="LD24" s="345"/>
      <c r="LE24" s="344"/>
      <c r="LF24" s="345"/>
      <c r="LG24" s="344"/>
      <c r="LH24" s="378"/>
      <c r="LI24" s="344"/>
      <c r="LJ24" s="378"/>
      <c r="LK24" s="344"/>
      <c r="LL24" s="378"/>
      <c r="LM24" s="352"/>
      <c r="LN24" s="378"/>
      <c r="LO24" s="344"/>
      <c r="LP24" s="378"/>
      <c r="LQ24" s="344"/>
      <c r="LR24" s="378"/>
      <c r="LS24" s="344"/>
      <c r="LT24" s="378"/>
      <c r="LU24" s="344"/>
      <c r="LV24" s="345"/>
      <c r="LW24" s="344"/>
      <c r="LX24" s="378"/>
      <c r="LY24" s="344"/>
      <c r="LZ24" s="378"/>
      <c r="MA24" s="344"/>
      <c r="MB24" s="378"/>
      <c r="MC24" s="352"/>
      <c r="MD24" s="373"/>
      <c r="ME24" s="352"/>
      <c r="MF24" s="373"/>
      <c r="MG24" s="352"/>
      <c r="MH24" s="373"/>
      <c r="MI24" s="352"/>
      <c r="MJ24" s="373"/>
    </row>
    <row r="25" spans="1:348" s="337" customFormat="1" ht="16.5" customHeight="1" x14ac:dyDescent="0.2">
      <c r="A25" s="338">
        <f t="shared" si="5"/>
        <v>23</v>
      </c>
      <c r="B25" s="339" t="s">
        <v>252</v>
      </c>
      <c r="C25" s="340">
        <f t="shared" si="0"/>
        <v>25</v>
      </c>
      <c r="D25" s="341">
        <f>H25+J25+L25+N25+P25+R25+T25+V25+X25+Z25+AB25+AD25+AF25+AH25+AJ25+AL25+AN25+AP25+AR25+AT25+AV25+AX25+AZ25+BB25+BD25+BF25+BH25+BJ25+BL25+BN25+BP25+BR25+BT25+BV25+BX25+BZ25+CB25+CD25+CF25+CH25+CJ25+CL25+CN25+CP25+CR25+CT25+CV25+CX25+CZ25+DB25+DD25+DF25+DH25+DJ25+DL25+DN25+DP25+DR25+DT25+DV25+DX25+DZ25+EB25+ED25+EE25+EH25+EJ25+EL25+EN25+EP25+ET25+ER25+EV25+EZ25+FB25+FD25+FF25+FH25+FJ25+FL25+FN25+FP25+FR25+FT25+FV25+FW25+FY25+GB25+GD25+GF25+GH25+GJ25+GL25+GN25+GP25+GR25+GT25+GV25+GZ25+HB25+HD25+HF25+HH25+HL25+HN25+HP25+HR25+HT25+HX25+HV25+HZ25+ID25+IF25+EX25+HJ25+IH25+GX25+IJ25+IL25+IN25+IR25+IT25+IV25+IB25+IX25+IZ25+JB25+JF25+JH25+JL25+JN25+IP25+JD25+JP25+JJ25+JR25+JT25+JV25+JX25+JZ25+KB25+KD25+KF25+KH25+KJ25+KL25+KN25+KP25+KR25+KT25+KV25+KX25+KZ25+LB25+LD25+LF25+LH25+LJ25+LL25+LN25+LP25+LR25+LT25+LV25+LX25+LZ25+MB25+MD25+MF25+MH25+MJ25</f>
        <v>41</v>
      </c>
      <c r="E25" s="342">
        <f t="shared" si="1"/>
        <v>0.40120370370370362</v>
      </c>
      <c r="F25" s="343">
        <f t="shared" si="2"/>
        <v>1.5081018518518516E-2</v>
      </c>
      <c r="G25" s="344"/>
      <c r="H25" s="345"/>
      <c r="I25" s="344"/>
      <c r="J25" s="345"/>
      <c r="K25" s="374"/>
      <c r="L25" s="345"/>
      <c r="M25" s="346"/>
      <c r="N25" s="347"/>
      <c r="O25" s="374"/>
      <c r="P25" s="345"/>
      <c r="Q25" s="344"/>
      <c r="R25" s="345"/>
      <c r="S25" s="344"/>
      <c r="T25" s="345"/>
      <c r="U25" s="346"/>
      <c r="V25" s="345"/>
      <c r="W25" s="346"/>
      <c r="X25" s="345"/>
      <c r="Y25" s="344"/>
      <c r="Z25" s="345"/>
      <c r="AA25" s="344"/>
      <c r="AB25" s="345"/>
      <c r="AC25" s="348"/>
      <c r="AD25" s="348"/>
      <c r="AE25" s="344"/>
      <c r="AF25" s="345"/>
      <c r="AG25" s="344"/>
      <c r="AH25" s="345"/>
      <c r="AI25" s="344"/>
      <c r="AJ25" s="345"/>
      <c r="AK25" s="344"/>
      <c r="AL25" s="345"/>
      <c r="AM25" s="344"/>
      <c r="AN25" s="345"/>
      <c r="AO25" s="344"/>
      <c r="AP25" s="345"/>
      <c r="AQ25" s="344"/>
      <c r="AR25" s="345"/>
      <c r="AS25" s="344"/>
      <c r="AT25" s="345"/>
      <c r="AU25" s="350"/>
      <c r="AV25" s="389"/>
      <c r="AW25" s="352"/>
      <c r="AX25" s="353"/>
      <c r="AY25" s="354">
        <v>1.7164351851851851E-2</v>
      </c>
      <c r="AZ25" s="345">
        <f>ROUNDUP(AY25/F25,0)</f>
        <v>2</v>
      </c>
      <c r="BA25" s="344"/>
      <c r="BB25" s="345"/>
      <c r="BC25" s="354"/>
      <c r="BD25" s="345"/>
      <c r="BE25" s="344"/>
      <c r="BF25" s="345"/>
      <c r="BG25" s="352"/>
      <c r="BH25" s="345"/>
      <c r="BI25" s="354"/>
      <c r="BJ25" s="345"/>
      <c r="BK25" s="355">
        <v>1.6307870370370372E-2</v>
      </c>
      <c r="BL25" s="348">
        <f>ROUNDUP(BK25/F25,0)</f>
        <v>2</v>
      </c>
      <c r="BM25" s="344"/>
      <c r="BN25" s="345"/>
      <c r="BO25" s="344">
        <v>1.6296296296296295E-2</v>
      </c>
      <c r="BP25" s="345">
        <f>ROUNDUP(BO25/F25,0)</f>
        <v>2</v>
      </c>
      <c r="BQ25" s="344"/>
      <c r="BR25" s="378"/>
      <c r="BS25" s="344"/>
      <c r="BT25" s="345"/>
      <c r="BU25" s="352"/>
      <c r="BV25" s="345"/>
      <c r="BW25" s="352"/>
      <c r="BX25" s="345"/>
      <c r="BY25" s="344">
        <v>1.6446759259259262E-2</v>
      </c>
      <c r="BZ25" s="349">
        <f t="shared" si="9"/>
        <v>2</v>
      </c>
      <c r="CA25" s="344"/>
      <c r="CB25" s="345"/>
      <c r="CC25" s="344"/>
      <c r="CD25" s="349"/>
      <c r="CE25" s="344"/>
      <c r="CF25" s="345"/>
      <c r="CG25" s="344"/>
      <c r="CH25" s="345"/>
      <c r="CI25" s="344">
        <v>1.6307870370370372E-2</v>
      </c>
      <c r="CJ25" s="345">
        <f>ROUNDUP(CI25/F25,0)</f>
        <v>2</v>
      </c>
      <c r="CK25" s="352"/>
      <c r="CL25" s="345"/>
      <c r="CM25" s="344"/>
      <c r="CN25" s="345"/>
      <c r="CO25" s="344">
        <v>1.8576388888888889E-2</v>
      </c>
      <c r="CP25" s="345">
        <f>ROUNDUP(CO25/F25,0)</f>
        <v>2</v>
      </c>
      <c r="CQ25" s="344"/>
      <c r="CR25" s="345"/>
      <c r="CS25" s="352"/>
      <c r="CT25" s="349"/>
      <c r="CU25" s="354"/>
      <c r="CV25" s="345"/>
      <c r="CW25" s="352"/>
      <c r="CX25" s="357"/>
      <c r="CY25" s="358"/>
      <c r="CZ25" s="351"/>
      <c r="DA25" s="352"/>
      <c r="DB25" s="357"/>
      <c r="DC25" s="354">
        <v>1.653935185185185E-2</v>
      </c>
      <c r="DD25" s="378">
        <f>ROUNDUP(DC25/F25,0)</f>
        <v>2</v>
      </c>
      <c r="DE25" s="379"/>
      <c r="DF25" s="380"/>
      <c r="DG25" s="381"/>
      <c r="DH25" s="382"/>
      <c r="DI25" s="344">
        <v>3.0289351851851855E-2</v>
      </c>
      <c r="DJ25" s="345">
        <f>ROUNDUP(DI25/F25,0)</f>
        <v>3</v>
      </c>
      <c r="DK25" s="344"/>
      <c r="DL25" s="345"/>
      <c r="DM25" s="346"/>
      <c r="DN25" s="345"/>
      <c r="DO25" s="354"/>
      <c r="DP25" s="345"/>
      <c r="DQ25" s="344">
        <v>1.6238425925925924E-2</v>
      </c>
      <c r="DR25" s="345">
        <f t="shared" si="17"/>
        <v>2</v>
      </c>
      <c r="DS25" s="346"/>
      <c r="DT25" s="345"/>
      <c r="DU25" s="348"/>
      <c r="DV25" s="347"/>
      <c r="DW25" s="358"/>
      <c r="DX25" s="348"/>
      <c r="DY25" s="344"/>
      <c r="DZ25" s="345"/>
      <c r="EA25" s="355"/>
      <c r="EB25" s="348"/>
      <c r="EC25" s="344"/>
      <c r="ED25" s="345"/>
      <c r="EE25" s="355"/>
      <c r="EF25" s="347"/>
      <c r="EG25" s="344"/>
      <c r="EH25" s="345"/>
      <c r="EI25" s="344"/>
      <c r="EJ25" s="345"/>
      <c r="EK25" s="344"/>
      <c r="EL25" s="345"/>
      <c r="EM25" s="344"/>
      <c r="EN25" s="345"/>
      <c r="EO25" s="344"/>
      <c r="EP25" s="345"/>
      <c r="EQ25" s="355"/>
      <c r="ER25" s="345"/>
      <c r="ES25" s="344"/>
      <c r="ET25" s="345"/>
      <c r="EU25" s="344"/>
      <c r="EV25" s="345"/>
      <c r="EW25" s="344"/>
      <c r="EX25" s="345"/>
      <c r="EY25" s="344"/>
      <c r="EZ25" s="345"/>
      <c r="FA25" s="360"/>
      <c r="FB25" s="345"/>
      <c r="FC25" s="360"/>
      <c r="FD25" s="345"/>
      <c r="FE25" s="348"/>
      <c r="FF25" s="345"/>
      <c r="FG25" s="352"/>
      <c r="FH25" s="348"/>
      <c r="FI25" s="361"/>
      <c r="FJ25" s="349"/>
      <c r="FK25" s="360"/>
      <c r="FL25" s="345"/>
      <c r="FM25" s="370"/>
      <c r="FN25" s="365"/>
      <c r="FO25" s="366"/>
      <c r="FP25" s="365"/>
      <c r="FQ25" s="366"/>
      <c r="FR25" s="365"/>
      <c r="FS25" s="370">
        <v>1.5868055555555555E-2</v>
      </c>
      <c r="FT25" s="365">
        <f>ROUNDUP(FS25/$F25,0)</f>
        <v>2</v>
      </c>
      <c r="FU25" s="370"/>
      <c r="FV25" s="384"/>
      <c r="FW25" s="366"/>
      <c r="FX25" s="365"/>
      <c r="FY25" s="228"/>
      <c r="FZ25" s="229"/>
      <c r="GA25" s="370">
        <v>1.6018518518518519E-2</v>
      </c>
      <c r="GB25" s="365">
        <f>ROUNDUP(GA25/$F25,0)</f>
        <v>2</v>
      </c>
      <c r="GC25" s="354"/>
      <c r="GD25" s="345"/>
      <c r="GE25" s="354"/>
      <c r="GF25" s="345"/>
      <c r="GG25" s="354"/>
      <c r="GH25" s="345"/>
      <c r="GI25" s="346"/>
      <c r="GJ25" s="345"/>
      <c r="GK25" s="346"/>
      <c r="GL25" s="345"/>
      <c r="GM25" s="360"/>
      <c r="GN25" s="345"/>
      <c r="GO25" s="348"/>
      <c r="GP25" s="348"/>
      <c r="GQ25" s="360"/>
      <c r="GR25" s="345"/>
      <c r="GS25" s="370">
        <v>1.554398148148148E-2</v>
      </c>
      <c r="GT25" s="365">
        <f>ROUNDUP(GS25/$F25,0)</f>
        <v>2</v>
      </c>
      <c r="GU25" s="370">
        <v>1.0069444444444445E-2</v>
      </c>
      <c r="GV25" s="365">
        <f>ROUNDUP(GU25/$F25,0)</f>
        <v>1</v>
      </c>
      <c r="GW25" s="344"/>
      <c r="GX25" s="378"/>
      <c r="GY25" s="360"/>
      <c r="GZ25" s="345"/>
      <c r="HA25" s="370">
        <v>1.5995370370370372E-2</v>
      </c>
      <c r="HB25" s="365">
        <f>ROUNDUP(HA25/$F25,0)</f>
        <v>2</v>
      </c>
      <c r="HC25" s="344"/>
      <c r="HD25" s="345"/>
      <c r="HE25" s="370"/>
      <c r="HF25" s="363"/>
      <c r="HG25" s="370">
        <v>7.9884259259259252E-2</v>
      </c>
      <c r="HH25" s="365">
        <f>ROUNDUP(HG25/$F25,0)</f>
        <v>6</v>
      </c>
      <c r="HI25" s="344"/>
      <c r="HJ25" s="345"/>
      <c r="HK25" s="366"/>
      <c r="HL25" s="365"/>
      <c r="HM25" s="368">
        <v>1.5081018518518516E-2</v>
      </c>
      <c r="HN25" s="369">
        <f t="shared" si="55"/>
        <v>1</v>
      </c>
      <c r="HO25" s="368"/>
      <c r="HP25" s="369"/>
      <c r="HQ25" s="368"/>
      <c r="HR25" s="369"/>
      <c r="HS25" s="346"/>
      <c r="HT25" s="345"/>
      <c r="HU25" s="346"/>
      <c r="HV25" s="345"/>
      <c r="HW25" s="344">
        <v>2.1365740740740741E-2</v>
      </c>
      <c r="HX25" s="345">
        <f t="shared" si="57"/>
        <v>2</v>
      </c>
      <c r="HY25" s="344"/>
      <c r="HZ25" s="378"/>
      <c r="IA25" s="344"/>
      <c r="IB25" s="378"/>
      <c r="IC25" s="344"/>
      <c r="ID25" s="345"/>
      <c r="IE25" s="344"/>
      <c r="IF25" s="345"/>
      <c r="IG25" s="344"/>
      <c r="IH25" s="345"/>
      <c r="II25" s="344"/>
      <c r="IJ25" s="345"/>
      <c r="IK25" s="344"/>
      <c r="IL25" s="378"/>
      <c r="IM25" s="344"/>
      <c r="IN25" s="378"/>
      <c r="IO25" s="344">
        <v>4.0393518518518521E-3</v>
      </c>
      <c r="IP25" s="345">
        <f t="shared" ref="IP25" si="59">ROUNDUP(IO25/$F25,0)</f>
        <v>1</v>
      </c>
      <c r="IQ25" s="344"/>
      <c r="IR25" s="345"/>
      <c r="IS25" s="344"/>
      <c r="IT25" s="345"/>
      <c r="IU25" s="344">
        <f>TIME(0,55,34)+TIME(0,6,36)</f>
        <v>4.3171296296296305E-2</v>
      </c>
      <c r="IV25" s="345">
        <f t="shared" ref="IV25" si="60">ROUNDUP(IU25/$F25,0)</f>
        <v>3</v>
      </c>
      <c r="IW25" s="344"/>
      <c r="IX25" s="345"/>
      <c r="IY25" s="344"/>
      <c r="IZ25" s="345"/>
      <c r="JA25" s="344"/>
      <c r="JB25" s="345"/>
      <c r="JC25" s="344"/>
      <c r="JD25" s="345"/>
      <c r="JE25" s="344"/>
      <c r="JF25" s="345"/>
      <c r="JG25" s="344"/>
      <c r="JH25" s="345"/>
      <c r="JI25" s="370"/>
      <c r="JJ25" s="371"/>
      <c r="JK25" s="344"/>
      <c r="JL25" s="345"/>
      <c r="JM25" s="344"/>
      <c r="JN25" s="345"/>
      <c r="JO25" s="344"/>
      <c r="JP25" s="345"/>
      <c r="JQ25" s="344"/>
      <c r="JR25" s="345"/>
      <c r="JS25" s="344"/>
      <c r="JT25" s="345"/>
      <c r="JU25" s="344"/>
      <c r="JV25" s="345"/>
      <c r="JW25" s="344"/>
      <c r="JX25" s="378"/>
      <c r="JY25" s="387"/>
      <c r="JZ25" s="365"/>
      <c r="KA25" s="344"/>
      <c r="KB25" s="345"/>
      <c r="KC25" s="344"/>
      <c r="KD25" s="345"/>
      <c r="KE25" s="344"/>
      <c r="KF25" s="372"/>
      <c r="KG25" s="344"/>
      <c r="KH25" s="345"/>
      <c r="KI25" s="344"/>
      <c r="KJ25" s="345"/>
      <c r="KK25" s="344"/>
      <c r="KL25" s="345"/>
      <c r="KM25" s="344"/>
      <c r="KN25" s="345"/>
      <c r="KO25" s="344"/>
      <c r="KP25" s="345"/>
      <c r="KQ25" s="344"/>
      <c r="KR25" s="345"/>
      <c r="KS25" s="344"/>
      <c r="KT25" s="378"/>
      <c r="KU25" s="344"/>
      <c r="KV25" s="345"/>
      <c r="KW25" s="344"/>
      <c r="KX25" s="378"/>
      <c r="KY25" s="344"/>
      <c r="KZ25" s="345"/>
      <c r="LA25" s="362"/>
      <c r="LB25" s="363"/>
      <c r="LC25" s="344"/>
      <c r="LD25" s="345"/>
      <c r="LE25" s="344"/>
      <c r="LF25" s="345"/>
      <c r="LG25" s="344"/>
      <c r="LH25" s="378"/>
      <c r="LI25" s="344"/>
      <c r="LJ25" s="378"/>
      <c r="LK25" s="344"/>
      <c r="LL25" s="378"/>
      <c r="LM25" s="352"/>
      <c r="LN25" s="345"/>
      <c r="LO25" s="344"/>
      <c r="LP25" s="345"/>
      <c r="LQ25" s="344"/>
      <c r="LR25" s="345"/>
      <c r="LS25" s="344"/>
      <c r="LT25" s="345"/>
      <c r="LU25" s="344"/>
      <c r="LV25" s="345"/>
      <c r="LW25" s="344"/>
      <c r="LX25" s="378"/>
      <c r="LY25" s="344"/>
      <c r="LZ25" s="378"/>
      <c r="MA25" s="344"/>
      <c r="MB25" s="378"/>
      <c r="MC25" s="352"/>
      <c r="MD25" s="373"/>
      <c r="ME25" s="352"/>
      <c r="MF25" s="373"/>
      <c r="MG25" s="352"/>
      <c r="MH25" s="373"/>
      <c r="MI25" s="352"/>
      <c r="MJ25" s="373"/>
    </row>
    <row r="26" spans="1:348" s="337" customFormat="1" ht="16.5" customHeight="1" x14ac:dyDescent="0.2">
      <c r="A26" s="338">
        <f t="shared" si="5"/>
        <v>24</v>
      </c>
      <c r="B26" s="339" t="s">
        <v>439</v>
      </c>
      <c r="C26" s="340">
        <f t="shared" si="0"/>
        <v>34</v>
      </c>
      <c r="D26" s="341">
        <v>0</v>
      </c>
      <c r="E26" s="342">
        <f t="shared" si="1"/>
        <v>0.16955856481481479</v>
      </c>
      <c r="F26" s="343">
        <f t="shared" si="2"/>
        <v>0</v>
      </c>
      <c r="G26" s="344"/>
      <c r="H26" s="345"/>
      <c r="I26" s="344"/>
      <c r="J26" s="345"/>
      <c r="K26" s="374"/>
      <c r="L26" s="345"/>
      <c r="M26" s="346"/>
      <c r="N26" s="347"/>
      <c r="O26" s="374"/>
      <c r="P26" s="345"/>
      <c r="Q26" s="344"/>
      <c r="R26" s="345"/>
      <c r="S26" s="344"/>
      <c r="T26" s="345"/>
      <c r="U26" s="346"/>
      <c r="V26" s="345"/>
      <c r="W26" s="346"/>
      <c r="X26" s="345"/>
      <c r="Y26" s="344"/>
      <c r="Z26" s="345"/>
      <c r="AA26" s="344"/>
      <c r="AB26" s="345"/>
      <c r="AC26" s="348"/>
      <c r="AD26" s="348"/>
      <c r="AE26" s="344"/>
      <c r="AF26" s="345"/>
      <c r="AG26" s="344"/>
      <c r="AH26" s="345"/>
      <c r="AI26" s="344"/>
      <c r="AJ26" s="345"/>
      <c r="AK26" s="344"/>
      <c r="AL26" s="345"/>
      <c r="AM26" s="344"/>
      <c r="AN26" s="345"/>
      <c r="AO26" s="344"/>
      <c r="AP26" s="345"/>
      <c r="AQ26" s="344"/>
      <c r="AR26" s="345"/>
      <c r="AS26" s="344"/>
      <c r="AT26" s="345"/>
      <c r="AU26" s="350"/>
      <c r="AV26" s="389"/>
      <c r="AW26" s="352"/>
      <c r="AX26" s="353"/>
      <c r="AY26" s="354"/>
      <c r="AZ26" s="345"/>
      <c r="BA26" s="344"/>
      <c r="BB26" s="345"/>
      <c r="BC26" s="354"/>
      <c r="BD26" s="345"/>
      <c r="BE26" s="344"/>
      <c r="BF26" s="345"/>
      <c r="BG26" s="352"/>
      <c r="BH26" s="345"/>
      <c r="BI26" s="354"/>
      <c r="BJ26" s="345"/>
      <c r="BK26" s="355"/>
      <c r="BL26" s="348"/>
      <c r="BM26" s="344"/>
      <c r="BN26" s="345"/>
      <c r="BO26" s="344"/>
      <c r="BP26" s="345"/>
      <c r="BQ26" s="344"/>
      <c r="BR26" s="378"/>
      <c r="BS26" s="344"/>
      <c r="BT26" s="345"/>
      <c r="BU26" s="352"/>
      <c r="BV26" s="345"/>
      <c r="BW26" s="352"/>
      <c r="BX26" s="345"/>
      <c r="BY26" s="344"/>
      <c r="BZ26" s="349"/>
      <c r="CA26" s="344"/>
      <c r="CB26" s="345"/>
      <c r="CC26" s="344"/>
      <c r="CD26" s="349"/>
      <c r="CE26" s="344"/>
      <c r="CF26" s="345"/>
      <c r="CG26" s="344"/>
      <c r="CH26" s="345"/>
      <c r="CI26" s="344"/>
      <c r="CJ26" s="345"/>
      <c r="CK26" s="352"/>
      <c r="CL26" s="345"/>
      <c r="CM26" s="344"/>
      <c r="CN26" s="345"/>
      <c r="CO26" s="344"/>
      <c r="CP26" s="345"/>
      <c r="CQ26" s="356">
        <v>2.8918981481481482E-3</v>
      </c>
      <c r="CR26" s="345" t="e">
        <f>ROUNDUP(CQ26/F26,0)</f>
        <v>#DIV/0!</v>
      </c>
      <c r="CS26" s="352"/>
      <c r="CT26" s="349"/>
      <c r="CU26" s="354"/>
      <c r="CV26" s="345"/>
      <c r="CW26" s="352"/>
      <c r="CX26" s="357"/>
      <c r="CY26" s="358"/>
      <c r="CZ26" s="351"/>
      <c r="DA26" s="352"/>
      <c r="DB26" s="357"/>
      <c r="DC26" s="354"/>
      <c r="DD26" s="378"/>
      <c r="DE26" s="379"/>
      <c r="DF26" s="380"/>
      <c r="DG26" s="381"/>
      <c r="DH26" s="382"/>
      <c r="DI26" s="344"/>
      <c r="DJ26" s="345"/>
      <c r="DK26" s="344"/>
      <c r="DL26" s="345"/>
      <c r="DM26" s="346"/>
      <c r="DN26" s="345"/>
      <c r="DO26" s="354"/>
      <c r="DP26" s="345"/>
      <c r="DQ26" s="344"/>
      <c r="DR26" s="345"/>
      <c r="DS26" s="346"/>
      <c r="DT26" s="345"/>
      <c r="DU26" s="348"/>
      <c r="DV26" s="347"/>
      <c r="DW26" s="358"/>
      <c r="DX26" s="348"/>
      <c r="DY26" s="344"/>
      <c r="DZ26" s="345"/>
      <c r="EA26" s="355"/>
      <c r="EB26" s="348"/>
      <c r="EC26" s="344"/>
      <c r="ED26" s="345"/>
      <c r="EE26" s="355"/>
      <c r="EF26" s="347"/>
      <c r="EG26" s="344"/>
      <c r="EH26" s="345"/>
      <c r="EI26" s="344"/>
      <c r="EJ26" s="345"/>
      <c r="EK26" s="344"/>
      <c r="EL26" s="345"/>
      <c r="EM26" s="344"/>
      <c r="EN26" s="345"/>
      <c r="EO26" s="344"/>
      <c r="EP26" s="345"/>
      <c r="EQ26" s="355"/>
      <c r="ER26" s="345"/>
      <c r="ES26" s="344"/>
      <c r="ET26" s="345"/>
      <c r="EU26" s="344"/>
      <c r="EV26" s="345"/>
      <c r="EW26" s="344"/>
      <c r="EX26" s="345"/>
      <c r="EY26" s="344"/>
      <c r="EZ26" s="345"/>
      <c r="FA26" s="360"/>
      <c r="FB26" s="345"/>
      <c r="FC26" s="360"/>
      <c r="FD26" s="345"/>
      <c r="FE26" s="348"/>
      <c r="FF26" s="345"/>
      <c r="FG26" s="352"/>
      <c r="FH26" s="348"/>
      <c r="FI26" s="361"/>
      <c r="FJ26" s="349"/>
      <c r="FK26" s="360"/>
      <c r="FL26" s="345"/>
      <c r="FM26" s="370"/>
      <c r="FN26" s="365"/>
      <c r="FO26" s="366"/>
      <c r="FP26" s="365"/>
      <c r="FQ26" s="366"/>
      <c r="FR26" s="365"/>
      <c r="FS26" s="366"/>
      <c r="FT26" s="365"/>
      <c r="FU26" s="346"/>
      <c r="FV26" s="347"/>
      <c r="FW26" s="346"/>
      <c r="FX26" s="345"/>
      <c r="FY26" s="346"/>
      <c r="FZ26" s="345"/>
      <c r="GA26" s="366"/>
      <c r="GB26" s="365"/>
      <c r="GC26" s="354"/>
      <c r="GD26" s="345"/>
      <c r="GE26" s="354"/>
      <c r="GF26" s="345"/>
      <c r="GG26" s="354"/>
      <c r="GH26" s="345"/>
      <c r="GI26" s="346"/>
      <c r="GJ26" s="345"/>
      <c r="GK26" s="346"/>
      <c r="GL26" s="345"/>
      <c r="GM26" s="360"/>
      <c r="GN26" s="345"/>
      <c r="GO26" s="348"/>
      <c r="GP26" s="348"/>
      <c r="GQ26" s="360"/>
      <c r="GR26" s="345"/>
      <c r="GS26" s="346"/>
      <c r="GT26" s="345"/>
      <c r="GU26" s="346"/>
      <c r="GV26" s="345"/>
      <c r="GW26" s="344"/>
      <c r="GX26" s="378"/>
      <c r="GY26" s="360"/>
      <c r="GZ26" s="345"/>
      <c r="HA26" s="346"/>
      <c r="HB26" s="345"/>
      <c r="HC26" s="344"/>
      <c r="HD26" s="345"/>
      <c r="HE26" s="370"/>
      <c r="HF26" s="363"/>
      <c r="HG26" s="344"/>
      <c r="HH26" s="345"/>
      <c r="HI26" s="344"/>
      <c r="HJ26" s="345"/>
      <c r="HK26" s="346"/>
      <c r="HL26" s="345"/>
      <c r="HM26" s="367"/>
      <c r="HN26" s="345"/>
      <c r="HO26" s="368"/>
      <c r="HP26" s="369"/>
      <c r="HQ26" s="368"/>
      <c r="HR26" s="369"/>
      <c r="HS26" s="346"/>
      <c r="HT26" s="345"/>
      <c r="HU26" s="346"/>
      <c r="HV26" s="345"/>
      <c r="HW26" s="344"/>
      <c r="HX26" s="345"/>
      <c r="HY26" s="344"/>
      <c r="HZ26" s="378"/>
      <c r="IA26" s="344"/>
      <c r="IB26" s="378"/>
      <c r="IC26" s="344">
        <v>0.16666666666666666</v>
      </c>
      <c r="ID26" s="345" t="e">
        <f t="shared" ref="ID26" si="61">ROUNDUP(IC26/$F26,0)</f>
        <v>#DIV/0!</v>
      </c>
      <c r="IE26" s="344"/>
      <c r="IF26" s="345"/>
      <c r="IG26" s="344"/>
      <c r="IH26" s="345"/>
      <c r="II26" s="344"/>
      <c r="IJ26" s="345"/>
      <c r="IK26" s="344"/>
      <c r="IL26" s="378"/>
      <c r="IM26" s="344"/>
      <c r="IN26" s="378"/>
      <c r="IO26" s="344"/>
      <c r="IP26" s="378"/>
      <c r="IQ26" s="344"/>
      <c r="IR26" s="378"/>
      <c r="IS26" s="344"/>
      <c r="IT26" s="378"/>
      <c r="IU26" s="344"/>
      <c r="IV26" s="378"/>
      <c r="IW26" s="344"/>
      <c r="IX26" s="345"/>
      <c r="IY26" s="344"/>
      <c r="IZ26" s="345"/>
      <c r="JA26" s="344"/>
      <c r="JB26" s="345"/>
      <c r="JC26" s="344"/>
      <c r="JD26" s="345"/>
      <c r="JE26" s="344"/>
      <c r="JF26" s="345"/>
      <c r="JG26" s="344"/>
      <c r="JH26" s="345"/>
      <c r="JI26" s="370"/>
      <c r="JJ26" s="371"/>
      <c r="JK26" s="344"/>
      <c r="JL26" s="345"/>
      <c r="JM26" s="344"/>
      <c r="JN26" s="345"/>
      <c r="JO26" s="344"/>
      <c r="JP26" s="345"/>
      <c r="JQ26" s="344"/>
      <c r="JR26" s="345"/>
      <c r="JS26" s="344"/>
      <c r="JT26" s="345"/>
      <c r="JU26" s="344"/>
      <c r="JV26" s="345"/>
      <c r="JW26" s="344"/>
      <c r="JX26" s="345"/>
      <c r="JY26" s="387"/>
      <c r="JZ26" s="365"/>
      <c r="KA26" s="344"/>
      <c r="KB26" s="345"/>
      <c r="KC26" s="344"/>
      <c r="KD26" s="345"/>
      <c r="KE26" s="344"/>
      <c r="KF26" s="372"/>
      <c r="KG26" s="344"/>
      <c r="KH26" s="345"/>
      <c r="KI26" s="344"/>
      <c r="KJ26" s="345"/>
      <c r="KK26" s="344"/>
      <c r="KL26" s="345"/>
      <c r="KM26" s="344"/>
      <c r="KN26" s="345"/>
      <c r="KO26" s="344"/>
      <c r="KP26" s="345"/>
      <c r="KQ26" s="344"/>
      <c r="KR26" s="345"/>
      <c r="KS26" s="344"/>
      <c r="KT26" s="378"/>
      <c r="KU26" s="344"/>
      <c r="KV26" s="345"/>
      <c r="KW26" s="344"/>
      <c r="KX26" s="378"/>
      <c r="KY26" s="344"/>
      <c r="KZ26" s="345"/>
      <c r="LA26" s="362"/>
      <c r="LB26" s="363"/>
      <c r="LC26" s="344"/>
      <c r="LD26" s="345"/>
      <c r="LE26" s="344"/>
      <c r="LF26" s="345"/>
      <c r="LG26" s="344"/>
      <c r="LH26" s="378"/>
      <c r="LI26" s="344"/>
      <c r="LJ26" s="378"/>
      <c r="LK26" s="344"/>
      <c r="LL26" s="378"/>
      <c r="LM26" s="352"/>
      <c r="LN26" s="345"/>
      <c r="LO26" s="344"/>
      <c r="LP26" s="345"/>
      <c r="LQ26" s="344"/>
      <c r="LR26" s="345"/>
      <c r="LS26" s="344"/>
      <c r="LT26" s="345"/>
      <c r="LU26" s="344"/>
      <c r="LV26" s="345"/>
      <c r="LW26" s="344"/>
      <c r="LX26" s="378"/>
      <c r="LY26" s="344"/>
      <c r="LZ26" s="378"/>
      <c r="MA26" s="344"/>
      <c r="MB26" s="378"/>
      <c r="MC26" s="352"/>
      <c r="MD26" s="373"/>
      <c r="ME26" s="352"/>
      <c r="MF26" s="373"/>
      <c r="MG26" s="352"/>
      <c r="MH26" s="373"/>
      <c r="MI26" s="352"/>
      <c r="MJ26" s="373"/>
    </row>
    <row r="27" spans="1:348" s="337" customFormat="1" ht="16.5" customHeight="1" x14ac:dyDescent="0.2">
      <c r="A27" s="338">
        <f t="shared" si="5"/>
        <v>25</v>
      </c>
      <c r="B27" s="339" t="s">
        <v>9</v>
      </c>
      <c r="C27" s="340">
        <f t="shared" si="0"/>
        <v>17</v>
      </c>
      <c r="D27" s="341">
        <f>H27+J27+L27+N27+P27+R27+T27+V27+X27+Z27+AB27+AD27+AF27+AH27+AJ27+AL27+AN27+AP27+AR27+AT27+AV27+AX27+AZ27+BB27+BD27+BF27+BH27+BJ27+BL27+BN27+BP27+BR27+BT27+BV27+BX27+BZ27+CB27+CD27+CF27+CH27+CJ27+CL27+CN27+CP27+CR27+CT27+CV27+CX27+CZ27+DB27+DD27+DF27+DH27+DJ27+DL27+DN27+DP27+DR27+DT27+DV27+DX27+DZ27+EB27+ED27+EE27+EH27+EJ27+EL27+EN27+EP27+ET27+ER27+EV27+EZ27+FB27+FD27+FF27+FH27+FJ27+FL27+FN27+FP27+FR27+FT27+FV27+FW27+FY27+GB27+GD27+GF27+GH27+GJ27+GL27+GN27+GP27+GR27+GT27+GV27+GZ27+HB27+HD27+HF27+HH27+HL27+HN27+HP27+HR27+HT27+HX27+HV27+HZ27+ID27+IF27+EX27+HJ27+IH27+GX27+IJ27+IL27+IN27+IR27+IT27+IV27+IB27+IX27+IZ27+JB27+JF27+JH27+JL27+JN27+IP27+JD27+JP27+JJ27+JR27+JT27+JV27+JX27+JZ27+KB27+KD27+KF27+KH27+KJ27+KL27+KN27+KP27+KR27+KT27+KV27+KX27+KZ27+LB27+LD27+LF27+LH27+LJ27+LL27+LN27+LP27+LR27+LT27+LV27+LX27+LZ27+MB27+MD27+MF27+MH27+MJ27</f>
        <v>86.01900462962962</v>
      </c>
      <c r="E27" s="342">
        <f t="shared" si="1"/>
        <v>1.1966087962962961</v>
      </c>
      <c r="F27" s="343">
        <f t="shared" si="2"/>
        <v>1.8414351851851852E-2</v>
      </c>
      <c r="G27" s="344"/>
      <c r="H27" s="345"/>
      <c r="I27" s="344"/>
      <c r="J27" s="345"/>
      <c r="K27" s="374"/>
      <c r="L27" s="345"/>
      <c r="M27" s="346"/>
      <c r="N27" s="347"/>
      <c r="O27" s="374"/>
      <c r="P27" s="345"/>
      <c r="Q27" s="344"/>
      <c r="R27" s="345"/>
      <c r="S27" s="344"/>
      <c r="T27" s="345"/>
      <c r="U27" s="346"/>
      <c r="V27" s="345"/>
      <c r="W27" s="346"/>
      <c r="X27" s="345"/>
      <c r="Y27" s="344">
        <v>4.02662037037037E-2</v>
      </c>
      <c r="Z27" s="345">
        <f>ROUNDUP(Y27/F27,0)</f>
        <v>3</v>
      </c>
      <c r="AA27" s="374"/>
      <c r="AB27" s="345"/>
      <c r="AC27" s="348"/>
      <c r="AD27" s="348"/>
      <c r="AE27" s="344"/>
      <c r="AF27" s="345"/>
      <c r="AG27" s="344"/>
      <c r="AH27" s="345"/>
      <c r="AI27" s="344"/>
      <c r="AJ27" s="345"/>
      <c r="AK27" s="344">
        <v>2.613425925925926E-2</v>
      </c>
      <c r="AL27" s="345">
        <f t="shared" si="49"/>
        <v>2</v>
      </c>
      <c r="AM27" s="344"/>
      <c r="AN27" s="345"/>
      <c r="AO27" s="344"/>
      <c r="AP27" s="345"/>
      <c r="AQ27" s="344"/>
      <c r="AR27" s="345"/>
      <c r="AS27" s="344"/>
      <c r="AT27" s="345"/>
      <c r="AU27" s="350"/>
      <c r="AV27" s="389"/>
      <c r="AW27" s="352"/>
      <c r="AX27" s="353"/>
      <c r="AY27" s="354"/>
      <c r="AZ27" s="345"/>
      <c r="BA27" s="344"/>
      <c r="BB27" s="345"/>
      <c r="BC27" s="354"/>
      <c r="BD27" s="345"/>
      <c r="BE27" s="344"/>
      <c r="BF27" s="345"/>
      <c r="BG27" s="352"/>
      <c r="BH27" s="345"/>
      <c r="BI27" s="354"/>
      <c r="BJ27" s="345"/>
      <c r="BK27" s="355"/>
      <c r="BL27" s="348"/>
      <c r="BM27" s="344"/>
      <c r="BN27" s="345"/>
      <c r="BO27" s="344"/>
      <c r="BP27" s="345"/>
      <c r="BQ27" s="344"/>
      <c r="BR27" s="378"/>
      <c r="BS27" s="344"/>
      <c r="BT27" s="345"/>
      <c r="BU27" s="352"/>
      <c r="BV27" s="345"/>
      <c r="BW27" s="352"/>
      <c r="BX27" s="345"/>
      <c r="BY27" s="344"/>
      <c r="BZ27" s="349"/>
      <c r="CA27" s="344"/>
      <c r="CB27" s="345"/>
      <c r="CC27" s="344">
        <v>2.1273148148148149E-2</v>
      </c>
      <c r="CD27" s="349">
        <f t="shared" si="10"/>
        <v>2</v>
      </c>
      <c r="CE27" s="344"/>
      <c r="CF27" s="345"/>
      <c r="CG27" s="344"/>
      <c r="CH27" s="345"/>
      <c r="CI27" s="344">
        <v>2.0393518518518519E-2</v>
      </c>
      <c r="CJ27" s="345">
        <f>ROUNDUP(CI27/F27,0)</f>
        <v>2</v>
      </c>
      <c r="CK27" s="352"/>
      <c r="CL27" s="345"/>
      <c r="CM27" s="344"/>
      <c r="CN27" s="345"/>
      <c r="CO27" s="344">
        <v>2.4108796296296298E-2</v>
      </c>
      <c r="CP27" s="345">
        <f>ROUNDUP(CO27/F27,0)</f>
        <v>2</v>
      </c>
      <c r="CQ27" s="344"/>
      <c r="CR27" s="345"/>
      <c r="CS27" s="352">
        <v>6.5520833333333334E-2</v>
      </c>
      <c r="CT27" s="349">
        <f>ROUNDUP(CS27/F27,0)</f>
        <v>4</v>
      </c>
      <c r="CU27" s="354">
        <v>2.0682870370370372E-2</v>
      </c>
      <c r="CV27" s="345">
        <f>ROUNDUP(CU27/F27,0)</f>
        <v>2</v>
      </c>
      <c r="CW27" s="352"/>
      <c r="CX27" s="357"/>
      <c r="CY27" s="358"/>
      <c r="CZ27" s="351"/>
      <c r="DA27" s="352"/>
      <c r="DB27" s="357"/>
      <c r="DC27" s="354">
        <v>1.9976851851851853E-2</v>
      </c>
      <c r="DD27" s="345">
        <f>ROUNDUP(DC27/F27,0)</f>
        <v>2</v>
      </c>
      <c r="DE27" s="350"/>
      <c r="DF27" s="348"/>
      <c r="DG27" s="352">
        <v>4.9999999999999996E-2</v>
      </c>
      <c r="DH27" s="359">
        <f>ROUNDUP(DG27/F27,0)</f>
        <v>3</v>
      </c>
      <c r="DI27" s="344"/>
      <c r="DJ27" s="345"/>
      <c r="DK27" s="344">
        <v>9.256944444444444E-2</v>
      </c>
      <c r="DL27" s="345">
        <f>ROUNDUP(DK27/F27,0)</f>
        <v>6</v>
      </c>
      <c r="DM27" s="346"/>
      <c r="DN27" s="345"/>
      <c r="DO27" s="354"/>
      <c r="DP27" s="345"/>
      <c r="DQ27" s="344">
        <v>1.9976851851851853E-2</v>
      </c>
      <c r="DR27" s="345">
        <f t="shared" si="17"/>
        <v>2</v>
      </c>
      <c r="DS27" s="346"/>
      <c r="DT27" s="345"/>
      <c r="DU27" s="348"/>
      <c r="DV27" s="347"/>
      <c r="DW27" s="358"/>
      <c r="DX27" s="348"/>
      <c r="DY27" s="344">
        <v>1.9259259259259261E-2</v>
      </c>
      <c r="DZ27" s="345">
        <f t="shared" si="11"/>
        <v>2</v>
      </c>
      <c r="EA27" s="355">
        <v>1.0659722222222221E-2</v>
      </c>
      <c r="EB27" s="348">
        <f t="shared" si="25"/>
        <v>1</v>
      </c>
      <c r="EC27" s="344">
        <v>0.10556712962962962</v>
      </c>
      <c r="ED27" s="345">
        <f t="shared" si="37"/>
        <v>6</v>
      </c>
      <c r="EE27" s="355">
        <v>1.9004629629629632E-2</v>
      </c>
      <c r="EF27" s="347">
        <f t="shared" si="26"/>
        <v>2</v>
      </c>
      <c r="EG27" s="344"/>
      <c r="EH27" s="345"/>
      <c r="EI27" s="344"/>
      <c r="EJ27" s="345"/>
      <c r="EK27" s="344"/>
      <c r="EL27" s="345"/>
      <c r="EM27" s="344"/>
      <c r="EN27" s="345"/>
      <c r="EO27" s="344"/>
      <c r="EP27" s="345"/>
      <c r="EQ27" s="355"/>
      <c r="ER27" s="345"/>
      <c r="ES27" s="344"/>
      <c r="ET27" s="345"/>
      <c r="EU27" s="344"/>
      <c r="EV27" s="345"/>
      <c r="EW27" s="344">
        <v>1.7326388888888888E-2</v>
      </c>
      <c r="EX27" s="345">
        <f>ROUNDUP(EW27/$F27,0)</f>
        <v>1</v>
      </c>
      <c r="EY27" s="344"/>
      <c r="EZ27" s="345"/>
      <c r="FA27" s="360"/>
      <c r="FB27" s="345"/>
      <c r="FC27" s="360"/>
      <c r="FD27" s="345"/>
      <c r="FE27" s="348"/>
      <c r="FF27" s="345"/>
      <c r="FG27" s="352"/>
      <c r="FH27" s="348"/>
      <c r="FI27" s="361"/>
      <c r="FJ27" s="349"/>
      <c r="FK27" s="360"/>
      <c r="FL27" s="345"/>
      <c r="FM27" s="370"/>
      <c r="FN27" s="365"/>
      <c r="FO27" s="366"/>
      <c r="FP27" s="365"/>
      <c r="FQ27" s="344">
        <v>5.5358796296296288E-2</v>
      </c>
      <c r="FR27" s="365">
        <f>ROUNDUP(FQ27/$F27,0)</f>
        <v>4</v>
      </c>
      <c r="FS27" s="370">
        <v>1.8958333333333334E-2</v>
      </c>
      <c r="FT27" s="365">
        <f>ROUNDUP(FS27/$F27,0)</f>
        <v>2</v>
      </c>
      <c r="FU27" s="370"/>
      <c r="FV27" s="384"/>
      <c r="FW27" s="366"/>
      <c r="FX27" s="365"/>
      <c r="FY27" s="366"/>
      <c r="FZ27" s="365"/>
      <c r="GA27" s="370">
        <v>1.8645833333333334E-2</v>
      </c>
      <c r="GB27" s="365">
        <f>ROUNDUP(GA27/$F27,0)</f>
        <v>2</v>
      </c>
      <c r="GC27" s="354"/>
      <c r="GD27" s="345"/>
      <c r="GE27" s="354"/>
      <c r="GF27" s="345"/>
      <c r="GG27" s="354"/>
      <c r="GH27" s="345"/>
      <c r="GI27" s="346"/>
      <c r="GJ27" s="345"/>
      <c r="GK27" s="346"/>
      <c r="GL27" s="345"/>
      <c r="GM27" s="360"/>
      <c r="GN27" s="345"/>
      <c r="GO27" s="233">
        <v>4.1122685185185186E-2</v>
      </c>
      <c r="GP27" s="365">
        <f>ROUNDUP(GO27/$F27,0)</f>
        <v>3</v>
      </c>
      <c r="GQ27" s="360"/>
      <c r="GR27" s="345"/>
      <c r="GS27" s="370">
        <v>1.8703703703703705E-2</v>
      </c>
      <c r="GT27" s="365">
        <f>ROUNDUP(GS27/$F27,0)</f>
        <v>2</v>
      </c>
      <c r="GU27" s="346"/>
      <c r="GV27" s="345"/>
      <c r="GW27" s="344"/>
      <c r="GX27" s="378"/>
      <c r="GY27" s="370">
        <v>8.9525462962962973E-2</v>
      </c>
      <c r="GZ27" s="365">
        <f>ROUNDUP(GY27/$F27,0)</f>
        <v>5</v>
      </c>
      <c r="HA27" s="370">
        <v>1.849537037037037E-2</v>
      </c>
      <c r="HB27" s="365">
        <f>ROUNDUP(HA27/$F27,0)</f>
        <v>2</v>
      </c>
      <c r="HC27" s="344"/>
      <c r="HD27" s="345"/>
      <c r="HE27" s="370"/>
      <c r="HF27" s="363"/>
      <c r="HG27" s="344"/>
      <c r="HH27" s="345"/>
      <c r="HI27" s="344"/>
      <c r="HJ27" s="345"/>
      <c r="HK27" s="368">
        <v>4.08912037037037E-2</v>
      </c>
      <c r="HL27" s="369">
        <f t="shared" ref="HJ27:HL28" si="62">ROUNDUP(HK27/$F27,0)</f>
        <v>3</v>
      </c>
      <c r="HM27" s="368">
        <v>1.8414351851851852E-2</v>
      </c>
      <c r="HN27" s="369">
        <f t="shared" ref="HN27" si="63">ROUNDUP(HM27/$F27,0)</f>
        <v>1</v>
      </c>
      <c r="HO27" s="368"/>
      <c r="HP27" s="369"/>
      <c r="HQ27" s="368"/>
      <c r="HR27" s="369"/>
      <c r="HS27" s="233">
        <v>4.0567129629629627E-2</v>
      </c>
      <c r="HT27" s="365">
        <f>ROUNDUP(HS27/$F27,0)</f>
        <v>3</v>
      </c>
      <c r="HU27" s="366"/>
      <c r="HV27" s="365"/>
      <c r="HW27" s="344">
        <v>1.2210648148148146E-2</v>
      </c>
      <c r="HX27" s="345">
        <f t="shared" ref="HX27" si="64">ROUNDUP(HW27/$F27,0)</f>
        <v>1</v>
      </c>
      <c r="HY27" s="344"/>
      <c r="HZ27" s="378"/>
      <c r="IA27" s="344"/>
      <c r="IB27" s="378"/>
      <c r="IC27" s="344"/>
      <c r="ID27" s="345"/>
      <c r="IE27" s="344">
        <v>3.2442129629629633E-2</v>
      </c>
      <c r="IF27" s="345">
        <f t="shared" ref="IF27" si="65">ROUNDUP(IE27/$F27,0)</f>
        <v>2</v>
      </c>
      <c r="IG27" s="344"/>
      <c r="IH27" s="345"/>
      <c r="II27" s="344">
        <v>2.314814814814815E-2</v>
      </c>
      <c r="IJ27" s="345">
        <f t="shared" ref="IJ27" si="66">ROUNDUP(II27/$F27,0)</f>
        <v>2</v>
      </c>
      <c r="IK27" s="344">
        <v>4.0775462962962965E-2</v>
      </c>
      <c r="IL27" s="345">
        <f t="shared" ref="IL27:IL29" si="67">ROUNDUP(IK27/$F27,0)</f>
        <v>3</v>
      </c>
      <c r="IM27" s="344"/>
      <c r="IN27" s="378"/>
      <c r="IO27" s="344">
        <v>6.1921296296296299E-3</v>
      </c>
      <c r="IP27" s="345">
        <f t="shared" ref="IP27:IP30" si="68">ROUNDUP(IO27/$F27,0)</f>
        <v>1</v>
      </c>
      <c r="IQ27" s="344">
        <v>3.4039351851851855E-2</v>
      </c>
      <c r="IR27" s="345">
        <f t="shared" ref="IR27" si="69">ROUNDUP(IQ27/$F27,0)</f>
        <v>2</v>
      </c>
      <c r="IS27" s="344"/>
      <c r="IT27" s="378"/>
      <c r="IU27" s="344"/>
      <c r="IV27" s="378"/>
      <c r="IW27" s="344"/>
      <c r="IX27" s="345"/>
      <c r="IY27" s="344">
        <v>3.8425925925925926E-2</v>
      </c>
      <c r="IZ27" s="345">
        <f t="shared" ref="IZ27" si="70">ROUNDUP(IY27/$F27,0)</f>
        <v>3</v>
      </c>
      <c r="JA27" s="344"/>
      <c r="JB27" s="345"/>
      <c r="JC27" s="344"/>
      <c r="JD27" s="345"/>
      <c r="JE27" s="344"/>
      <c r="JF27" s="345"/>
      <c r="JG27" s="344"/>
      <c r="JH27" s="345"/>
      <c r="JI27" s="370"/>
      <c r="JJ27" s="371"/>
      <c r="JK27" s="344"/>
      <c r="JL27" s="345"/>
      <c r="JM27" s="344">
        <v>3.6724537037037035E-2</v>
      </c>
      <c r="JN27" s="345">
        <f t="shared" ref="JN27" si="71">ROUNDUP(JM27/$F27,0)</f>
        <v>2</v>
      </c>
      <c r="JO27" s="388">
        <v>3.9247685185185184E-2</v>
      </c>
      <c r="JP27" s="345">
        <f t="shared" ref="JP27" si="72">ROUNDUP(JO27/$F27,0)</f>
        <v>3</v>
      </c>
      <c r="JQ27" s="344"/>
      <c r="JR27" s="345"/>
      <c r="JS27" s="344"/>
      <c r="JT27" s="345"/>
      <c r="JU27" s="344"/>
      <c r="JV27" s="345"/>
      <c r="JW27" s="344"/>
      <c r="JX27" s="345"/>
      <c r="JY27" s="387"/>
      <c r="JZ27" s="365"/>
      <c r="KA27" s="344"/>
      <c r="KB27" s="345"/>
      <c r="KC27" s="344"/>
      <c r="KD27" s="345"/>
      <c r="KE27" s="344"/>
      <c r="KF27" s="372"/>
      <c r="KG27" s="344"/>
      <c r="KH27" s="345"/>
      <c r="KI27" s="344"/>
      <c r="KJ27" s="345"/>
      <c r="KK27" s="344"/>
      <c r="KL27" s="345"/>
      <c r="KM27" s="344"/>
      <c r="KN27" s="345"/>
      <c r="KO27" s="344"/>
      <c r="KP27" s="345"/>
      <c r="KQ27" s="344"/>
      <c r="KR27" s="345"/>
      <c r="KS27" s="344"/>
      <c r="KT27" s="378"/>
      <c r="KU27" s="344"/>
      <c r="KV27" s="345"/>
      <c r="KW27" s="344"/>
      <c r="KX27" s="378"/>
      <c r="KY27" s="344"/>
      <c r="KZ27" s="345"/>
      <c r="LA27" s="362"/>
      <c r="LB27" s="363"/>
      <c r="LC27" s="344"/>
      <c r="LD27" s="345"/>
      <c r="LE27" s="344"/>
      <c r="LF27" s="345"/>
      <c r="LG27" s="344"/>
      <c r="LH27" s="378"/>
      <c r="LI27" s="344"/>
      <c r="LJ27" s="345"/>
      <c r="LK27" s="344"/>
      <c r="LL27" s="378"/>
      <c r="LM27" s="352"/>
      <c r="LN27" s="345"/>
      <c r="LO27" s="344"/>
      <c r="LP27" s="345"/>
      <c r="LQ27" s="344"/>
      <c r="LR27" s="345"/>
      <c r="LS27" s="344"/>
      <c r="LT27" s="345"/>
      <c r="LU27" s="344"/>
      <c r="LV27" s="345"/>
      <c r="LW27" s="344"/>
      <c r="LX27" s="378"/>
      <c r="LY27" s="344"/>
      <c r="LZ27" s="378"/>
      <c r="MA27" s="344"/>
      <c r="MB27" s="378"/>
      <c r="MC27" s="352"/>
      <c r="MD27" s="373"/>
      <c r="ME27" s="352"/>
      <c r="MF27" s="373"/>
      <c r="MG27" s="352"/>
      <c r="MH27" s="373"/>
      <c r="MI27" s="352"/>
      <c r="MJ27" s="373"/>
    </row>
    <row r="28" spans="1:348" s="337" customFormat="1" ht="16.5" customHeight="1" x14ac:dyDescent="0.2">
      <c r="A28" s="338">
        <f t="shared" si="5"/>
        <v>26</v>
      </c>
      <c r="B28" s="339" t="s">
        <v>581</v>
      </c>
      <c r="C28" s="340">
        <f t="shared" si="0"/>
        <v>34</v>
      </c>
      <c r="D28" s="341">
        <v>0</v>
      </c>
      <c r="E28" s="342">
        <f t="shared" si="1"/>
        <v>0.50247685185185187</v>
      </c>
      <c r="F28" s="343">
        <f t="shared" si="2"/>
        <v>0</v>
      </c>
      <c r="G28" s="344"/>
      <c r="H28" s="345"/>
      <c r="I28" s="344"/>
      <c r="J28" s="345"/>
      <c r="K28" s="374"/>
      <c r="L28" s="345"/>
      <c r="M28" s="346"/>
      <c r="N28" s="347"/>
      <c r="O28" s="374"/>
      <c r="P28" s="345"/>
      <c r="Q28" s="344"/>
      <c r="R28" s="345"/>
      <c r="S28" s="344"/>
      <c r="T28" s="345"/>
      <c r="U28" s="346"/>
      <c r="V28" s="345"/>
      <c r="W28" s="346"/>
      <c r="X28" s="345"/>
      <c r="Y28" s="344"/>
      <c r="Z28" s="345"/>
      <c r="AA28" s="374"/>
      <c r="AB28" s="345"/>
      <c r="AC28" s="348"/>
      <c r="AD28" s="348"/>
      <c r="AE28" s="344"/>
      <c r="AF28" s="345"/>
      <c r="AG28" s="344"/>
      <c r="AH28" s="345"/>
      <c r="AI28" s="344"/>
      <c r="AJ28" s="345"/>
      <c r="AK28" s="344"/>
      <c r="AL28" s="345"/>
      <c r="AM28" s="344"/>
      <c r="AN28" s="345"/>
      <c r="AO28" s="344"/>
      <c r="AP28" s="345"/>
      <c r="AQ28" s="344"/>
      <c r="AR28" s="345"/>
      <c r="AS28" s="344"/>
      <c r="AT28" s="345"/>
      <c r="AU28" s="350"/>
      <c r="AV28" s="389"/>
      <c r="AW28" s="352"/>
      <c r="AX28" s="353"/>
      <c r="AY28" s="354"/>
      <c r="AZ28" s="345"/>
      <c r="BA28" s="344"/>
      <c r="BB28" s="345"/>
      <c r="BC28" s="354"/>
      <c r="BD28" s="345"/>
      <c r="BE28" s="344"/>
      <c r="BF28" s="345"/>
      <c r="BG28" s="352"/>
      <c r="BH28" s="345"/>
      <c r="BI28" s="354"/>
      <c r="BJ28" s="345"/>
      <c r="BK28" s="355"/>
      <c r="BL28" s="348"/>
      <c r="BM28" s="344"/>
      <c r="BN28" s="345"/>
      <c r="BO28" s="344"/>
      <c r="BP28" s="345"/>
      <c r="BQ28" s="344"/>
      <c r="BR28" s="378"/>
      <c r="BS28" s="344"/>
      <c r="BT28" s="345"/>
      <c r="BU28" s="352"/>
      <c r="BV28" s="345"/>
      <c r="BW28" s="352"/>
      <c r="BX28" s="345"/>
      <c r="BY28" s="344"/>
      <c r="BZ28" s="349"/>
      <c r="CA28" s="344"/>
      <c r="CB28" s="345"/>
      <c r="CC28" s="344"/>
      <c r="CD28" s="349"/>
      <c r="CE28" s="344"/>
      <c r="CF28" s="345"/>
      <c r="CG28" s="344"/>
      <c r="CH28" s="345"/>
      <c r="CI28" s="344"/>
      <c r="CJ28" s="345"/>
      <c r="CK28" s="352"/>
      <c r="CL28" s="345"/>
      <c r="CM28" s="344"/>
      <c r="CN28" s="345"/>
      <c r="CO28" s="344"/>
      <c r="CP28" s="345"/>
      <c r="CQ28" s="344"/>
      <c r="CR28" s="345"/>
      <c r="CS28" s="352"/>
      <c r="CT28" s="349"/>
      <c r="CU28" s="354"/>
      <c r="CV28" s="345"/>
      <c r="CW28" s="352"/>
      <c r="CX28" s="357"/>
      <c r="CY28" s="358"/>
      <c r="CZ28" s="351"/>
      <c r="DA28" s="352"/>
      <c r="DB28" s="357"/>
      <c r="DC28" s="354"/>
      <c r="DD28" s="345"/>
      <c r="DE28" s="350"/>
      <c r="DF28" s="348"/>
      <c r="DG28" s="352"/>
      <c r="DH28" s="359"/>
      <c r="DI28" s="344"/>
      <c r="DJ28" s="345"/>
      <c r="DK28" s="344"/>
      <c r="DL28" s="345"/>
      <c r="DM28" s="346"/>
      <c r="DN28" s="345"/>
      <c r="DO28" s="354"/>
      <c r="DP28" s="345"/>
      <c r="DQ28" s="344"/>
      <c r="DR28" s="345"/>
      <c r="DS28" s="346"/>
      <c r="DT28" s="345"/>
      <c r="DU28" s="348"/>
      <c r="DV28" s="347"/>
      <c r="DW28" s="344">
        <v>9.0300925925925923E-2</v>
      </c>
      <c r="DX28" s="365" t="e">
        <f>ROUNDUP(DW28/$F28,0)</f>
        <v>#DIV/0!</v>
      </c>
      <c r="DY28" s="344"/>
      <c r="DZ28" s="345"/>
      <c r="EA28" s="355"/>
      <c r="EB28" s="348"/>
      <c r="EC28" s="344"/>
      <c r="ED28" s="345"/>
      <c r="EE28" s="355"/>
      <c r="EF28" s="347"/>
      <c r="EG28" s="344"/>
      <c r="EH28" s="345"/>
      <c r="EI28" s="394"/>
      <c r="EJ28" s="347"/>
      <c r="EK28" s="344"/>
      <c r="EL28" s="345"/>
      <c r="EM28" s="344"/>
      <c r="EN28" s="345"/>
      <c r="EO28" s="344"/>
      <c r="EP28" s="345"/>
      <c r="EQ28" s="355"/>
      <c r="ER28" s="345"/>
      <c r="ES28" s="344"/>
      <c r="ET28" s="345"/>
      <c r="EU28" s="344"/>
      <c r="EV28" s="345"/>
      <c r="EW28" s="344"/>
      <c r="EX28" s="345"/>
      <c r="EY28" s="344"/>
      <c r="EZ28" s="345"/>
      <c r="FA28" s="360"/>
      <c r="FB28" s="345"/>
      <c r="FC28" s="360"/>
      <c r="FD28" s="345"/>
      <c r="FE28" s="348"/>
      <c r="FF28" s="345"/>
      <c r="FG28" s="352"/>
      <c r="FH28" s="348"/>
      <c r="FI28" s="361"/>
      <c r="FJ28" s="349"/>
      <c r="FK28" s="360"/>
      <c r="FL28" s="345"/>
      <c r="FM28" s="370"/>
      <c r="FN28" s="365"/>
      <c r="FO28" s="366"/>
      <c r="FP28" s="365"/>
      <c r="FQ28" s="366"/>
      <c r="FR28" s="365"/>
      <c r="FS28" s="366"/>
      <c r="FT28" s="365"/>
      <c r="FU28" s="346"/>
      <c r="FV28" s="347"/>
      <c r="FW28" s="346"/>
      <c r="FX28" s="345"/>
      <c r="FY28" s="346"/>
      <c r="FZ28" s="345"/>
      <c r="GA28" s="366"/>
      <c r="GB28" s="365"/>
      <c r="GC28" s="354"/>
      <c r="GD28" s="345"/>
      <c r="GE28" s="354"/>
      <c r="GF28" s="345"/>
      <c r="GG28" s="354"/>
      <c r="GH28" s="345"/>
      <c r="GI28" s="346"/>
      <c r="GJ28" s="345"/>
      <c r="GK28" s="370">
        <v>7.9618055555555553E-2</v>
      </c>
      <c r="GL28" s="365" t="e">
        <f>ROUNDUP(GK28/$F28,0)</f>
        <v>#DIV/0!</v>
      </c>
      <c r="GM28" s="360"/>
      <c r="GN28" s="345"/>
      <c r="GO28" s="348"/>
      <c r="GP28" s="348"/>
      <c r="GQ28" s="360"/>
      <c r="GR28" s="345"/>
      <c r="GS28" s="346"/>
      <c r="GT28" s="345"/>
      <c r="GU28" s="346"/>
      <c r="GV28" s="345"/>
      <c r="GW28" s="344"/>
      <c r="GX28" s="378"/>
      <c r="GY28" s="360"/>
      <c r="GZ28" s="345"/>
      <c r="HA28" s="346"/>
      <c r="HB28" s="345"/>
      <c r="HC28" s="344"/>
      <c r="HD28" s="345"/>
      <c r="HE28" s="370"/>
      <c r="HF28" s="363"/>
      <c r="HG28" s="344"/>
      <c r="HH28" s="345"/>
      <c r="HI28" s="344">
        <v>7.5081018518518519E-2</v>
      </c>
      <c r="HJ28" s="369" t="e">
        <f t="shared" si="62"/>
        <v>#DIV/0!</v>
      </c>
      <c r="HK28" s="346"/>
      <c r="HL28" s="345"/>
      <c r="HM28" s="367"/>
      <c r="HN28" s="345"/>
      <c r="HO28" s="368"/>
      <c r="HP28" s="369"/>
      <c r="HQ28" s="368"/>
      <c r="HR28" s="369"/>
      <c r="HS28" s="346"/>
      <c r="HT28" s="345"/>
      <c r="HU28" s="346"/>
      <c r="HV28" s="345"/>
      <c r="HW28" s="344"/>
      <c r="HX28" s="345"/>
      <c r="HY28" s="344"/>
      <c r="HZ28" s="378"/>
      <c r="IA28" s="344"/>
      <c r="IB28" s="378"/>
      <c r="IC28" s="344">
        <v>0.16666666666666666</v>
      </c>
      <c r="ID28" s="345" t="e">
        <f t="shared" ref="ID28:ID30" si="73">ROUNDUP(IC28/$F28,0)</f>
        <v>#DIV/0!</v>
      </c>
      <c r="IE28" s="344"/>
      <c r="IF28" s="345"/>
      <c r="IG28" s="344"/>
      <c r="IH28" s="345"/>
      <c r="II28" s="344"/>
      <c r="IJ28" s="345"/>
      <c r="IK28" s="344">
        <v>7.211805555555556E-2</v>
      </c>
      <c r="IL28" s="345" t="e">
        <f t="shared" si="67"/>
        <v>#DIV/0!</v>
      </c>
      <c r="IM28" s="344"/>
      <c r="IN28" s="378"/>
      <c r="IO28" s="344">
        <v>4.0046296296296297E-3</v>
      </c>
      <c r="IP28" s="345" t="e">
        <f t="shared" si="68"/>
        <v>#DIV/0!</v>
      </c>
      <c r="IQ28" s="344"/>
      <c r="IR28" s="378"/>
      <c r="IS28" s="344"/>
      <c r="IT28" s="378"/>
      <c r="IU28" s="344"/>
      <c r="IV28" s="378"/>
      <c r="IW28" s="344"/>
      <c r="IX28" s="345"/>
      <c r="IY28" s="344"/>
      <c r="IZ28" s="345"/>
      <c r="JA28" s="344"/>
      <c r="JB28" s="345"/>
      <c r="JC28" s="344"/>
      <c r="JD28" s="345"/>
      <c r="JE28" s="344">
        <v>1.4687499999999999E-2</v>
      </c>
      <c r="JF28" s="345" t="e">
        <f t="shared" ref="JF28" si="74">ROUNDUP(JE28/$F28,0)</f>
        <v>#DIV/0!</v>
      </c>
      <c r="JG28" s="344"/>
      <c r="JH28" s="345"/>
      <c r="JI28" s="370"/>
      <c r="JJ28" s="371"/>
      <c r="JK28" s="344"/>
      <c r="JL28" s="345"/>
      <c r="JM28" s="344"/>
      <c r="JN28" s="345"/>
      <c r="JO28" s="344"/>
      <c r="JP28" s="345"/>
      <c r="JQ28" s="344"/>
      <c r="JR28" s="345"/>
      <c r="JS28" s="344"/>
      <c r="JT28" s="345"/>
      <c r="JU28" s="344"/>
      <c r="JV28" s="345"/>
      <c r="JW28" s="344"/>
      <c r="JX28" s="345"/>
      <c r="JY28" s="387"/>
      <c r="JZ28" s="365"/>
      <c r="KA28" s="344"/>
      <c r="KB28" s="345"/>
      <c r="KC28" s="344"/>
      <c r="KD28" s="345"/>
      <c r="KE28" s="344"/>
      <c r="KF28" s="372"/>
      <c r="KG28" s="344"/>
      <c r="KH28" s="345"/>
      <c r="KI28" s="344"/>
      <c r="KJ28" s="345"/>
      <c r="KK28" s="344"/>
      <c r="KL28" s="345"/>
      <c r="KM28" s="344"/>
      <c r="KN28" s="345"/>
      <c r="KO28" s="344"/>
      <c r="KP28" s="345"/>
      <c r="KQ28" s="344"/>
      <c r="KR28" s="345"/>
      <c r="KS28" s="344"/>
      <c r="KT28" s="378"/>
      <c r="KU28" s="344"/>
      <c r="KV28" s="345"/>
      <c r="KW28" s="344"/>
      <c r="KX28" s="378"/>
      <c r="KY28" s="344"/>
      <c r="KZ28" s="345"/>
      <c r="LA28" s="362"/>
      <c r="LB28" s="363"/>
      <c r="LC28" s="344"/>
      <c r="LD28" s="345"/>
      <c r="LE28" s="344"/>
      <c r="LF28" s="345"/>
      <c r="LG28" s="344"/>
      <c r="LH28" s="378"/>
      <c r="LI28" s="344"/>
      <c r="LJ28" s="345"/>
      <c r="LK28" s="344"/>
      <c r="LL28" s="378"/>
      <c r="LM28" s="352"/>
      <c r="LN28" s="345"/>
      <c r="LO28" s="344"/>
      <c r="LP28" s="345"/>
      <c r="LQ28" s="344"/>
      <c r="LR28" s="345"/>
      <c r="LS28" s="344"/>
      <c r="LT28" s="345"/>
      <c r="LU28" s="344"/>
      <c r="LV28" s="345"/>
      <c r="LW28" s="344"/>
      <c r="LX28" s="378"/>
      <c r="LY28" s="344"/>
      <c r="LZ28" s="378"/>
      <c r="MA28" s="344"/>
      <c r="MB28" s="378"/>
      <c r="MC28" s="352"/>
      <c r="MD28" s="373"/>
      <c r="ME28" s="352"/>
      <c r="MF28" s="373"/>
      <c r="MG28" s="352"/>
      <c r="MH28" s="373"/>
      <c r="MI28" s="352"/>
      <c r="MJ28" s="373"/>
    </row>
    <row r="29" spans="1:348" s="337" customFormat="1" ht="16.5" customHeight="1" x14ac:dyDescent="0.2">
      <c r="A29" s="338">
        <f t="shared" si="5"/>
        <v>27</v>
      </c>
      <c r="B29" s="339" t="s">
        <v>2</v>
      </c>
      <c r="C29" s="340">
        <f t="shared" si="0"/>
        <v>7</v>
      </c>
      <c r="D29" s="341">
        <f>H29+J29+L29+N29+P29+R29+T29+V29+X29+Z29+AB29+AD29+AF29+AH29+AJ29+AL29+AN29+AP29+AR29+AT29+AV29+AX29+AZ29+BB29+BD29+BF29+BH29+BJ29+BL29+BN29+BP29+BR29+BT29+BV29+BX29+BZ29+CB29+CD29+CF29+CH29+CJ29+CL29+CN29+CP29+CR29+CT29+CV29+CX29+CZ29+DB29+DD29+DF29+DH29+DJ29+DL29+DN29+DP29+DR29+DT29+DV29+DX29+DZ29+EB29+ED29+EE29+EH29+EJ29+EL29+EN29+EP29+ET29+ER29+EV29+EZ29+FB29+FD29+FF29+FH29+FJ29+FL29+FN29+FP29+FR29+FT29+FV29+FW29+FY29+GB29+GD29+GF29+GH29+GJ29+GL29+GN29+GP29+GR29+GT29+GV29+GZ29+HB29+HD29+HF29+HH29+HL29+HN29+HP29+HR29+HT29+HX29+HV29+HZ29+ID29+IF29+EX29+HJ29+IH29+GX29+IJ29+IL29+IN29+IR29+IT29+IV29+IB29+IX29+IZ29+JB29+JF29+JH29+JL29+JN29+IP29+JD29+JP29+JJ29+JR29+JT29+JV29+JX29+JZ29+KB29+KD29+KF29+KH29+KJ29+KL29+KN29+KP29+KR29+KT29+KV29+KX29+KZ29+LB29+LD29+LF29+LH29+LJ29+LL29+LN29+LP29+LR29+LT29+LV29+LX29+LZ29+MB29+MD29+MF29+MH29+MJ29</f>
        <v>149.01385416666665</v>
      </c>
      <c r="E29" s="342">
        <f t="shared" si="1"/>
        <v>1.7386689814814813</v>
      </c>
      <c r="F29" s="343">
        <f t="shared" si="2"/>
        <v>1.3090277777777779E-2</v>
      </c>
      <c r="G29" s="344"/>
      <c r="H29" s="345"/>
      <c r="I29" s="344"/>
      <c r="J29" s="345"/>
      <c r="K29" s="344"/>
      <c r="L29" s="345"/>
      <c r="M29" s="346"/>
      <c r="N29" s="347"/>
      <c r="O29" s="344">
        <v>0.12692129629629631</v>
      </c>
      <c r="P29" s="345">
        <f>ROUNDUP(O29/F29,0)</f>
        <v>10</v>
      </c>
      <c r="Q29" s="344"/>
      <c r="R29" s="345"/>
      <c r="S29" s="344"/>
      <c r="T29" s="345"/>
      <c r="U29" s="346"/>
      <c r="V29" s="345"/>
      <c r="W29" s="346"/>
      <c r="X29" s="345"/>
      <c r="Y29" s="344">
        <v>3.1145833333333334E-2</v>
      </c>
      <c r="Z29" s="345">
        <f>ROUNDUP(Y29/F29,0)</f>
        <v>3</v>
      </c>
      <c r="AA29" s="344"/>
      <c r="AB29" s="345"/>
      <c r="AC29" s="348"/>
      <c r="AD29" s="348"/>
      <c r="AE29" s="344">
        <v>6.7395833333333335E-2</v>
      </c>
      <c r="AF29" s="345">
        <f>ROUNDUP(AE29/F29,0)</f>
        <v>6</v>
      </c>
      <c r="AG29" s="344"/>
      <c r="AH29" s="345"/>
      <c r="AI29" s="344"/>
      <c r="AJ29" s="345"/>
      <c r="AK29" s="344"/>
      <c r="AL29" s="345"/>
      <c r="AM29" s="344"/>
      <c r="AN29" s="345"/>
      <c r="AO29" s="344"/>
      <c r="AP29" s="345"/>
      <c r="AQ29" s="344">
        <v>4.2453703703703709E-2</v>
      </c>
      <c r="AR29" s="345">
        <f>ROUNDUP(AQ29/F29,0)</f>
        <v>4</v>
      </c>
      <c r="AS29" s="344">
        <v>3.1064814814814812E-2</v>
      </c>
      <c r="AT29" s="345">
        <f>ROUNDUP(AS29/F29,0)</f>
        <v>3</v>
      </c>
      <c r="AU29" s="350"/>
      <c r="AV29" s="389"/>
      <c r="AW29" s="352"/>
      <c r="AX29" s="353"/>
      <c r="AY29" s="354">
        <v>1.7858796296296296E-2</v>
      </c>
      <c r="AZ29" s="345">
        <f>ROUNDUP(AY29/F29,0)</f>
        <v>2</v>
      </c>
      <c r="BA29" s="344"/>
      <c r="BB29" s="345"/>
      <c r="BC29" s="354"/>
      <c r="BD29" s="345"/>
      <c r="BE29" s="344"/>
      <c r="BF29" s="345"/>
      <c r="BG29" s="352"/>
      <c r="BH29" s="345"/>
      <c r="BI29" s="354"/>
      <c r="BJ29" s="345"/>
      <c r="BK29" s="355"/>
      <c r="BL29" s="348"/>
      <c r="BM29" s="344"/>
      <c r="BN29" s="345"/>
      <c r="BO29" s="344"/>
      <c r="BP29" s="345"/>
      <c r="BQ29" s="344">
        <v>4.7291666666666669E-2</v>
      </c>
      <c r="BR29" s="378">
        <f>ROUNDUP(BQ29/F29,0)</f>
        <v>4</v>
      </c>
      <c r="BS29" s="344"/>
      <c r="BT29" s="345"/>
      <c r="BU29" s="352"/>
      <c r="BV29" s="345"/>
      <c r="BW29" s="352"/>
      <c r="BX29" s="345"/>
      <c r="BY29" s="344">
        <v>1.3796296296296298E-2</v>
      </c>
      <c r="BZ29" s="349">
        <f t="shared" si="9"/>
        <v>2</v>
      </c>
      <c r="CA29" s="344"/>
      <c r="CB29" s="345"/>
      <c r="CC29" s="344">
        <v>1.4317129629629631E-2</v>
      </c>
      <c r="CD29" s="349">
        <f t="shared" si="10"/>
        <v>2</v>
      </c>
      <c r="CE29" s="344"/>
      <c r="CF29" s="345"/>
      <c r="CG29" s="344"/>
      <c r="CH29" s="345"/>
      <c r="CI29" s="344"/>
      <c r="CJ29" s="345"/>
      <c r="CK29" s="352">
        <v>8.082175925925926E-2</v>
      </c>
      <c r="CL29" s="345">
        <f>ROUNDUP(CK29/F29,0)</f>
        <v>7</v>
      </c>
      <c r="CM29" s="344"/>
      <c r="CN29" s="345"/>
      <c r="CO29" s="344">
        <v>1.6631944444444446E-2</v>
      </c>
      <c r="CP29" s="345">
        <f>ROUNDUP(CO29/F29,0)</f>
        <v>2</v>
      </c>
      <c r="CQ29" s="344"/>
      <c r="CR29" s="345"/>
      <c r="CS29" s="352">
        <v>4.6840277777777779E-2</v>
      </c>
      <c r="CT29" s="349">
        <f>ROUNDUP(CS29/F29,0)</f>
        <v>4</v>
      </c>
      <c r="CU29" s="354"/>
      <c r="CV29" s="345"/>
      <c r="CW29" s="352">
        <v>8.6921296296296302E-2</v>
      </c>
      <c r="CX29" s="357">
        <f>ROUNDUP(CW29/F29,0)</f>
        <v>7</v>
      </c>
      <c r="CY29" s="358"/>
      <c r="CZ29" s="351"/>
      <c r="DA29" s="352"/>
      <c r="DB29" s="357"/>
      <c r="DC29" s="354"/>
      <c r="DD29" s="345"/>
      <c r="DE29" s="350"/>
      <c r="DF29" s="348"/>
      <c r="DG29" s="352"/>
      <c r="DH29" s="359"/>
      <c r="DI29" s="344">
        <v>2.5648148148148146E-2</v>
      </c>
      <c r="DJ29" s="345">
        <f>ROUNDUP(DI29/F29,0)</f>
        <v>2</v>
      </c>
      <c r="DK29" s="344">
        <v>6.9918981481481471E-2</v>
      </c>
      <c r="DL29" s="345">
        <f>ROUNDUP(DK29/$F29,0)</f>
        <v>6</v>
      </c>
      <c r="DM29" s="346"/>
      <c r="DN29" s="345"/>
      <c r="DO29" s="354"/>
      <c r="DP29" s="345"/>
      <c r="DQ29" s="344"/>
      <c r="DR29" s="345"/>
      <c r="DS29" s="346"/>
      <c r="DT29" s="345"/>
      <c r="DU29" s="348"/>
      <c r="DV29" s="347"/>
      <c r="DW29" s="344">
        <v>9.2708333333333337E-2</v>
      </c>
      <c r="DX29" s="365">
        <f>ROUNDUP(DW29/$F29,0)</f>
        <v>8</v>
      </c>
      <c r="DY29" s="344"/>
      <c r="DZ29" s="345"/>
      <c r="EA29" s="355">
        <v>2.6168981481481477E-2</v>
      </c>
      <c r="EB29" s="348">
        <f t="shared" si="25"/>
        <v>2</v>
      </c>
      <c r="EC29" s="344">
        <v>8.0833333333333326E-2</v>
      </c>
      <c r="ED29" s="345">
        <f t="shared" si="37"/>
        <v>7</v>
      </c>
      <c r="EE29" s="355">
        <v>1.3854166666666666E-2</v>
      </c>
      <c r="EF29" s="347">
        <f>ROUNDUP(EE29/$F$29,0)</f>
        <v>2</v>
      </c>
      <c r="EG29" s="344"/>
      <c r="EH29" s="345"/>
      <c r="EI29" s="355">
        <v>7.0462962962962963E-2</v>
      </c>
      <c r="EJ29" s="347">
        <f>ROUNDUP(EI29/$F29,0)</f>
        <v>6</v>
      </c>
      <c r="EK29" s="344"/>
      <c r="EL29" s="345"/>
      <c r="EM29" s="344"/>
      <c r="EN29" s="345"/>
      <c r="EO29" s="344"/>
      <c r="EP29" s="345"/>
      <c r="EQ29" s="355"/>
      <c r="ER29" s="345"/>
      <c r="ES29" s="344"/>
      <c r="ET29" s="345"/>
      <c r="EU29" s="344"/>
      <c r="EV29" s="345"/>
      <c r="EW29" s="344"/>
      <c r="EX29" s="345"/>
      <c r="EY29" s="344"/>
      <c r="EZ29" s="345"/>
      <c r="FA29" s="360">
        <v>7.1921296296296303E-2</v>
      </c>
      <c r="FB29" s="345">
        <f>ROUNDUP(FA29/F29,0)</f>
        <v>6</v>
      </c>
      <c r="FC29" s="360"/>
      <c r="FD29" s="345"/>
      <c r="FE29" s="348"/>
      <c r="FF29" s="345"/>
      <c r="FG29" s="352"/>
      <c r="FH29" s="348"/>
      <c r="FI29" s="361"/>
      <c r="FJ29" s="349"/>
      <c r="FK29" s="360"/>
      <c r="FL29" s="345"/>
      <c r="FM29" s="370"/>
      <c r="FN29" s="365"/>
      <c r="FO29" s="366"/>
      <c r="FP29" s="365"/>
      <c r="FQ29" s="366"/>
      <c r="FR29" s="365"/>
      <c r="FS29" s="370">
        <v>1.3761574074074074E-2</v>
      </c>
      <c r="FT29" s="365">
        <f>ROUNDUP(FS29/$F29,0)</f>
        <v>2</v>
      </c>
      <c r="FU29" s="366"/>
      <c r="FV29" s="384"/>
      <c r="FW29" s="366"/>
      <c r="FX29" s="365"/>
      <c r="FY29" s="366"/>
      <c r="FZ29" s="365"/>
      <c r="GA29" s="366"/>
      <c r="GB29" s="365"/>
      <c r="GC29" s="354"/>
      <c r="GD29" s="345"/>
      <c r="GE29" s="354"/>
      <c r="GF29" s="345"/>
      <c r="GG29" s="354"/>
      <c r="GH29" s="345"/>
      <c r="GI29" s="346"/>
      <c r="GJ29" s="345"/>
      <c r="GK29" s="346"/>
      <c r="GL29" s="345"/>
      <c r="GM29" s="370">
        <v>7.5682870370370373E-2</v>
      </c>
      <c r="GN29" s="365">
        <f>ROUNDUP(GM29/$F29,0)</f>
        <v>6</v>
      </c>
      <c r="GO29" s="395"/>
      <c r="GP29" s="395"/>
      <c r="GQ29" s="370"/>
      <c r="GR29" s="365"/>
      <c r="GS29" s="366"/>
      <c r="GT29" s="365"/>
      <c r="GU29" s="366"/>
      <c r="GV29" s="365"/>
      <c r="GW29" s="344"/>
      <c r="GX29" s="378"/>
      <c r="GY29" s="370">
        <v>6.7812499999999998E-2</v>
      </c>
      <c r="GZ29" s="365">
        <f>ROUNDUP(GY29/$F29,0)</f>
        <v>6</v>
      </c>
      <c r="HA29" s="366"/>
      <c r="HB29" s="365"/>
      <c r="HC29" s="370"/>
      <c r="HD29" s="365"/>
      <c r="HE29" s="370"/>
      <c r="HF29" s="363"/>
      <c r="HG29" s="370">
        <v>6.9386574074074073E-2</v>
      </c>
      <c r="HH29" s="365">
        <f>ROUNDUP(HG29/$F29,0)</f>
        <v>6</v>
      </c>
      <c r="HI29" s="344"/>
      <c r="HJ29" s="345"/>
      <c r="HK29" s="366"/>
      <c r="HL29" s="365"/>
      <c r="HM29" s="368">
        <v>1.3090277777777779E-2</v>
      </c>
      <c r="HN29" s="369">
        <f t="shared" ref="HN29:HN30" si="75">ROUNDUP(HM29/$F29,0)</f>
        <v>1</v>
      </c>
      <c r="HO29" s="368"/>
      <c r="HP29" s="369"/>
      <c r="HQ29" s="368"/>
      <c r="HR29" s="369"/>
      <c r="HS29" s="366"/>
      <c r="HT29" s="365"/>
      <c r="HU29" s="366"/>
      <c r="HV29" s="365"/>
      <c r="HW29" s="344"/>
      <c r="HX29" s="345"/>
      <c r="HY29" s="344"/>
      <c r="HZ29" s="378"/>
      <c r="IA29" s="344"/>
      <c r="IB29" s="378"/>
      <c r="IC29" s="344">
        <v>0.16666666666666666</v>
      </c>
      <c r="ID29" s="345">
        <f t="shared" si="73"/>
        <v>13</v>
      </c>
      <c r="IE29" s="344"/>
      <c r="IF29" s="345"/>
      <c r="IG29" s="344"/>
      <c r="IH29" s="345"/>
      <c r="II29" s="344"/>
      <c r="IJ29" s="345"/>
      <c r="IK29" s="344">
        <v>0.15123842592592593</v>
      </c>
      <c r="IL29" s="345">
        <f t="shared" si="67"/>
        <v>12</v>
      </c>
      <c r="IM29" s="344"/>
      <c r="IN29" s="378"/>
      <c r="IO29" s="344">
        <v>3.9583333333333337E-3</v>
      </c>
      <c r="IP29" s="345">
        <f t="shared" si="68"/>
        <v>1</v>
      </c>
      <c r="IQ29" s="344"/>
      <c r="IR29" s="378"/>
      <c r="IS29" s="344">
        <v>7.1759259259259259E-2</v>
      </c>
      <c r="IT29" s="345">
        <f t="shared" ref="IT29" si="76">ROUNDUP(IS29/$F29,0)</f>
        <v>6</v>
      </c>
      <c r="IU29" s="344"/>
      <c r="IV29" s="378"/>
      <c r="IW29" s="344"/>
      <c r="IX29" s="345"/>
      <c r="IY29" s="344"/>
      <c r="IZ29" s="345"/>
      <c r="JA29" s="344"/>
      <c r="JB29" s="345"/>
      <c r="JC29" s="344"/>
      <c r="JD29" s="345"/>
      <c r="JE29" s="344"/>
      <c r="JF29" s="345"/>
      <c r="JG29" s="344"/>
      <c r="JH29" s="345"/>
      <c r="JI29" s="370"/>
      <c r="JJ29" s="371"/>
      <c r="JK29" s="344"/>
      <c r="JL29" s="345"/>
      <c r="JM29" s="344"/>
      <c r="JN29" s="345"/>
      <c r="JO29" s="388">
        <v>3.0335648148148143E-2</v>
      </c>
      <c r="JP29" s="345">
        <f t="shared" ref="JP29" si="77">ROUNDUP(JO29/$F29,0)</f>
        <v>3</v>
      </c>
      <c r="JQ29" s="344"/>
      <c r="JR29" s="345"/>
      <c r="JS29" s="344"/>
      <c r="JT29" s="345"/>
      <c r="JU29" s="344"/>
      <c r="JV29" s="345"/>
      <c r="JW29" s="344"/>
      <c r="JX29" s="345"/>
      <c r="JY29" s="387"/>
      <c r="JZ29" s="365"/>
      <c r="KA29" s="344"/>
      <c r="KB29" s="345"/>
      <c r="KC29" s="344"/>
      <c r="KD29" s="345"/>
      <c r="KE29" s="344"/>
      <c r="KF29" s="372"/>
      <c r="KG29" s="344"/>
      <c r="KH29" s="345"/>
      <c r="KI29" s="344"/>
      <c r="KJ29" s="345"/>
      <c r="KK29" s="344"/>
      <c r="KL29" s="345"/>
      <c r="KM29" s="344"/>
      <c r="KN29" s="345"/>
      <c r="KO29" s="344"/>
      <c r="KP29" s="345"/>
      <c r="KQ29" s="344"/>
      <c r="KR29" s="345"/>
      <c r="KS29" s="344"/>
      <c r="KT29" s="378"/>
      <c r="KU29" s="344"/>
      <c r="KV29" s="345"/>
      <c r="KW29" s="344"/>
      <c r="KX29" s="378"/>
      <c r="KY29" s="344"/>
      <c r="KZ29" s="345"/>
      <c r="LA29" s="362"/>
      <c r="LB29" s="363"/>
      <c r="LC29" s="344"/>
      <c r="LD29" s="345"/>
      <c r="LE29" s="344"/>
      <c r="LF29" s="345"/>
      <c r="LG29" s="344"/>
      <c r="LH29" s="378"/>
      <c r="LI29" s="344"/>
      <c r="LJ29" s="345"/>
      <c r="LK29" s="344"/>
      <c r="LL29" s="378"/>
      <c r="LM29" s="352"/>
      <c r="LN29" s="345"/>
      <c r="LO29" s="344"/>
      <c r="LP29" s="345"/>
      <c r="LQ29" s="344"/>
      <c r="LR29" s="345"/>
      <c r="LS29" s="344"/>
      <c r="LT29" s="345"/>
      <c r="LU29" s="344"/>
      <c r="LV29" s="345"/>
      <c r="LW29" s="344"/>
      <c r="LX29" s="378"/>
      <c r="LY29" s="344"/>
      <c r="LZ29" s="378"/>
      <c r="MA29" s="344"/>
      <c r="MB29" s="378"/>
      <c r="MC29" s="352"/>
      <c r="MD29" s="373"/>
      <c r="ME29" s="352"/>
      <c r="MF29" s="373"/>
      <c r="MG29" s="352"/>
      <c r="MH29" s="373"/>
      <c r="MI29" s="352"/>
      <c r="MJ29" s="373"/>
    </row>
    <row r="30" spans="1:348" s="337" customFormat="1" ht="16.5" customHeight="1" x14ac:dyDescent="0.2">
      <c r="A30" s="338">
        <f t="shared" si="5"/>
        <v>28</v>
      </c>
      <c r="B30" s="339" t="s">
        <v>161</v>
      </c>
      <c r="C30" s="340">
        <f t="shared" si="0"/>
        <v>3</v>
      </c>
      <c r="D30" s="341">
        <f>H30+J30+L30+N30+P30+R30+T30+V30+X30+Z30+AB30+AD30+AF30+AH30+AJ30+AL30+AN30+AP30+AR30+AT30+AV30+AX30+AZ30+BB30+BD30+BF30+BH30+BJ30+BL30+BN30+BP30+BR30+BT30+BV30+BX30+BZ30+CB30+CD30+CF30+CH30+CJ30+CL30+CN30+CP30+CR30+CT30+CV30+CX30+CZ30+DB30+DD30+DF30+DH30+DJ30+DL30+DN30+DP30+DR30+DT30+DV30+DX30+DZ30+EB30+ED30+EE30+EH30+EJ30+EL30+EN30+EP30+ET30+ER30+EV30+EZ30+FB30+FD30+FF30+FH30+FJ30+FL30+FN30+FP30+FR30+FT30+FV30+FW30+FY30+GB30+GD30+GF30+GH30+GJ30+GL30+GN30+GP30+GR30+GT30+GV30+GZ30+HB30+HD30+HF30+HH30+HL30+HN30+HP30+HR30+HT30+HX30+HV30+HZ30+ID30+IF30+EX30+HJ30+IH30+GX30+IJ30+IL30+IN30+IR30+IT30+IV30+IB30+IX30+IZ30+JB30+JF30+JH30+JL30+JN30+IP30+JD30+JP30+JJ30+JR30+JT30+JV30+JX30+JZ30+KB30+KD30+KF30+KH30+KJ30+KL30+KN30+KP30+KR30+KT30+KV30+KX30+KZ30+LB30+LD30+LF30+LH30+LJ30+LL30+LN30+LP30+LR30+LT30+LV30+LX30+LZ30+MB30+MD30+MF30+MH30+MJ30</f>
        <v>195.09570601851851</v>
      </c>
      <c r="E30" s="342">
        <f t="shared" si="1"/>
        <v>2.1939798611111105</v>
      </c>
      <c r="F30" s="343">
        <f t="shared" si="2"/>
        <v>1.3171296296296294E-2</v>
      </c>
      <c r="G30" s="344"/>
      <c r="H30" s="345"/>
      <c r="I30" s="344"/>
      <c r="J30" s="345"/>
      <c r="K30" s="344"/>
      <c r="L30" s="345"/>
      <c r="M30" s="346"/>
      <c r="N30" s="347"/>
      <c r="O30" s="344">
        <v>0.10753472222222223</v>
      </c>
      <c r="P30" s="345">
        <f>ROUNDUP(O30/F30,0)</f>
        <v>9</v>
      </c>
      <c r="Q30" s="344">
        <v>5.7175925925925927E-3</v>
      </c>
      <c r="R30" s="345">
        <f>ROUNDUP(Q30/F30,0)</f>
        <v>1</v>
      </c>
      <c r="S30" s="344">
        <v>1.8807870370370371E-2</v>
      </c>
      <c r="T30" s="345">
        <f>ROUNDUP(S30/F30,0)</f>
        <v>2</v>
      </c>
      <c r="U30" s="346"/>
      <c r="V30" s="345"/>
      <c r="W30" s="346"/>
      <c r="X30" s="345"/>
      <c r="Y30" s="344">
        <v>3.0590277777777775E-2</v>
      </c>
      <c r="Z30" s="345">
        <f>ROUNDUP(Y30/F30,0)</f>
        <v>3</v>
      </c>
      <c r="AA30" s="344"/>
      <c r="AB30" s="345"/>
      <c r="AC30" s="348"/>
      <c r="AD30" s="348"/>
      <c r="AE30" s="344">
        <v>6.7708333333333329E-2</v>
      </c>
      <c r="AF30" s="345">
        <f>ROUNDUP(AE30/F30,0)</f>
        <v>6</v>
      </c>
      <c r="AG30" s="344"/>
      <c r="AH30" s="345"/>
      <c r="AI30" s="344"/>
      <c r="AJ30" s="345"/>
      <c r="AK30" s="344">
        <v>1.7812499999999998E-2</v>
      </c>
      <c r="AL30" s="345">
        <f t="shared" si="49"/>
        <v>2</v>
      </c>
      <c r="AM30" s="344"/>
      <c r="AN30" s="345"/>
      <c r="AO30" s="344"/>
      <c r="AP30" s="345"/>
      <c r="AQ30" s="344">
        <v>4.1828703703703701E-2</v>
      </c>
      <c r="AR30" s="345">
        <f t="shared" ref="AR30:AR49" si="78">ROUNDUP(AQ30/F30,0)</f>
        <v>4</v>
      </c>
      <c r="AS30" s="344">
        <v>3.259259259259259E-2</v>
      </c>
      <c r="AT30" s="345">
        <f t="shared" ref="AT30:AT48" si="79">ROUNDUP(AS30/F30,0)</f>
        <v>3</v>
      </c>
      <c r="AU30" s="350"/>
      <c r="AV30" s="389"/>
      <c r="AW30" s="352">
        <v>3.0254629629629631E-2</v>
      </c>
      <c r="AX30" s="353">
        <f>ROUNDUP(AW30/F30,0)</f>
        <v>3</v>
      </c>
      <c r="AY30" s="354">
        <v>1.4733796296296295E-2</v>
      </c>
      <c r="AZ30" s="345">
        <f>ROUNDUP(AY30/F30,0)</f>
        <v>2</v>
      </c>
      <c r="BA30" s="344">
        <v>2.0474537037037038E-2</v>
      </c>
      <c r="BB30" s="345">
        <f>ROUNDUP(BA30/F30,0)</f>
        <v>2</v>
      </c>
      <c r="BC30" s="354"/>
      <c r="BD30" s="345"/>
      <c r="BE30" s="344"/>
      <c r="BF30" s="345"/>
      <c r="BG30" s="352">
        <v>2.1365740740740741E-2</v>
      </c>
      <c r="BH30" s="345">
        <f>ROUNDUP(BG30/F30,0)</f>
        <v>2</v>
      </c>
      <c r="BI30" s="354"/>
      <c r="BJ30" s="345"/>
      <c r="BK30" s="355">
        <v>1.3564814814814816E-2</v>
      </c>
      <c r="BL30" s="348">
        <f>ROUNDUP(BK30/F30,0)</f>
        <v>2</v>
      </c>
      <c r="BM30" s="344"/>
      <c r="BN30" s="345"/>
      <c r="BO30" s="344">
        <v>1.3715277777777778E-2</v>
      </c>
      <c r="BP30" s="345">
        <f>ROUNDUP(BO30/F30,0)</f>
        <v>2</v>
      </c>
      <c r="BQ30" s="344"/>
      <c r="BR30" s="378"/>
      <c r="BS30" s="344">
        <v>0.1645486111111111</v>
      </c>
      <c r="BT30" s="345">
        <f>ROUNDUP(BS30/F30,0)</f>
        <v>13</v>
      </c>
      <c r="BU30" s="352"/>
      <c r="BV30" s="345"/>
      <c r="BW30" s="352"/>
      <c r="BX30" s="345"/>
      <c r="BY30" s="344">
        <v>1.329861111111111E-2</v>
      </c>
      <c r="BZ30" s="349">
        <f t="shared" si="9"/>
        <v>2</v>
      </c>
      <c r="CA30" s="344">
        <v>4.1157407407407406E-2</v>
      </c>
      <c r="CB30" s="345">
        <f>ROUNDUP(CA30/F30,0)</f>
        <v>4</v>
      </c>
      <c r="CC30" s="344"/>
      <c r="CD30" s="349"/>
      <c r="CE30" s="344"/>
      <c r="CF30" s="345"/>
      <c r="CG30" s="344">
        <v>2.5358796296296296E-2</v>
      </c>
      <c r="CH30" s="345">
        <f>ROUNDUP(CG30/F30,0)</f>
        <v>2</v>
      </c>
      <c r="CI30" s="344">
        <v>1.3263888888888889E-2</v>
      </c>
      <c r="CJ30" s="345">
        <f>ROUNDUP(CI30/F30,0)</f>
        <v>2</v>
      </c>
      <c r="CK30" s="352"/>
      <c r="CL30" s="345"/>
      <c r="CM30" s="344">
        <v>6.8692129629629631E-2</v>
      </c>
      <c r="CN30" s="345">
        <f>ROUNDUP(CM30/F30,0)</f>
        <v>6</v>
      </c>
      <c r="CO30" s="344">
        <v>1.486111111111111E-2</v>
      </c>
      <c r="CP30" s="345">
        <f>ROUNDUP(CO30/F30,0)</f>
        <v>2</v>
      </c>
      <c r="CQ30" s="356">
        <v>2.8918981481481482E-3</v>
      </c>
      <c r="CR30" s="345">
        <f>ROUNDUP(CQ30/F30,0)</f>
        <v>1</v>
      </c>
      <c r="CS30" s="352"/>
      <c r="CT30" s="349"/>
      <c r="CU30" s="354">
        <v>1.3634259259259257E-2</v>
      </c>
      <c r="CV30" s="345">
        <f>ROUNDUP(CU30/F30,0)</f>
        <v>2</v>
      </c>
      <c r="CW30" s="352">
        <v>6.7939814814814814E-2</v>
      </c>
      <c r="CX30" s="357">
        <f>ROUNDUP(CW30/F30,0)</f>
        <v>6</v>
      </c>
      <c r="CY30" s="358"/>
      <c r="CZ30" s="351"/>
      <c r="DA30" s="352"/>
      <c r="DB30" s="357"/>
      <c r="DC30" s="354">
        <v>1.3171296296296294E-2</v>
      </c>
      <c r="DD30" s="345">
        <f>ROUNDUP(DC30/F30,0)</f>
        <v>1</v>
      </c>
      <c r="DE30" s="350"/>
      <c r="DF30" s="348"/>
      <c r="DG30" s="352"/>
      <c r="DH30" s="359"/>
      <c r="DI30" s="344">
        <v>2.3668981481481485E-2</v>
      </c>
      <c r="DJ30" s="345">
        <f>ROUNDUP(DI30/F30,0)</f>
        <v>2</v>
      </c>
      <c r="DK30" s="344"/>
      <c r="DL30" s="345"/>
      <c r="DM30" s="344">
        <v>6.3425925925925927E-2</v>
      </c>
      <c r="DN30" s="345">
        <f>ROUNDUP(DM30/$F30,0)</f>
        <v>5</v>
      </c>
      <c r="DO30" s="354"/>
      <c r="DP30" s="345"/>
      <c r="DQ30" s="344">
        <v>1.3564814814814816E-2</v>
      </c>
      <c r="DR30" s="345">
        <f t="shared" si="17"/>
        <v>2</v>
      </c>
      <c r="DS30" s="344">
        <v>1.525462962962963E-2</v>
      </c>
      <c r="DT30" s="345">
        <f t="shared" ref="DT30" si="80">ROUNDUP(DS30/$F30,0)</f>
        <v>2</v>
      </c>
      <c r="DU30" s="348"/>
      <c r="DV30" s="347"/>
      <c r="DW30" s="344">
        <v>7.9108796296296288E-2</v>
      </c>
      <c r="DX30" s="365">
        <f>ROUNDUP(DW30/$F30,0)</f>
        <v>7</v>
      </c>
      <c r="DY30" s="344"/>
      <c r="DZ30" s="345"/>
      <c r="EA30" s="355">
        <v>2.4756944444444443E-2</v>
      </c>
      <c r="EB30" s="348">
        <f t="shared" si="25"/>
        <v>2</v>
      </c>
      <c r="EC30" s="344">
        <v>7.9872685185185185E-2</v>
      </c>
      <c r="ED30" s="345">
        <f t="shared" si="37"/>
        <v>7</v>
      </c>
      <c r="EE30" s="355">
        <v>1.3425925925925924E-2</v>
      </c>
      <c r="EF30" s="347">
        <f t="shared" si="26"/>
        <v>2</v>
      </c>
      <c r="EG30" s="344"/>
      <c r="EH30" s="345"/>
      <c r="EI30" s="355">
        <v>7.0069444444444448E-2</v>
      </c>
      <c r="EJ30" s="347">
        <f>ROUNDUP(EI30/$F30,0)</f>
        <v>6</v>
      </c>
      <c r="EK30" s="344"/>
      <c r="EL30" s="345"/>
      <c r="EM30" s="344"/>
      <c r="EN30" s="345"/>
      <c r="EO30" s="344"/>
      <c r="EP30" s="345"/>
      <c r="EQ30" s="355"/>
      <c r="ER30" s="345"/>
      <c r="ES30" s="344"/>
      <c r="ET30" s="345"/>
      <c r="EU30" s="344"/>
      <c r="EV30" s="345"/>
      <c r="EW30" s="344"/>
      <c r="EX30" s="345"/>
      <c r="EY30" s="344">
        <v>6.1979166666666669E-2</v>
      </c>
      <c r="EZ30" s="345">
        <f>ROUNDUP(EY30/F30,0)</f>
        <v>5</v>
      </c>
      <c r="FA30" s="360">
        <v>7.2615740740740745E-2</v>
      </c>
      <c r="FB30" s="345">
        <f>ROUNDUP(FA30/F30,0)</f>
        <v>6</v>
      </c>
      <c r="FC30" s="360"/>
      <c r="FD30" s="345"/>
      <c r="FE30" s="348"/>
      <c r="FF30" s="345"/>
      <c r="FG30" s="352"/>
      <c r="FH30" s="348"/>
      <c r="FI30" s="361"/>
      <c r="FJ30" s="349"/>
      <c r="FK30" s="360"/>
      <c r="FL30" s="345"/>
      <c r="FM30" s="370"/>
      <c r="FN30" s="365"/>
      <c r="FO30" s="366"/>
      <c r="FP30" s="365"/>
      <c r="FQ30" s="366"/>
      <c r="FR30" s="365"/>
      <c r="FS30" s="370">
        <v>1.3287037037037036E-2</v>
      </c>
      <c r="FT30" s="365">
        <f>ROUNDUP(FS30/$F30,0)</f>
        <v>2</v>
      </c>
      <c r="FU30" s="370"/>
      <c r="FV30" s="384"/>
      <c r="FW30" s="230">
        <v>8.2280092592592599E-2</v>
      </c>
      <c r="FX30" s="365">
        <f>ROUNDUP(FW30/$F30,0)</f>
        <v>7</v>
      </c>
      <c r="FY30" s="366"/>
      <c r="FZ30" s="365"/>
      <c r="GA30" s="370">
        <v>1.3460648148148147E-2</v>
      </c>
      <c r="GB30" s="365">
        <f>ROUNDUP(GA30/$F30,0)</f>
        <v>2</v>
      </c>
      <c r="GC30" s="385">
        <v>3.3472222222222223E-2</v>
      </c>
      <c r="GD30" s="365">
        <f>ROUNDUP(GC30/$F30,0)</f>
        <v>3</v>
      </c>
      <c r="GE30" s="370"/>
      <c r="GF30" s="365"/>
      <c r="GG30" s="370">
        <v>3.3472222222222223E-2</v>
      </c>
      <c r="GH30" s="365">
        <f>ROUNDUP(GG30/$F30,0)</f>
        <v>3</v>
      </c>
      <c r="GI30" s="366"/>
      <c r="GJ30" s="365"/>
      <c r="GK30" s="370">
        <v>7.3078703703703715E-2</v>
      </c>
      <c r="GL30" s="365">
        <f>ROUNDUP(GK30/$F30,0)</f>
        <v>6</v>
      </c>
      <c r="GM30" s="360"/>
      <c r="GN30" s="345"/>
      <c r="GO30" s="348"/>
      <c r="GP30" s="348"/>
      <c r="GQ30" s="360"/>
      <c r="GR30" s="345"/>
      <c r="GS30" s="370">
        <v>1.3368055555555557E-2</v>
      </c>
      <c r="GT30" s="365">
        <f>ROUNDUP(GS30/$F30,0)</f>
        <v>2</v>
      </c>
      <c r="GU30" s="346"/>
      <c r="GV30" s="345"/>
      <c r="GW30" s="344"/>
      <c r="GX30" s="345"/>
      <c r="GY30" s="370">
        <v>6.8449074074074079E-2</v>
      </c>
      <c r="GZ30" s="365">
        <f>ROUNDUP(GY30/$F30,0)</f>
        <v>6</v>
      </c>
      <c r="HA30" s="370">
        <v>1.3391203703703704E-2</v>
      </c>
      <c r="HB30" s="365">
        <f>ROUNDUP(HA30/$F30,0)</f>
        <v>2</v>
      </c>
      <c r="HC30" s="370">
        <v>6.6087962962962959E-2</v>
      </c>
      <c r="HD30" s="365">
        <f>ROUNDUP(HC30/$F30,0)</f>
        <v>6</v>
      </c>
      <c r="HE30" s="370"/>
      <c r="HF30" s="363"/>
      <c r="HG30" s="370">
        <v>6.8206018518518527E-2</v>
      </c>
      <c r="HH30" s="365">
        <f>ROUNDUP(HG30/$F30,0)</f>
        <v>6</v>
      </c>
      <c r="HI30" s="344"/>
      <c r="HJ30" s="345"/>
      <c r="HK30" s="366"/>
      <c r="HL30" s="365"/>
      <c r="HM30" s="368">
        <v>1.3229166666666667E-2</v>
      </c>
      <c r="HN30" s="369">
        <f t="shared" si="75"/>
        <v>2</v>
      </c>
      <c r="HO30" s="368">
        <v>2.809027777777778E-2</v>
      </c>
      <c r="HP30" s="369">
        <f t="shared" ref="HP30" si="81">ROUNDUP(HO30/$F30,0)</f>
        <v>3</v>
      </c>
      <c r="HQ30" s="368"/>
      <c r="HR30" s="369"/>
      <c r="HS30" s="346"/>
      <c r="HT30" s="345"/>
      <c r="HU30" s="346"/>
      <c r="HV30" s="345"/>
      <c r="HW30" s="344">
        <v>2.855324074074074E-2</v>
      </c>
      <c r="HX30" s="345">
        <f t="shared" ref="HX30" si="82">ROUNDUP(HW30/$F30,0)</f>
        <v>3</v>
      </c>
      <c r="HY30" s="344"/>
      <c r="HZ30" s="345"/>
      <c r="IA30" s="344"/>
      <c r="IB30" s="345"/>
      <c r="IC30" s="344">
        <v>0.16666666666666666</v>
      </c>
      <c r="ID30" s="345">
        <f t="shared" si="73"/>
        <v>13</v>
      </c>
      <c r="IE30" s="344"/>
      <c r="IF30" s="345"/>
      <c r="IG30" s="344"/>
      <c r="IH30" s="345"/>
      <c r="II30" s="344"/>
      <c r="IJ30" s="345"/>
      <c r="IK30" s="344"/>
      <c r="IL30" s="345"/>
      <c r="IM30" s="344">
        <v>2.5289351851851851E-2</v>
      </c>
      <c r="IN30" s="345">
        <f t="shared" ref="IN30" si="83">ROUNDUP(IM30/$F30,0)</f>
        <v>2</v>
      </c>
      <c r="IO30" s="344">
        <v>3.5763888888888894E-3</v>
      </c>
      <c r="IP30" s="345">
        <f t="shared" si="68"/>
        <v>1</v>
      </c>
      <c r="IQ30" s="344"/>
      <c r="IR30" s="345"/>
      <c r="IS30" s="344"/>
      <c r="IT30" s="345"/>
      <c r="IU30" s="344"/>
      <c r="IV30" s="345"/>
      <c r="IW30" s="344">
        <v>3.0995370370370371E-2</v>
      </c>
      <c r="IX30" s="345">
        <f t="shared" ref="IX30" si="84">ROUNDUP(IW30/$F30,0)</f>
        <v>3</v>
      </c>
      <c r="IY30" s="344"/>
      <c r="IZ30" s="345"/>
      <c r="JA30" s="344"/>
      <c r="JB30" s="345"/>
      <c r="JC30" s="344"/>
      <c r="JD30" s="345"/>
      <c r="JE30" s="344"/>
      <c r="JF30" s="345"/>
      <c r="JG30" s="344"/>
      <c r="JH30" s="345"/>
      <c r="JI30" s="370"/>
      <c r="JJ30" s="371"/>
      <c r="JK30" s="344"/>
      <c r="JL30" s="345"/>
      <c r="JM30" s="344">
        <v>2.5763888888888892E-2</v>
      </c>
      <c r="JN30" s="345">
        <f t="shared" ref="JN30" si="85">ROUNDUP(JM30/$F30,0)</f>
        <v>2</v>
      </c>
      <c r="JO30" s="344"/>
      <c r="JP30" s="345"/>
      <c r="JQ30" s="344"/>
      <c r="JR30" s="345"/>
      <c r="JS30" s="344"/>
      <c r="JT30" s="345"/>
      <c r="JU30" s="344"/>
      <c r="JV30" s="345"/>
      <c r="JW30" s="344"/>
      <c r="JX30" s="345"/>
      <c r="JY30" s="387"/>
      <c r="JZ30" s="365"/>
      <c r="KA30" s="344"/>
      <c r="KB30" s="345"/>
      <c r="KC30" s="344"/>
      <c r="KD30" s="345"/>
      <c r="KE30" s="344"/>
      <c r="KF30" s="372"/>
      <c r="KG30" s="344"/>
      <c r="KH30" s="345"/>
      <c r="KI30" s="344"/>
      <c r="KJ30" s="345"/>
      <c r="KK30" s="344"/>
      <c r="KL30" s="345"/>
      <c r="KM30" s="344"/>
      <c r="KN30" s="345"/>
      <c r="KO30" s="344"/>
      <c r="KP30" s="345"/>
      <c r="KQ30" s="344"/>
      <c r="KR30" s="345"/>
      <c r="KS30" s="344"/>
      <c r="KT30" s="345"/>
      <c r="KU30" s="344"/>
      <c r="KV30" s="345"/>
      <c r="KW30" s="344"/>
      <c r="KX30" s="345"/>
      <c r="KY30" s="344"/>
      <c r="KZ30" s="345"/>
      <c r="LA30" s="362"/>
      <c r="LB30" s="363"/>
      <c r="LC30" s="344"/>
      <c r="LD30" s="345"/>
      <c r="LE30" s="344"/>
      <c r="LF30" s="345"/>
      <c r="LG30" s="344"/>
      <c r="LH30" s="378"/>
      <c r="LI30" s="344"/>
      <c r="LJ30" s="345"/>
      <c r="LK30" s="344"/>
      <c r="LL30" s="345"/>
      <c r="LM30" s="352"/>
      <c r="LN30" s="345"/>
      <c r="LO30" s="344"/>
      <c r="LP30" s="345"/>
      <c r="LQ30" s="344"/>
      <c r="LR30" s="345"/>
      <c r="LS30" s="344"/>
      <c r="LT30" s="345"/>
      <c r="LU30" s="344"/>
      <c r="LV30" s="345"/>
      <c r="LW30" s="344"/>
      <c r="LX30" s="378"/>
      <c r="LY30" s="344"/>
      <c r="LZ30" s="378"/>
      <c r="MA30" s="344"/>
      <c r="MB30" s="378"/>
      <c r="MC30" s="352"/>
      <c r="MD30" s="373"/>
      <c r="ME30" s="352"/>
      <c r="MF30" s="373"/>
      <c r="MG30" s="352"/>
      <c r="MH30" s="373"/>
      <c r="MI30" s="352"/>
      <c r="MJ30" s="373"/>
    </row>
    <row r="31" spans="1:348" s="337" customFormat="1" ht="16.5" customHeight="1" x14ac:dyDescent="0.2">
      <c r="A31" s="338">
        <f t="shared" si="5"/>
        <v>29</v>
      </c>
      <c r="B31" s="339" t="s">
        <v>149</v>
      </c>
      <c r="C31" s="340">
        <f t="shared" si="0"/>
        <v>33</v>
      </c>
      <c r="D31" s="341">
        <f>H31+J31+L31+N31+P31+R31+T31+V31+X31+Z31+AB31+AD31+AF31+AH31+AJ31+AL31+AN31+AP31+AR31+AT31+AV31+AX31+AZ31+BB31+BD31+BF31+BH31+BJ31+BL31+BN31+BP31+BR31+BT31+BV31+BX31+BZ31+CB31+CD31+CF31+CH31+CJ31+CL31+CN31+CP31+CR31+CT31+CV31+CX31+CZ31+DB31+DD31+DF31+DH31+DJ31+DL31+DN31+DP31+DR31+DT31+DV31+DX31+DZ31+EB31+ED31+EE31+EH31+EJ31+EL31+EN31+EP31+ET31+ER31+EV31+EZ31+FB31+FD31+FF31+FH31+FJ31+FL31+FN31+FP31+FR31+FT31+FV31+FW31+FY31+GB31+GD31+GF31+GH31+GJ31+GL31+GN31+GP31+GR31+GT31+GV31+GZ31+HB31+HD31+HF31+HH31+HL31+HN31+HP31+HR31+HT31+HX31+HV31+HZ31+ID31+IF31+EX31+HJ31+IH31+GX31+IJ31+IL31+IN31+IR31+IT31+IV31+IB31+IX31+IZ31+JB31+JF31+JH31+JL31+JN31+IP31+JD31+JP31+JJ31+JR31+JT31+JV31+JX31+JZ31+KB31+KD31+KF31+KH31+KJ31+KL31+KN31+KP31+KR31+KT31+KV31+KX31+KZ31+LB31+LD31+LF31+LH31+LJ31+LL31+LN31+LP31+LR31+LT31+LV31+LX31+LZ31+MB31+MD31+MF31+MH31+MJ31</f>
        <v>6</v>
      </c>
      <c r="E31" s="342">
        <f t="shared" si="1"/>
        <v>7.1641898148148156E-2</v>
      </c>
      <c r="F31" s="343">
        <f t="shared" si="2"/>
        <v>2.1122685185185185E-2</v>
      </c>
      <c r="G31" s="344"/>
      <c r="H31" s="345"/>
      <c r="I31" s="344"/>
      <c r="J31" s="345"/>
      <c r="K31" s="344"/>
      <c r="L31" s="345"/>
      <c r="M31" s="346"/>
      <c r="N31" s="347"/>
      <c r="O31" s="344"/>
      <c r="P31" s="345"/>
      <c r="Q31" s="344"/>
      <c r="R31" s="345"/>
      <c r="S31" s="344"/>
      <c r="T31" s="345"/>
      <c r="U31" s="346"/>
      <c r="V31" s="345"/>
      <c r="W31" s="346"/>
      <c r="X31" s="345"/>
      <c r="Y31" s="344"/>
      <c r="Z31" s="345"/>
      <c r="AA31" s="344"/>
      <c r="AB31" s="345"/>
      <c r="AC31" s="348"/>
      <c r="AD31" s="348"/>
      <c r="AE31" s="344"/>
      <c r="AF31" s="345"/>
      <c r="AG31" s="344"/>
      <c r="AH31" s="345"/>
      <c r="AI31" s="344"/>
      <c r="AJ31" s="345"/>
      <c r="AK31" s="344"/>
      <c r="AL31" s="345"/>
      <c r="AM31" s="344"/>
      <c r="AN31" s="345"/>
      <c r="AO31" s="344"/>
      <c r="AP31" s="345"/>
      <c r="AQ31" s="344"/>
      <c r="AR31" s="345"/>
      <c r="AS31" s="344">
        <v>2.5451388888888888E-2</v>
      </c>
      <c r="AT31" s="345">
        <f t="shared" si="79"/>
        <v>2</v>
      </c>
      <c r="AU31" s="350"/>
      <c r="AV31" s="389"/>
      <c r="AW31" s="352"/>
      <c r="AX31" s="353"/>
      <c r="AY31" s="354"/>
      <c r="AZ31" s="345"/>
      <c r="BA31" s="377"/>
      <c r="BB31" s="345"/>
      <c r="BC31" s="354"/>
      <c r="BD31" s="345"/>
      <c r="BE31" s="344"/>
      <c r="BF31" s="345"/>
      <c r="BG31" s="352"/>
      <c r="BH31" s="345"/>
      <c r="BI31" s="354"/>
      <c r="BJ31" s="345"/>
      <c r="BK31" s="355"/>
      <c r="BL31" s="348"/>
      <c r="BM31" s="344"/>
      <c r="BN31" s="345"/>
      <c r="BO31" s="344"/>
      <c r="BP31" s="345"/>
      <c r="BQ31" s="344"/>
      <c r="BR31" s="378"/>
      <c r="BS31" s="344"/>
      <c r="BT31" s="345"/>
      <c r="BU31" s="352"/>
      <c r="BV31" s="345"/>
      <c r="BW31" s="352"/>
      <c r="BX31" s="345"/>
      <c r="BY31" s="344"/>
      <c r="BZ31" s="349"/>
      <c r="CA31" s="344"/>
      <c r="CB31" s="345"/>
      <c r="CC31" s="344"/>
      <c r="CD31" s="349"/>
      <c r="CE31" s="344"/>
      <c r="CF31" s="345"/>
      <c r="CG31" s="344"/>
      <c r="CH31" s="345"/>
      <c r="CI31" s="344"/>
      <c r="CJ31" s="345"/>
      <c r="CK31" s="352"/>
      <c r="CL31" s="345"/>
      <c r="CM31" s="344"/>
      <c r="CN31" s="345"/>
      <c r="CO31" s="344"/>
      <c r="CP31" s="345"/>
      <c r="CQ31" s="356">
        <v>2.8918981481481482E-3</v>
      </c>
      <c r="CR31" s="345">
        <f>ROUNDUP(CQ31/F31,0)</f>
        <v>1</v>
      </c>
      <c r="CS31" s="352"/>
      <c r="CT31" s="349"/>
      <c r="CU31" s="354">
        <v>2.2175925925925929E-2</v>
      </c>
      <c r="CV31" s="345">
        <f>ROUNDUP(CU31/F31,0)</f>
        <v>2</v>
      </c>
      <c r="CW31" s="352"/>
      <c r="CX31" s="357"/>
      <c r="CY31" s="358"/>
      <c r="CZ31" s="351"/>
      <c r="DA31" s="352"/>
      <c r="DB31" s="357"/>
      <c r="DC31" s="354">
        <v>2.1122685185185185E-2</v>
      </c>
      <c r="DD31" s="345">
        <f>ROUNDUP(DC31/F31,0)</f>
        <v>1</v>
      </c>
      <c r="DE31" s="350"/>
      <c r="DF31" s="348"/>
      <c r="DG31" s="352"/>
      <c r="DH31" s="359"/>
      <c r="DI31" s="344"/>
      <c r="DJ31" s="345"/>
      <c r="DK31" s="344"/>
      <c r="DL31" s="345"/>
      <c r="DM31" s="346"/>
      <c r="DN31" s="345"/>
      <c r="DO31" s="354"/>
      <c r="DP31" s="345"/>
      <c r="DQ31" s="344"/>
      <c r="DR31" s="345"/>
      <c r="DS31" s="346"/>
      <c r="DT31" s="345"/>
      <c r="DU31" s="348"/>
      <c r="DV31" s="347"/>
      <c r="DW31" s="358"/>
      <c r="DX31" s="348"/>
      <c r="DY31" s="344"/>
      <c r="DZ31" s="345"/>
      <c r="EA31" s="355"/>
      <c r="EB31" s="348"/>
      <c r="EC31" s="344"/>
      <c r="ED31" s="345"/>
      <c r="EE31" s="355"/>
      <c r="EF31" s="347"/>
      <c r="EG31" s="344"/>
      <c r="EH31" s="345"/>
      <c r="EI31" s="344"/>
      <c r="EJ31" s="345"/>
      <c r="EK31" s="344"/>
      <c r="EL31" s="345"/>
      <c r="EM31" s="344"/>
      <c r="EN31" s="345"/>
      <c r="EO31" s="344"/>
      <c r="EP31" s="345"/>
      <c r="EQ31" s="355"/>
      <c r="ER31" s="345"/>
      <c r="ES31" s="344"/>
      <c r="ET31" s="345"/>
      <c r="EU31" s="344"/>
      <c r="EV31" s="345"/>
      <c r="EW31" s="344"/>
      <c r="EX31" s="345"/>
      <c r="EY31" s="344"/>
      <c r="EZ31" s="345"/>
      <c r="FA31" s="360"/>
      <c r="FB31" s="345"/>
      <c r="FC31" s="360"/>
      <c r="FD31" s="345"/>
      <c r="FE31" s="348"/>
      <c r="FF31" s="345"/>
      <c r="FG31" s="352"/>
      <c r="FH31" s="348"/>
      <c r="FI31" s="361"/>
      <c r="FJ31" s="349"/>
      <c r="FK31" s="360"/>
      <c r="FL31" s="345"/>
      <c r="FM31" s="370"/>
      <c r="FN31" s="365"/>
      <c r="FO31" s="366"/>
      <c r="FP31" s="365"/>
      <c r="FQ31" s="366"/>
      <c r="FR31" s="365"/>
      <c r="FS31" s="366"/>
      <c r="FT31" s="365"/>
      <c r="FU31" s="346"/>
      <c r="FV31" s="347"/>
      <c r="FW31" s="346"/>
      <c r="FX31" s="345"/>
      <c r="FY31" s="346"/>
      <c r="FZ31" s="345"/>
      <c r="GA31" s="366"/>
      <c r="GB31" s="365"/>
      <c r="GC31" s="354"/>
      <c r="GD31" s="345"/>
      <c r="GE31" s="354"/>
      <c r="GF31" s="345"/>
      <c r="GG31" s="354"/>
      <c r="GH31" s="345"/>
      <c r="GI31" s="346"/>
      <c r="GJ31" s="345"/>
      <c r="GK31" s="346"/>
      <c r="GL31" s="345"/>
      <c r="GM31" s="360"/>
      <c r="GN31" s="345"/>
      <c r="GO31" s="348"/>
      <c r="GP31" s="348"/>
      <c r="GQ31" s="360"/>
      <c r="GR31" s="345"/>
      <c r="GS31" s="346"/>
      <c r="GT31" s="345"/>
      <c r="GU31" s="346"/>
      <c r="GV31" s="345"/>
      <c r="GW31" s="344"/>
      <c r="GX31" s="345"/>
      <c r="GY31" s="360"/>
      <c r="GZ31" s="345"/>
      <c r="HA31" s="346"/>
      <c r="HB31" s="345"/>
      <c r="HC31" s="344"/>
      <c r="HD31" s="345"/>
      <c r="HE31" s="370"/>
      <c r="HF31" s="363"/>
      <c r="HG31" s="344"/>
      <c r="HH31" s="345"/>
      <c r="HI31" s="344"/>
      <c r="HJ31" s="345"/>
      <c r="HK31" s="346"/>
      <c r="HL31" s="345"/>
      <c r="HM31" s="367"/>
      <c r="HN31" s="345"/>
      <c r="HO31" s="368"/>
      <c r="HP31" s="369"/>
      <c r="HQ31" s="368"/>
      <c r="HR31" s="369"/>
      <c r="HS31" s="346"/>
      <c r="HT31" s="345"/>
      <c r="HU31" s="346"/>
      <c r="HV31" s="345"/>
      <c r="HW31" s="344"/>
      <c r="HX31" s="345"/>
      <c r="HY31" s="344"/>
      <c r="HZ31" s="345"/>
      <c r="IA31" s="344"/>
      <c r="IB31" s="345"/>
      <c r="IC31" s="344"/>
      <c r="ID31" s="345"/>
      <c r="IE31" s="344"/>
      <c r="IF31" s="345"/>
      <c r="IG31" s="344"/>
      <c r="IH31" s="345"/>
      <c r="II31" s="344"/>
      <c r="IJ31" s="345"/>
      <c r="IK31" s="344"/>
      <c r="IL31" s="345"/>
      <c r="IM31" s="344"/>
      <c r="IN31" s="345"/>
      <c r="IO31" s="344"/>
      <c r="IP31" s="378"/>
      <c r="IQ31" s="344"/>
      <c r="IR31" s="345"/>
      <c r="IS31" s="344"/>
      <c r="IT31" s="345"/>
      <c r="IU31" s="344"/>
      <c r="IV31" s="345"/>
      <c r="IW31" s="344"/>
      <c r="IX31" s="345"/>
      <c r="IY31" s="344"/>
      <c r="IZ31" s="345"/>
      <c r="JA31" s="344"/>
      <c r="JB31" s="345"/>
      <c r="JC31" s="344"/>
      <c r="JD31" s="345"/>
      <c r="JE31" s="344"/>
      <c r="JF31" s="345"/>
      <c r="JG31" s="344"/>
      <c r="JH31" s="345"/>
      <c r="JI31" s="370"/>
      <c r="JJ31" s="371"/>
      <c r="JK31" s="344"/>
      <c r="JL31" s="345"/>
      <c r="JM31" s="344"/>
      <c r="JN31" s="345"/>
      <c r="JO31" s="344"/>
      <c r="JP31" s="345"/>
      <c r="JQ31" s="344"/>
      <c r="JR31" s="345"/>
      <c r="JS31" s="344"/>
      <c r="JT31" s="345"/>
      <c r="JU31" s="344"/>
      <c r="JV31" s="345"/>
      <c r="JW31" s="344"/>
      <c r="JX31" s="345"/>
      <c r="JY31" s="387"/>
      <c r="JZ31" s="365"/>
      <c r="KA31" s="344"/>
      <c r="KB31" s="345"/>
      <c r="KC31" s="344"/>
      <c r="KD31" s="345"/>
      <c r="KE31" s="344"/>
      <c r="KF31" s="372"/>
      <c r="KG31" s="344"/>
      <c r="KH31" s="345"/>
      <c r="KI31" s="344"/>
      <c r="KJ31" s="345"/>
      <c r="KK31" s="344"/>
      <c r="KL31" s="345"/>
      <c r="KM31" s="344"/>
      <c r="KN31" s="345"/>
      <c r="KO31" s="344"/>
      <c r="KP31" s="345"/>
      <c r="KQ31" s="344"/>
      <c r="KR31" s="345"/>
      <c r="KS31" s="344"/>
      <c r="KT31" s="345"/>
      <c r="KU31" s="344"/>
      <c r="KV31" s="345"/>
      <c r="KW31" s="344"/>
      <c r="KX31" s="378"/>
      <c r="KY31" s="344"/>
      <c r="KZ31" s="345"/>
      <c r="LA31" s="362"/>
      <c r="LB31" s="363"/>
      <c r="LC31" s="344"/>
      <c r="LD31" s="378"/>
      <c r="LE31" s="344"/>
      <c r="LF31" s="345"/>
      <c r="LG31" s="344"/>
      <c r="LH31" s="378"/>
      <c r="LI31" s="344"/>
      <c r="LJ31" s="378"/>
      <c r="LK31" s="344"/>
      <c r="LL31" s="378"/>
      <c r="LM31" s="352"/>
      <c r="LN31" s="345"/>
      <c r="LO31" s="344"/>
      <c r="LP31" s="345"/>
      <c r="LQ31" s="344"/>
      <c r="LR31" s="345"/>
      <c r="LS31" s="344"/>
      <c r="LT31" s="345"/>
      <c r="LU31" s="344"/>
      <c r="LV31" s="345"/>
      <c r="LW31" s="344"/>
      <c r="LX31" s="378"/>
      <c r="LY31" s="344"/>
      <c r="LZ31" s="378"/>
      <c r="MA31" s="344"/>
      <c r="MB31" s="378"/>
      <c r="MC31" s="352"/>
      <c r="MD31" s="373"/>
      <c r="ME31" s="352"/>
      <c r="MF31" s="373"/>
      <c r="MG31" s="352"/>
      <c r="MH31" s="373"/>
      <c r="MI31" s="352"/>
      <c r="MJ31" s="373"/>
    </row>
    <row r="32" spans="1:348" s="337" customFormat="1" ht="16.5" customHeight="1" x14ac:dyDescent="0.2">
      <c r="A32" s="338">
        <f t="shared" si="5"/>
        <v>30</v>
      </c>
      <c r="B32" s="339" t="s">
        <v>60</v>
      </c>
      <c r="C32" s="340">
        <f t="shared" si="0"/>
        <v>34</v>
      </c>
      <c r="D32" s="341">
        <f>H32+J32+L32+N32+P32+R32+T32+V32+X32+Z32+AB32+AD32+AF32+AH32+AJ32+AL32+AN32+AP32+AR32+AT32+AV32+AX32+AZ32+BB32+BD32+BF32+BH32+BJ32+BL32+BN32+BP32+BR32+BT32+BV32+BX32+BZ32+CB32+CD32+CF32+CH32+CJ32+CL32+CN32+CP32+CR32+CT32+CV32+CX32+CZ32+DB32+DD32+DF32+DH32+DJ32+DL32+DN32+DP32+DR32+DT32+DV32+DX32+DZ32+EB32+ED32+EE32+EH32+EJ32+EL32+EN32+EP32+ET32+ER32+EV32+EZ32+FB32+FD32+FF32+FH32+FJ32+FL32+FN32+FP32+FR32+FT32+FV32+FW32+FY32+GB32+GD32+GF32+GH32+GJ32+GL32+GN32+GP32+GR32+GT32+GV32+GZ32+HB32+HD32+HF32+HH32+HL32+HN32+HP32+HR32+HT32+HX32+HV32+HZ32+ID32+IF32+EX32+HJ32+IH32+GX32+IJ32+IL32+IN32+IR32+IT32+IV32+IB32+IX32+IZ32+JB32+JF32+JH32+JL32+JN32+IP32+JD32+JP32+JJ32+JR32+JT32+JV32+JX32+JZ32+KB32+KD32+KF32+KH32+KJ32+KL32+KN32+KP32+KR32+KT32+KV32+KX32+KZ32+LB32+LD32+LF32+LH32+LJ32+LL32+LN32+LP32+LR32+LT32+LV32+LX32+LZ32+MB32+MD32+MF32+MH32+MJ32</f>
        <v>0</v>
      </c>
      <c r="E32" s="342">
        <f t="shared" si="1"/>
        <v>0</v>
      </c>
      <c r="F32" s="343">
        <f t="shared" si="2"/>
        <v>0</v>
      </c>
      <c r="G32" s="344"/>
      <c r="H32" s="345"/>
      <c r="I32" s="344"/>
      <c r="J32" s="345"/>
      <c r="K32" s="344"/>
      <c r="L32" s="345"/>
      <c r="M32" s="346"/>
      <c r="N32" s="347"/>
      <c r="O32" s="344"/>
      <c r="P32" s="345"/>
      <c r="Q32" s="344"/>
      <c r="R32" s="345"/>
      <c r="S32" s="344"/>
      <c r="T32" s="345"/>
      <c r="U32" s="346"/>
      <c r="V32" s="345"/>
      <c r="W32" s="346"/>
      <c r="X32" s="345"/>
      <c r="Y32" s="344"/>
      <c r="Z32" s="345"/>
      <c r="AA32" s="344"/>
      <c r="AB32" s="345"/>
      <c r="AC32" s="348"/>
      <c r="AD32" s="348"/>
      <c r="AE32" s="344"/>
      <c r="AF32" s="345"/>
      <c r="AG32" s="344"/>
      <c r="AH32" s="345"/>
      <c r="AI32" s="344"/>
      <c r="AJ32" s="345"/>
      <c r="AK32" s="344"/>
      <c r="AL32" s="345"/>
      <c r="AM32" s="344"/>
      <c r="AN32" s="345"/>
      <c r="AO32" s="344"/>
      <c r="AP32" s="345"/>
      <c r="AQ32" s="344"/>
      <c r="AR32" s="345"/>
      <c r="AS32" s="344"/>
      <c r="AT32" s="345"/>
      <c r="AU32" s="350"/>
      <c r="AV32" s="389"/>
      <c r="AW32" s="352"/>
      <c r="AX32" s="353"/>
      <c r="AY32" s="354"/>
      <c r="AZ32" s="345"/>
      <c r="BA32" s="377"/>
      <c r="BB32" s="345"/>
      <c r="BC32" s="354"/>
      <c r="BD32" s="345"/>
      <c r="BE32" s="344"/>
      <c r="BF32" s="345"/>
      <c r="BG32" s="352"/>
      <c r="BH32" s="345"/>
      <c r="BI32" s="354"/>
      <c r="BJ32" s="345"/>
      <c r="BK32" s="355"/>
      <c r="BL32" s="348"/>
      <c r="BM32" s="344"/>
      <c r="BN32" s="345"/>
      <c r="BO32" s="344"/>
      <c r="BP32" s="345"/>
      <c r="BQ32" s="344"/>
      <c r="BR32" s="378"/>
      <c r="BS32" s="344"/>
      <c r="BT32" s="345"/>
      <c r="BU32" s="352"/>
      <c r="BV32" s="345"/>
      <c r="BW32" s="352"/>
      <c r="BX32" s="345"/>
      <c r="BY32" s="344"/>
      <c r="BZ32" s="349"/>
      <c r="CA32" s="344"/>
      <c r="CB32" s="345"/>
      <c r="CC32" s="344"/>
      <c r="CD32" s="349"/>
      <c r="CE32" s="344"/>
      <c r="CF32" s="345"/>
      <c r="CG32" s="344"/>
      <c r="CH32" s="345"/>
      <c r="CI32" s="344"/>
      <c r="CJ32" s="345"/>
      <c r="CK32" s="352"/>
      <c r="CL32" s="345"/>
      <c r="CM32" s="344"/>
      <c r="CN32" s="345"/>
      <c r="CO32" s="344"/>
      <c r="CP32" s="345"/>
      <c r="CQ32" s="344"/>
      <c r="CR32" s="345"/>
      <c r="CS32" s="352"/>
      <c r="CT32" s="349"/>
      <c r="CU32" s="354"/>
      <c r="CV32" s="345"/>
      <c r="CW32" s="352"/>
      <c r="CX32" s="357"/>
      <c r="CY32" s="358"/>
      <c r="CZ32" s="351"/>
      <c r="DA32" s="352"/>
      <c r="DB32" s="357"/>
      <c r="DC32" s="354"/>
      <c r="DD32" s="345"/>
      <c r="DE32" s="350"/>
      <c r="DF32" s="348"/>
      <c r="DG32" s="352"/>
      <c r="DH32" s="359"/>
      <c r="DI32" s="344"/>
      <c r="DJ32" s="345"/>
      <c r="DK32" s="344"/>
      <c r="DL32" s="345"/>
      <c r="DM32" s="346"/>
      <c r="DN32" s="345"/>
      <c r="DO32" s="354"/>
      <c r="DP32" s="345"/>
      <c r="DQ32" s="344"/>
      <c r="DR32" s="345"/>
      <c r="DS32" s="346"/>
      <c r="DT32" s="345"/>
      <c r="DU32" s="348"/>
      <c r="DV32" s="347"/>
      <c r="DW32" s="358"/>
      <c r="DX32" s="348"/>
      <c r="DY32" s="344"/>
      <c r="DZ32" s="345"/>
      <c r="EA32" s="355"/>
      <c r="EB32" s="348"/>
      <c r="EC32" s="344"/>
      <c r="ED32" s="345"/>
      <c r="EE32" s="355"/>
      <c r="EF32" s="347"/>
      <c r="EG32" s="344"/>
      <c r="EH32" s="345"/>
      <c r="EI32" s="344"/>
      <c r="EJ32" s="345"/>
      <c r="EK32" s="344"/>
      <c r="EL32" s="345"/>
      <c r="EM32" s="344"/>
      <c r="EN32" s="345"/>
      <c r="EO32" s="344"/>
      <c r="EP32" s="345"/>
      <c r="EQ32" s="355"/>
      <c r="ER32" s="345"/>
      <c r="ES32" s="344"/>
      <c r="ET32" s="345"/>
      <c r="EU32" s="344"/>
      <c r="EV32" s="345"/>
      <c r="EW32" s="344"/>
      <c r="EX32" s="345"/>
      <c r="EY32" s="344"/>
      <c r="EZ32" s="345"/>
      <c r="FA32" s="360"/>
      <c r="FB32" s="345"/>
      <c r="FC32" s="360"/>
      <c r="FD32" s="345"/>
      <c r="FE32" s="348"/>
      <c r="FF32" s="345"/>
      <c r="FG32" s="352"/>
      <c r="FH32" s="348"/>
      <c r="FI32" s="361"/>
      <c r="FJ32" s="349"/>
      <c r="FK32" s="360"/>
      <c r="FL32" s="345"/>
      <c r="FM32" s="370"/>
      <c r="FN32" s="365"/>
      <c r="FO32" s="366"/>
      <c r="FP32" s="365"/>
      <c r="FQ32" s="366"/>
      <c r="FR32" s="365"/>
      <c r="FS32" s="366"/>
      <c r="FT32" s="365"/>
      <c r="FU32" s="346"/>
      <c r="FV32" s="347"/>
      <c r="FW32" s="346"/>
      <c r="FX32" s="345"/>
      <c r="FY32" s="346"/>
      <c r="FZ32" s="345"/>
      <c r="GA32" s="366"/>
      <c r="GB32" s="365"/>
      <c r="GC32" s="354"/>
      <c r="GD32" s="345"/>
      <c r="GE32" s="354"/>
      <c r="GF32" s="345"/>
      <c r="GG32" s="354"/>
      <c r="GH32" s="345"/>
      <c r="GI32" s="346"/>
      <c r="GJ32" s="345"/>
      <c r="GK32" s="346"/>
      <c r="GL32" s="345"/>
      <c r="GM32" s="360"/>
      <c r="GN32" s="345"/>
      <c r="GO32" s="348"/>
      <c r="GP32" s="348"/>
      <c r="GQ32" s="360"/>
      <c r="GR32" s="345"/>
      <c r="GS32" s="346"/>
      <c r="GT32" s="345"/>
      <c r="GU32" s="346"/>
      <c r="GV32" s="345"/>
      <c r="GW32" s="344"/>
      <c r="GX32" s="345"/>
      <c r="GY32" s="360"/>
      <c r="GZ32" s="345"/>
      <c r="HA32" s="346"/>
      <c r="HB32" s="345"/>
      <c r="HC32" s="344"/>
      <c r="HD32" s="345"/>
      <c r="HE32" s="370"/>
      <c r="HF32" s="363"/>
      <c r="HG32" s="344"/>
      <c r="HH32" s="345"/>
      <c r="HI32" s="344"/>
      <c r="HJ32" s="345"/>
      <c r="HK32" s="346"/>
      <c r="HL32" s="345"/>
      <c r="HM32" s="367"/>
      <c r="HN32" s="345"/>
      <c r="HO32" s="368"/>
      <c r="HP32" s="369"/>
      <c r="HQ32" s="368"/>
      <c r="HR32" s="369"/>
      <c r="HS32" s="346"/>
      <c r="HT32" s="345"/>
      <c r="HU32" s="346"/>
      <c r="HV32" s="345"/>
      <c r="HW32" s="344"/>
      <c r="HX32" s="345"/>
      <c r="HY32" s="344"/>
      <c r="HZ32" s="345"/>
      <c r="IA32" s="344"/>
      <c r="IB32" s="345"/>
      <c r="IC32" s="344"/>
      <c r="ID32" s="345"/>
      <c r="IE32" s="344"/>
      <c r="IF32" s="345"/>
      <c r="IG32" s="344"/>
      <c r="IH32" s="345"/>
      <c r="II32" s="344"/>
      <c r="IJ32" s="345"/>
      <c r="IK32" s="344"/>
      <c r="IL32" s="345"/>
      <c r="IM32" s="344"/>
      <c r="IN32" s="345"/>
      <c r="IO32" s="344"/>
      <c r="IP32" s="378"/>
      <c r="IQ32" s="344"/>
      <c r="IR32" s="345"/>
      <c r="IS32" s="344"/>
      <c r="IT32" s="345"/>
      <c r="IU32" s="344"/>
      <c r="IV32" s="345"/>
      <c r="IW32" s="344"/>
      <c r="IX32" s="345"/>
      <c r="IY32" s="344"/>
      <c r="IZ32" s="345"/>
      <c r="JA32" s="344"/>
      <c r="JB32" s="345"/>
      <c r="JC32" s="344"/>
      <c r="JD32" s="345"/>
      <c r="JE32" s="344"/>
      <c r="JF32" s="345"/>
      <c r="JG32" s="344"/>
      <c r="JH32" s="345"/>
      <c r="JI32" s="370"/>
      <c r="JJ32" s="371"/>
      <c r="JK32" s="344"/>
      <c r="JL32" s="345"/>
      <c r="JM32" s="344"/>
      <c r="JN32" s="345"/>
      <c r="JO32" s="344"/>
      <c r="JP32" s="345"/>
      <c r="JQ32" s="344"/>
      <c r="JR32" s="345"/>
      <c r="JS32" s="344"/>
      <c r="JT32" s="345"/>
      <c r="JU32" s="344"/>
      <c r="JV32" s="345"/>
      <c r="JW32" s="344"/>
      <c r="JX32" s="345"/>
      <c r="JY32" s="387"/>
      <c r="JZ32" s="365"/>
      <c r="KA32" s="344"/>
      <c r="KB32" s="345"/>
      <c r="KC32" s="344"/>
      <c r="KD32" s="345"/>
      <c r="KE32" s="344"/>
      <c r="KF32" s="372"/>
      <c r="KG32" s="344"/>
      <c r="KH32" s="345"/>
      <c r="KI32" s="344"/>
      <c r="KJ32" s="345"/>
      <c r="KK32" s="344"/>
      <c r="KL32" s="345"/>
      <c r="KM32" s="344"/>
      <c r="KN32" s="345"/>
      <c r="KO32" s="344"/>
      <c r="KP32" s="345"/>
      <c r="KQ32" s="344"/>
      <c r="KR32" s="345"/>
      <c r="KS32" s="344"/>
      <c r="KT32" s="345"/>
      <c r="KU32" s="344"/>
      <c r="KV32" s="345"/>
      <c r="KW32" s="344"/>
      <c r="KX32" s="378"/>
      <c r="KY32" s="344"/>
      <c r="KZ32" s="345"/>
      <c r="LA32" s="362"/>
      <c r="LB32" s="363"/>
      <c r="LC32" s="344"/>
      <c r="LD32" s="378"/>
      <c r="LE32" s="344"/>
      <c r="LF32" s="345"/>
      <c r="LG32" s="344"/>
      <c r="LH32" s="378"/>
      <c r="LI32" s="344"/>
      <c r="LJ32" s="378"/>
      <c r="LK32" s="344"/>
      <c r="LL32" s="378"/>
      <c r="LM32" s="352"/>
      <c r="LN32" s="345"/>
      <c r="LO32" s="344"/>
      <c r="LP32" s="345"/>
      <c r="LQ32" s="344"/>
      <c r="LR32" s="345"/>
      <c r="LS32" s="344"/>
      <c r="LT32" s="345"/>
      <c r="LU32" s="344"/>
      <c r="LV32" s="345"/>
      <c r="LW32" s="344"/>
      <c r="LX32" s="378"/>
      <c r="LY32" s="344"/>
      <c r="LZ32" s="378"/>
      <c r="MA32" s="344"/>
      <c r="MB32" s="378"/>
      <c r="MC32" s="352"/>
      <c r="MD32" s="373"/>
      <c r="ME32" s="352"/>
      <c r="MF32" s="373"/>
      <c r="MG32" s="352"/>
      <c r="MH32" s="373"/>
      <c r="MI32" s="352"/>
      <c r="MJ32" s="373"/>
    </row>
    <row r="33" spans="1:348" s="337" customFormat="1" ht="16.5" customHeight="1" x14ac:dyDescent="0.2">
      <c r="A33" s="338">
        <f t="shared" si="5"/>
        <v>31</v>
      </c>
      <c r="B33" s="339" t="s">
        <v>154</v>
      </c>
      <c r="C33" s="340">
        <f t="shared" si="0"/>
        <v>14</v>
      </c>
      <c r="D33" s="341">
        <f>H33+J33+L33+N33+P33+R33+T33+V33+X33+Z33+AB33+AD33+AF33+AH33+AJ33+AL33+AN33+AP33+AR33+AT33+AV33+AX33+AZ33+BB33+BD33+BF33+BH33+BJ33+BL33+BN33+BP33+BR33+BT33+BV33+BX33+BZ33+CB33+CD33+CF33+CH33+CJ33+CL33+CN33+CP33+CR33+CT33+CV33+CX33+CZ33+DB33+DD33+DF33+DH33+DJ33+DL33+DN33+DP33+DR33+DT33+DV33+DX33+DZ33+EB33+ED33+EE33+EH33+EJ33+EL33+EN33+EP33+ET33+ER33+EV33+EZ33+FB33+FD33+FF33+FH33+FJ33+FL33+FN33+FP33+FR33+FT33+FV33+FW33+FY33+GB33+GD33+GF33+GH33+GJ33+GL33+GN33+GP33+GR33+GT33+GV33+GZ33+HB33+HD33+HF33+HH33+HL33+HN33+HP33+HR33+HT33+HX33+HV33+HZ33+ID33+IF33+EX33+HJ33+IH33+GX33+IJ33+IL33+IN33+IR33+IT33+IV33+IB33+IX33+IZ33+JB33+JF33+JH33+JL33+JN33+IP33+JD33+JP33+JJ33+JR33+JT33+JV33+JX33+JZ33+KB33+KD33+KF33+KH33+KJ33+KL33+KN33+KP33+KR33+KT33+KV33+KX33+KZ33+LB33+LD33+LF33+LH33+LJ33+LL33+LN33+LP33+LR33+LT33+LV33+LX33+LZ33+MB33+MD33+MF33+MH33+MJ33</f>
        <v>92.012685185185177</v>
      </c>
      <c r="E33" s="342">
        <f t="shared" si="1"/>
        <v>0.98240740740740751</v>
      </c>
      <c r="F33" s="343">
        <f t="shared" si="2"/>
        <v>1.2581018518518519E-2</v>
      </c>
      <c r="G33" s="344"/>
      <c r="H33" s="345"/>
      <c r="I33" s="344"/>
      <c r="J33" s="345"/>
      <c r="K33" s="344"/>
      <c r="L33" s="345"/>
      <c r="M33" s="346"/>
      <c r="N33" s="347"/>
      <c r="O33" s="344"/>
      <c r="P33" s="345"/>
      <c r="Q33" s="344"/>
      <c r="R33" s="345"/>
      <c r="S33" s="344"/>
      <c r="T33" s="345"/>
      <c r="U33" s="346"/>
      <c r="V33" s="345"/>
      <c r="W33" s="346"/>
      <c r="X33" s="345"/>
      <c r="Y33" s="344">
        <v>2.974537037037037E-2</v>
      </c>
      <c r="Z33" s="345">
        <f>ROUNDUP(Y33/F33,0)</f>
        <v>3</v>
      </c>
      <c r="AA33" s="344"/>
      <c r="AB33" s="345"/>
      <c r="AC33" s="348"/>
      <c r="AD33" s="348"/>
      <c r="AE33" s="344"/>
      <c r="AF33" s="345"/>
      <c r="AG33" s="344"/>
      <c r="AH33" s="345"/>
      <c r="AI33" s="344"/>
      <c r="AJ33" s="345"/>
      <c r="AK33" s="344"/>
      <c r="AL33" s="345"/>
      <c r="AM33" s="344"/>
      <c r="AN33" s="345"/>
      <c r="AO33" s="344"/>
      <c r="AP33" s="345"/>
      <c r="AQ33" s="344"/>
      <c r="AR33" s="345"/>
      <c r="AS33" s="344">
        <v>2.8564814814814817E-2</v>
      </c>
      <c r="AT33" s="345">
        <f t="shared" si="79"/>
        <v>3</v>
      </c>
      <c r="AU33" s="350"/>
      <c r="AV33" s="389"/>
      <c r="AW33" s="352"/>
      <c r="AX33" s="353"/>
      <c r="AY33" s="354">
        <v>1.3807870370370371E-2</v>
      </c>
      <c r="AZ33" s="345">
        <f>ROUNDUP(AY33/F33,0)</f>
        <v>2</v>
      </c>
      <c r="BA33" s="377"/>
      <c r="BB33" s="345"/>
      <c r="BC33" s="354"/>
      <c r="BD33" s="345"/>
      <c r="BE33" s="344"/>
      <c r="BF33" s="345"/>
      <c r="BG33" s="352"/>
      <c r="BH33" s="345"/>
      <c r="BI33" s="354"/>
      <c r="BJ33" s="345"/>
      <c r="BK33" s="355">
        <v>1.3078703703703703E-2</v>
      </c>
      <c r="BL33" s="348">
        <f>ROUNDUP(BK33/F33,0)</f>
        <v>2</v>
      </c>
      <c r="BM33" s="344"/>
      <c r="BN33" s="345"/>
      <c r="BO33" s="344">
        <v>1.3078703703703703E-2</v>
      </c>
      <c r="BP33" s="345">
        <f>ROUNDUP(BO33/F33,0)</f>
        <v>2</v>
      </c>
      <c r="BQ33" s="344">
        <v>4.5138888888888888E-2</v>
      </c>
      <c r="BR33" s="378">
        <f>ROUNDUP(BQ33/F33,0)</f>
        <v>4</v>
      </c>
      <c r="BS33" s="344"/>
      <c r="BT33" s="345"/>
      <c r="BU33" s="352"/>
      <c r="BV33" s="345"/>
      <c r="BW33" s="352"/>
      <c r="BX33" s="345"/>
      <c r="BY33" s="344">
        <v>1.2581018518518519E-2</v>
      </c>
      <c r="BZ33" s="349">
        <f t="shared" si="9"/>
        <v>1</v>
      </c>
      <c r="CA33" s="344"/>
      <c r="CB33" s="345"/>
      <c r="CC33" s="344"/>
      <c r="CD33" s="349"/>
      <c r="CE33" s="344"/>
      <c r="CF33" s="345"/>
      <c r="CG33" s="344"/>
      <c r="CH33" s="345"/>
      <c r="CI33" s="344"/>
      <c r="CJ33" s="345"/>
      <c r="CK33" s="352"/>
      <c r="CL33" s="345"/>
      <c r="CM33" s="344"/>
      <c r="CN33" s="345"/>
      <c r="CO33" s="344">
        <v>1.4201388888888888E-2</v>
      </c>
      <c r="CP33" s="345">
        <f>ROUNDUP(CO33/F33,0)</f>
        <v>2</v>
      </c>
      <c r="CQ33" s="344"/>
      <c r="CR33" s="345"/>
      <c r="CS33" s="352"/>
      <c r="CT33" s="349"/>
      <c r="CU33" s="354"/>
      <c r="CV33" s="345"/>
      <c r="CW33" s="352"/>
      <c r="CX33" s="357"/>
      <c r="CY33" s="358"/>
      <c r="CZ33" s="351"/>
      <c r="DA33" s="352">
        <v>0.15722222222222224</v>
      </c>
      <c r="DB33" s="357">
        <f>ROUNDUP(DA33/F33,0)</f>
        <v>13</v>
      </c>
      <c r="DC33" s="354">
        <v>1.4398148148148148E-2</v>
      </c>
      <c r="DD33" s="345">
        <f>ROUNDUP(DC33/F33,0)</f>
        <v>2</v>
      </c>
      <c r="DE33" s="350"/>
      <c r="DF33" s="348"/>
      <c r="DG33" s="352"/>
      <c r="DH33" s="359"/>
      <c r="DI33" s="344">
        <v>2.2731481481481481E-2</v>
      </c>
      <c r="DJ33" s="345">
        <f>ROUNDUP(DI33/F33,0)</f>
        <v>2</v>
      </c>
      <c r="DK33" s="344"/>
      <c r="DL33" s="345"/>
      <c r="DM33" s="344">
        <v>6.4780092592592597E-2</v>
      </c>
      <c r="DN33" s="345">
        <f>ROUNDUP(DM33/$F33,0)</f>
        <v>6</v>
      </c>
      <c r="DO33" s="354"/>
      <c r="DP33" s="345"/>
      <c r="DQ33" s="344"/>
      <c r="DR33" s="345"/>
      <c r="DS33" s="346"/>
      <c r="DT33" s="345"/>
      <c r="DU33" s="348"/>
      <c r="DV33" s="347"/>
      <c r="DW33" s="344">
        <v>9.599537037037037E-2</v>
      </c>
      <c r="DX33" s="365">
        <f>ROUNDUP(DW33/$F33,0)</f>
        <v>8</v>
      </c>
      <c r="DY33" s="344">
        <v>1.2604166666666666E-2</v>
      </c>
      <c r="DZ33" s="345">
        <f t="shared" si="11"/>
        <v>2</v>
      </c>
      <c r="EA33" s="355"/>
      <c r="EB33" s="348"/>
      <c r="EC33" s="344"/>
      <c r="ED33" s="345"/>
      <c r="EE33" s="355">
        <v>1.2685185185185183E-2</v>
      </c>
      <c r="EF33" s="347">
        <f t="shared" si="26"/>
        <v>2</v>
      </c>
      <c r="EG33" s="344"/>
      <c r="EH33" s="345"/>
      <c r="EI33" s="344"/>
      <c r="EJ33" s="345"/>
      <c r="EK33" s="344"/>
      <c r="EL33" s="345"/>
      <c r="EM33" s="344"/>
      <c r="EN33" s="345"/>
      <c r="EO33" s="344"/>
      <c r="EP33" s="345"/>
      <c r="EQ33" s="355"/>
      <c r="ER33" s="345"/>
      <c r="ES33" s="344"/>
      <c r="ET33" s="345"/>
      <c r="EU33" s="344"/>
      <c r="EV33" s="345"/>
      <c r="EW33" s="344"/>
      <c r="EX33" s="345"/>
      <c r="EY33" s="344"/>
      <c r="EZ33" s="345"/>
      <c r="FA33" s="360"/>
      <c r="FB33" s="345"/>
      <c r="FC33" s="360"/>
      <c r="FD33" s="345"/>
      <c r="FE33" s="348"/>
      <c r="FF33" s="345"/>
      <c r="FG33" s="352"/>
      <c r="FH33" s="348"/>
      <c r="FI33" s="361"/>
      <c r="FJ33" s="349"/>
      <c r="FK33" s="360"/>
      <c r="FL33" s="345"/>
      <c r="FM33" s="370"/>
      <c r="FN33" s="365"/>
      <c r="FO33" s="366"/>
      <c r="FP33" s="365"/>
      <c r="FQ33" s="366"/>
      <c r="FR33" s="365"/>
      <c r="FS33" s="370">
        <v>1.2627314814814815E-2</v>
      </c>
      <c r="FT33" s="365">
        <f>ROUNDUP(FS33/$F33,0)</f>
        <v>2</v>
      </c>
      <c r="FU33" s="370">
        <v>0.22752314814814814</v>
      </c>
      <c r="FV33" s="384">
        <f>ROUNDUP(FU33/$F33,0)</f>
        <v>19</v>
      </c>
      <c r="FW33" s="366"/>
      <c r="FX33" s="365"/>
      <c r="FY33" s="366"/>
      <c r="FZ33" s="365"/>
      <c r="GA33" s="366"/>
      <c r="GB33" s="365"/>
      <c r="GC33" s="354"/>
      <c r="GD33" s="345"/>
      <c r="GE33" s="354"/>
      <c r="GF33" s="345"/>
      <c r="GG33" s="354"/>
      <c r="GH33" s="345"/>
      <c r="GI33" s="346"/>
      <c r="GJ33" s="345"/>
      <c r="GK33" s="370">
        <v>6.6689814814814813E-2</v>
      </c>
      <c r="GL33" s="365">
        <f>ROUNDUP(GK33/$F33,0)</f>
        <v>6</v>
      </c>
      <c r="GM33" s="360"/>
      <c r="GN33" s="345"/>
      <c r="GO33" s="348"/>
      <c r="GP33" s="348"/>
      <c r="GQ33" s="360"/>
      <c r="GR33" s="345"/>
      <c r="GS33" s="370">
        <v>1.269675925925926E-2</v>
      </c>
      <c r="GT33" s="365">
        <f>ROUNDUP(GS33/$F33,0)</f>
        <v>2</v>
      </c>
      <c r="GU33" s="346"/>
      <c r="GV33" s="345"/>
      <c r="GW33" s="344"/>
      <c r="GX33" s="345"/>
      <c r="GY33" s="360"/>
      <c r="GZ33" s="345"/>
      <c r="HA33" s="370">
        <v>1.4004629629629631E-2</v>
      </c>
      <c r="HB33" s="365">
        <f>ROUNDUP(HA33/$F33,0)</f>
        <v>2</v>
      </c>
      <c r="HC33" s="344"/>
      <c r="HD33" s="345"/>
      <c r="HE33" s="370"/>
      <c r="HF33" s="363"/>
      <c r="HG33" s="370">
        <v>6.9351851851851845E-2</v>
      </c>
      <c r="HH33" s="365">
        <f>ROUNDUP(HG33/$F33,0)</f>
        <v>6</v>
      </c>
      <c r="HI33" s="344"/>
      <c r="HJ33" s="345"/>
      <c r="HK33" s="366"/>
      <c r="HL33" s="365"/>
      <c r="HM33" s="385"/>
      <c r="HN33" s="365"/>
      <c r="HO33" s="368"/>
      <c r="HP33" s="369"/>
      <c r="HQ33" s="368"/>
      <c r="HR33" s="369"/>
      <c r="HS33" s="346"/>
      <c r="HT33" s="345"/>
      <c r="HU33" s="346"/>
      <c r="HV33" s="345"/>
      <c r="HW33" s="344">
        <v>2.8900462962962961E-2</v>
      </c>
      <c r="HX33" s="345">
        <f t="shared" ref="HX33" si="86">ROUNDUP(HW33/$F33,0)</f>
        <v>3</v>
      </c>
      <c r="HY33" s="344"/>
      <c r="HZ33" s="345"/>
      <c r="IA33" s="344"/>
      <c r="IB33" s="345"/>
      <c r="IC33" s="344"/>
      <c r="ID33" s="345"/>
      <c r="IE33" s="344"/>
      <c r="IF33" s="345"/>
      <c r="IG33" s="344"/>
      <c r="IH33" s="345"/>
      <c r="II33" s="344"/>
      <c r="IJ33" s="345"/>
      <c r="IK33" s="344"/>
      <c r="IL33" s="345"/>
      <c r="IM33" s="344"/>
      <c r="IN33" s="345"/>
      <c r="IO33" s="344"/>
      <c r="IP33" s="378"/>
      <c r="IQ33" s="344"/>
      <c r="IR33" s="345"/>
      <c r="IS33" s="344"/>
      <c r="IT33" s="345"/>
      <c r="IU33" s="344"/>
      <c r="IV33" s="345"/>
      <c r="IW33" s="344"/>
      <c r="IX33" s="345"/>
      <c r="IY33" s="344"/>
      <c r="IZ33" s="345"/>
      <c r="JA33" s="344"/>
      <c r="JB33" s="345"/>
      <c r="JC33" s="344"/>
      <c r="JD33" s="345"/>
      <c r="JE33" s="344"/>
      <c r="JF33" s="345"/>
      <c r="JG33" s="344"/>
      <c r="JH33" s="345"/>
      <c r="JI33" s="370"/>
      <c r="JJ33" s="371"/>
      <c r="JK33" s="344"/>
      <c r="JL33" s="345"/>
      <c r="JM33" s="344"/>
      <c r="JN33" s="345"/>
      <c r="JO33" s="344"/>
      <c r="JP33" s="345"/>
      <c r="JQ33" s="344"/>
      <c r="JR33" s="345"/>
      <c r="JS33" s="344"/>
      <c r="JT33" s="345"/>
      <c r="JU33" s="344"/>
      <c r="JV33" s="345"/>
      <c r="JW33" s="344"/>
      <c r="JX33" s="345"/>
      <c r="JY33" s="387"/>
      <c r="JZ33" s="365"/>
      <c r="KA33" s="344"/>
      <c r="KB33" s="345"/>
      <c r="KC33" s="344"/>
      <c r="KD33" s="345"/>
      <c r="KE33" s="344"/>
      <c r="KF33" s="372"/>
      <c r="KG33" s="344"/>
      <c r="KH33" s="345"/>
      <c r="KI33" s="344"/>
      <c r="KJ33" s="345"/>
      <c r="KK33" s="344"/>
      <c r="KL33" s="345"/>
      <c r="KM33" s="344"/>
      <c r="KN33" s="345"/>
      <c r="KO33" s="344"/>
      <c r="KP33" s="345"/>
      <c r="KQ33" s="344"/>
      <c r="KR33" s="345"/>
      <c r="KS33" s="344"/>
      <c r="KT33" s="345"/>
      <c r="KU33" s="344"/>
      <c r="KV33" s="345"/>
      <c r="KW33" s="344"/>
      <c r="KX33" s="378"/>
      <c r="KY33" s="344"/>
      <c r="KZ33" s="345"/>
      <c r="LA33" s="362"/>
      <c r="LB33" s="363"/>
      <c r="LC33" s="344"/>
      <c r="LD33" s="378"/>
      <c r="LE33" s="344"/>
      <c r="LF33" s="345"/>
      <c r="LG33" s="344"/>
      <c r="LH33" s="378"/>
      <c r="LI33" s="344"/>
      <c r="LJ33" s="378"/>
      <c r="LK33" s="344"/>
      <c r="LL33" s="378"/>
      <c r="LM33" s="352"/>
      <c r="LN33" s="345"/>
      <c r="LO33" s="344"/>
      <c r="LP33" s="345"/>
      <c r="LQ33" s="344"/>
      <c r="LR33" s="345"/>
      <c r="LS33" s="344"/>
      <c r="LT33" s="345"/>
      <c r="LU33" s="344"/>
      <c r="LV33" s="345"/>
      <c r="LW33" s="344"/>
      <c r="LX33" s="378"/>
      <c r="LY33" s="344"/>
      <c r="LZ33" s="378"/>
      <c r="MA33" s="344"/>
      <c r="MB33" s="378"/>
      <c r="MC33" s="352"/>
      <c r="MD33" s="373"/>
      <c r="ME33" s="352"/>
      <c r="MF33" s="373"/>
      <c r="MG33" s="352"/>
      <c r="MH33" s="373"/>
      <c r="MI33" s="352"/>
      <c r="MJ33" s="373"/>
    </row>
    <row r="34" spans="1:348" s="337" customFormat="1" ht="16.5" customHeight="1" x14ac:dyDescent="0.2">
      <c r="A34" s="338">
        <f t="shared" si="5"/>
        <v>32</v>
      </c>
      <c r="B34" s="339" t="s">
        <v>558</v>
      </c>
      <c r="C34" s="340">
        <f t="shared" si="0"/>
        <v>34</v>
      </c>
      <c r="D34" s="341">
        <v>0</v>
      </c>
      <c r="E34" s="342">
        <f t="shared" si="1"/>
        <v>3.3518518518518517E-2</v>
      </c>
      <c r="F34" s="343">
        <f t="shared" si="2"/>
        <v>0</v>
      </c>
      <c r="G34" s="344"/>
      <c r="H34" s="345"/>
      <c r="I34" s="344"/>
      <c r="J34" s="345"/>
      <c r="K34" s="344"/>
      <c r="L34" s="345"/>
      <c r="M34" s="346"/>
      <c r="N34" s="347"/>
      <c r="O34" s="344"/>
      <c r="P34" s="345"/>
      <c r="Q34" s="344"/>
      <c r="R34" s="345"/>
      <c r="S34" s="344"/>
      <c r="T34" s="345"/>
      <c r="U34" s="346"/>
      <c r="V34" s="345"/>
      <c r="W34" s="346"/>
      <c r="X34" s="345"/>
      <c r="Y34" s="344"/>
      <c r="Z34" s="345"/>
      <c r="AA34" s="344"/>
      <c r="AB34" s="345"/>
      <c r="AC34" s="348"/>
      <c r="AD34" s="348"/>
      <c r="AE34" s="344"/>
      <c r="AF34" s="345"/>
      <c r="AG34" s="344"/>
      <c r="AH34" s="345"/>
      <c r="AI34" s="344"/>
      <c r="AJ34" s="349"/>
      <c r="AK34" s="344"/>
      <c r="AL34" s="345"/>
      <c r="AM34" s="344"/>
      <c r="AN34" s="345"/>
      <c r="AO34" s="344"/>
      <c r="AP34" s="345"/>
      <c r="AQ34" s="344"/>
      <c r="AR34" s="345"/>
      <c r="AS34" s="344"/>
      <c r="AT34" s="345"/>
      <c r="AU34" s="350"/>
      <c r="AV34" s="389"/>
      <c r="AW34" s="352"/>
      <c r="AX34" s="353"/>
      <c r="AY34" s="354"/>
      <c r="AZ34" s="345"/>
      <c r="BA34" s="377"/>
      <c r="BB34" s="345"/>
      <c r="BC34" s="354"/>
      <c r="BD34" s="345"/>
      <c r="BE34" s="344"/>
      <c r="BF34" s="345"/>
      <c r="BG34" s="352"/>
      <c r="BH34" s="345"/>
      <c r="BI34" s="354"/>
      <c r="BJ34" s="345"/>
      <c r="BK34" s="355"/>
      <c r="BL34" s="348"/>
      <c r="BM34" s="344"/>
      <c r="BN34" s="345"/>
      <c r="BO34" s="344"/>
      <c r="BP34" s="345"/>
      <c r="BQ34" s="344"/>
      <c r="BR34" s="378"/>
      <c r="BS34" s="344"/>
      <c r="BT34" s="345"/>
      <c r="BU34" s="352"/>
      <c r="BV34" s="345"/>
      <c r="BW34" s="352"/>
      <c r="BX34" s="345"/>
      <c r="BY34" s="344"/>
      <c r="BZ34" s="349"/>
      <c r="CA34" s="344"/>
      <c r="CB34" s="345"/>
      <c r="CC34" s="344"/>
      <c r="CD34" s="349"/>
      <c r="CE34" s="344"/>
      <c r="CF34" s="345"/>
      <c r="CG34" s="344"/>
      <c r="CH34" s="345"/>
      <c r="CI34" s="344"/>
      <c r="CJ34" s="345"/>
      <c r="CK34" s="352"/>
      <c r="CL34" s="345"/>
      <c r="CM34" s="344"/>
      <c r="CN34" s="345"/>
      <c r="CO34" s="344"/>
      <c r="CP34" s="345"/>
      <c r="CQ34" s="344"/>
      <c r="CR34" s="345"/>
      <c r="CS34" s="352"/>
      <c r="CT34" s="349"/>
      <c r="CU34" s="354"/>
      <c r="CV34" s="345"/>
      <c r="CW34" s="352"/>
      <c r="CX34" s="357"/>
      <c r="CY34" s="358"/>
      <c r="CZ34" s="351"/>
      <c r="DA34" s="352"/>
      <c r="DB34" s="357"/>
      <c r="DC34" s="354"/>
      <c r="DD34" s="345"/>
      <c r="DE34" s="350"/>
      <c r="DF34" s="348"/>
      <c r="DG34" s="352"/>
      <c r="DH34" s="359"/>
      <c r="DI34" s="344">
        <v>3.3518518518518517E-2</v>
      </c>
      <c r="DJ34" s="345" t="e">
        <f>ROUNDUP(DI34/F34,0)</f>
        <v>#DIV/0!</v>
      </c>
      <c r="DK34" s="344"/>
      <c r="DL34" s="345"/>
      <c r="DM34" s="346"/>
      <c r="DN34" s="345"/>
      <c r="DO34" s="354"/>
      <c r="DP34" s="345"/>
      <c r="DQ34" s="344"/>
      <c r="DR34" s="345"/>
      <c r="DS34" s="346"/>
      <c r="DT34" s="345"/>
      <c r="DU34" s="348"/>
      <c r="DV34" s="347"/>
      <c r="DW34" s="358"/>
      <c r="DX34" s="348"/>
      <c r="DY34" s="344"/>
      <c r="DZ34" s="345"/>
      <c r="EA34" s="355"/>
      <c r="EB34" s="348"/>
      <c r="EC34" s="344"/>
      <c r="ED34" s="345"/>
      <c r="EE34" s="355"/>
      <c r="EF34" s="347"/>
      <c r="EG34" s="344"/>
      <c r="EH34" s="345"/>
      <c r="EI34" s="344"/>
      <c r="EJ34" s="345"/>
      <c r="EK34" s="344"/>
      <c r="EL34" s="345"/>
      <c r="EM34" s="344"/>
      <c r="EN34" s="345"/>
      <c r="EO34" s="344"/>
      <c r="EP34" s="345"/>
      <c r="EQ34" s="355"/>
      <c r="ER34" s="345"/>
      <c r="ES34" s="344"/>
      <c r="ET34" s="345"/>
      <c r="EU34" s="344"/>
      <c r="EV34" s="345"/>
      <c r="EW34" s="344"/>
      <c r="EX34" s="345"/>
      <c r="EY34" s="344"/>
      <c r="EZ34" s="345"/>
      <c r="FA34" s="360"/>
      <c r="FB34" s="345"/>
      <c r="FC34" s="360"/>
      <c r="FD34" s="345"/>
      <c r="FE34" s="348"/>
      <c r="FF34" s="345"/>
      <c r="FG34" s="352"/>
      <c r="FH34" s="348"/>
      <c r="FI34" s="361"/>
      <c r="FJ34" s="349"/>
      <c r="FK34" s="360"/>
      <c r="FL34" s="345"/>
      <c r="FM34" s="370"/>
      <c r="FN34" s="365"/>
      <c r="FO34" s="366"/>
      <c r="FP34" s="365"/>
      <c r="FQ34" s="366"/>
      <c r="FR34" s="365"/>
      <c r="FS34" s="366"/>
      <c r="FT34" s="365"/>
      <c r="FU34" s="346"/>
      <c r="FV34" s="347"/>
      <c r="FW34" s="346"/>
      <c r="FX34" s="345"/>
      <c r="FY34" s="346"/>
      <c r="FZ34" s="345"/>
      <c r="GA34" s="366"/>
      <c r="GB34" s="365"/>
      <c r="GC34" s="354"/>
      <c r="GD34" s="345"/>
      <c r="GE34" s="354"/>
      <c r="GF34" s="345"/>
      <c r="GG34" s="354"/>
      <c r="GH34" s="345"/>
      <c r="GI34" s="346"/>
      <c r="GJ34" s="345"/>
      <c r="GK34" s="346"/>
      <c r="GL34" s="345"/>
      <c r="GM34" s="360"/>
      <c r="GN34" s="345"/>
      <c r="GO34" s="348"/>
      <c r="GP34" s="348"/>
      <c r="GQ34" s="360"/>
      <c r="GR34" s="345"/>
      <c r="GS34" s="346"/>
      <c r="GT34" s="345"/>
      <c r="GU34" s="346"/>
      <c r="GV34" s="345"/>
      <c r="GW34" s="344"/>
      <c r="GX34" s="345"/>
      <c r="GY34" s="360"/>
      <c r="GZ34" s="345"/>
      <c r="HA34" s="346"/>
      <c r="HB34" s="345"/>
      <c r="HC34" s="344"/>
      <c r="HD34" s="345"/>
      <c r="HE34" s="370"/>
      <c r="HF34" s="363"/>
      <c r="HG34" s="344"/>
      <c r="HH34" s="345"/>
      <c r="HI34" s="344"/>
      <c r="HJ34" s="345"/>
      <c r="HK34" s="346"/>
      <c r="HL34" s="345"/>
      <c r="HM34" s="367"/>
      <c r="HN34" s="345"/>
      <c r="HO34" s="368"/>
      <c r="HP34" s="369"/>
      <c r="HQ34" s="368"/>
      <c r="HR34" s="369"/>
      <c r="HS34" s="346"/>
      <c r="HT34" s="345"/>
      <c r="HU34" s="346"/>
      <c r="HV34" s="345"/>
      <c r="HW34" s="344"/>
      <c r="HX34" s="345"/>
      <c r="HY34" s="344"/>
      <c r="HZ34" s="345"/>
      <c r="IA34" s="344"/>
      <c r="IB34" s="345"/>
      <c r="IC34" s="344"/>
      <c r="ID34" s="345"/>
      <c r="IE34" s="344"/>
      <c r="IF34" s="345"/>
      <c r="IG34" s="344"/>
      <c r="IH34" s="345"/>
      <c r="II34" s="344"/>
      <c r="IJ34" s="345"/>
      <c r="IK34" s="344"/>
      <c r="IL34" s="345"/>
      <c r="IM34" s="344"/>
      <c r="IN34" s="345"/>
      <c r="IO34" s="344"/>
      <c r="IP34" s="378"/>
      <c r="IQ34" s="344"/>
      <c r="IR34" s="345"/>
      <c r="IS34" s="344"/>
      <c r="IT34" s="345"/>
      <c r="IU34" s="344"/>
      <c r="IV34" s="345"/>
      <c r="IW34" s="344"/>
      <c r="IX34" s="345"/>
      <c r="IY34" s="344"/>
      <c r="IZ34" s="345"/>
      <c r="JA34" s="344"/>
      <c r="JB34" s="345"/>
      <c r="JC34" s="344"/>
      <c r="JD34" s="345"/>
      <c r="JE34" s="344"/>
      <c r="JF34" s="345"/>
      <c r="JG34" s="344"/>
      <c r="JH34" s="378"/>
      <c r="JI34" s="370"/>
      <c r="JJ34" s="371"/>
      <c r="JK34" s="344"/>
      <c r="JL34" s="378"/>
      <c r="JM34" s="344"/>
      <c r="JN34" s="378"/>
      <c r="JO34" s="344"/>
      <c r="JP34" s="345"/>
      <c r="JQ34" s="344"/>
      <c r="JR34" s="345"/>
      <c r="JS34" s="344"/>
      <c r="JT34" s="345"/>
      <c r="JU34" s="344"/>
      <c r="JV34" s="345"/>
      <c r="JW34" s="344"/>
      <c r="JX34" s="345"/>
      <c r="JY34" s="387"/>
      <c r="JZ34" s="365"/>
      <c r="KA34" s="344"/>
      <c r="KB34" s="345"/>
      <c r="KC34" s="344"/>
      <c r="KD34" s="345"/>
      <c r="KE34" s="344"/>
      <c r="KF34" s="372"/>
      <c r="KG34" s="344"/>
      <c r="KH34" s="345"/>
      <c r="KI34" s="344"/>
      <c r="KJ34" s="345"/>
      <c r="KK34" s="344"/>
      <c r="KL34" s="345"/>
      <c r="KM34" s="344"/>
      <c r="KN34" s="345"/>
      <c r="KO34" s="344"/>
      <c r="KP34" s="345"/>
      <c r="KQ34" s="344"/>
      <c r="KR34" s="345"/>
      <c r="KS34" s="344"/>
      <c r="KT34" s="345"/>
      <c r="KU34" s="344"/>
      <c r="KV34" s="345"/>
      <c r="KW34" s="344"/>
      <c r="KX34" s="378"/>
      <c r="KY34" s="344"/>
      <c r="KZ34" s="345"/>
      <c r="LA34" s="362"/>
      <c r="LB34" s="363"/>
      <c r="LC34" s="344"/>
      <c r="LD34" s="378"/>
      <c r="LE34" s="344"/>
      <c r="LF34" s="345"/>
      <c r="LG34" s="344"/>
      <c r="LH34" s="378"/>
      <c r="LI34" s="344"/>
      <c r="LJ34" s="378"/>
      <c r="LK34" s="344"/>
      <c r="LL34" s="378"/>
      <c r="LM34" s="352"/>
      <c r="LN34" s="345"/>
      <c r="LO34" s="344"/>
      <c r="LP34" s="345"/>
      <c r="LQ34" s="344"/>
      <c r="LR34" s="345"/>
      <c r="LS34" s="344"/>
      <c r="LT34" s="345"/>
      <c r="LU34" s="344"/>
      <c r="LV34" s="345"/>
      <c r="LW34" s="344"/>
      <c r="LX34" s="378"/>
      <c r="LY34" s="344"/>
      <c r="LZ34" s="378"/>
      <c r="MA34" s="344"/>
      <c r="MB34" s="378"/>
      <c r="MC34" s="352"/>
      <c r="MD34" s="373"/>
      <c r="ME34" s="352"/>
      <c r="MF34" s="373"/>
      <c r="MG34" s="352"/>
      <c r="MH34" s="373"/>
      <c r="MI34" s="352"/>
      <c r="MJ34" s="373"/>
    </row>
    <row r="35" spans="1:348" s="337" customFormat="1" ht="16.5" customHeight="1" x14ac:dyDescent="0.2">
      <c r="A35" s="338">
        <f t="shared" si="5"/>
        <v>33</v>
      </c>
      <c r="B35" s="339" t="s">
        <v>259</v>
      </c>
      <c r="C35" s="340">
        <f t="shared" si="0"/>
        <v>34</v>
      </c>
      <c r="D35" s="341">
        <f>H35+J35+L35+N35+P35+R35+T35+V35+X35+Z35+AB35+AD35+AF35+AH35+AJ35+AL35+AN35+AP35+AR35+AT35+AV35+AX35+AZ35+BB35+BD35+BF35+BH35+BJ35+BL35+BN35+BP35+BR35+BT35+BV35+BX35+BZ35+CB35+CD35+CF35+CH35+CJ35+CL35+CN35+CP35+CR35+CT35+CV35+CX35+CZ35+DB35+DD35+DF35+DH35+DJ35+DL35+DN35+DP35+DR35+DT35+DV35+DX35+DZ35+EB35+ED35+EE35+EH35+EJ35+EL35+EN35+EP35+ET35+ER35+EV35+EZ35+FB35+FD35+FF35+FH35+FJ35+FL35+FN35+FP35+FR35+FT35+FV35+FW35+FY35+GB35+GD35+GF35+GH35+GJ35+GL35+GN35+GP35+GR35+GT35+GV35+GZ35+HB35+HD35+HF35+HH35+HL35+HN35+HP35+HR35+HT35+HX35+HV35+HZ35+ID35+IF35+EX35+HJ35+IH35+GX35+IJ35+IL35+IN35+IR35+IT35+IV35+IB35+IX35+IZ35+JB35+JF35+JH35+JL35+JN35+IP35+JD35+JP35+JJ35+JR35+JT35+JV35+JX35+JZ35+KB35+KD35+KF35+KH35+KJ35+KL35+KN35+KP35+KR35+KT35+KV35+KX35+KZ35+LB35+LD35+LF35+LH35+LJ35+LL35+LN35+LP35+LR35+LT35+LV35+LX35+LZ35+MB35+MD35+MF35+MH35+MJ35</f>
        <v>0</v>
      </c>
      <c r="E35" s="342">
        <f t="shared" si="1"/>
        <v>0</v>
      </c>
      <c r="F35" s="343">
        <f t="shared" si="2"/>
        <v>0</v>
      </c>
      <c r="G35" s="344"/>
      <c r="H35" s="345"/>
      <c r="I35" s="344"/>
      <c r="J35" s="345"/>
      <c r="K35" s="344"/>
      <c r="L35" s="345"/>
      <c r="M35" s="346"/>
      <c r="N35" s="347"/>
      <c r="O35" s="344"/>
      <c r="P35" s="345"/>
      <c r="Q35" s="344"/>
      <c r="R35" s="345"/>
      <c r="S35" s="344"/>
      <c r="T35" s="345"/>
      <c r="U35" s="346"/>
      <c r="V35" s="345"/>
      <c r="W35" s="346"/>
      <c r="X35" s="345"/>
      <c r="Y35" s="344"/>
      <c r="Z35" s="345"/>
      <c r="AA35" s="344"/>
      <c r="AB35" s="345"/>
      <c r="AC35" s="348"/>
      <c r="AD35" s="348"/>
      <c r="AE35" s="344"/>
      <c r="AF35" s="345"/>
      <c r="AG35" s="344"/>
      <c r="AH35" s="345"/>
      <c r="AI35" s="344"/>
      <c r="AJ35" s="349"/>
      <c r="AK35" s="344"/>
      <c r="AL35" s="345"/>
      <c r="AM35" s="344"/>
      <c r="AN35" s="345"/>
      <c r="AO35" s="344"/>
      <c r="AP35" s="345"/>
      <c r="AQ35" s="344"/>
      <c r="AR35" s="345"/>
      <c r="AS35" s="344"/>
      <c r="AT35" s="345"/>
      <c r="AU35" s="350"/>
      <c r="AV35" s="389"/>
      <c r="AW35" s="352"/>
      <c r="AX35" s="353"/>
      <c r="AY35" s="354"/>
      <c r="AZ35" s="345"/>
      <c r="BA35" s="377"/>
      <c r="BB35" s="345"/>
      <c r="BC35" s="354"/>
      <c r="BD35" s="345"/>
      <c r="BE35" s="344"/>
      <c r="BF35" s="345"/>
      <c r="BG35" s="352"/>
      <c r="BH35" s="345"/>
      <c r="BI35" s="354"/>
      <c r="BJ35" s="345"/>
      <c r="BK35" s="355"/>
      <c r="BL35" s="348"/>
      <c r="BM35" s="344"/>
      <c r="BN35" s="345"/>
      <c r="BO35" s="344"/>
      <c r="BP35" s="345"/>
      <c r="BQ35" s="344"/>
      <c r="BR35" s="378"/>
      <c r="BS35" s="344"/>
      <c r="BT35" s="345"/>
      <c r="BU35" s="352"/>
      <c r="BV35" s="345"/>
      <c r="BW35" s="352"/>
      <c r="BX35" s="345"/>
      <c r="BY35" s="344"/>
      <c r="BZ35" s="349"/>
      <c r="CA35" s="344"/>
      <c r="CB35" s="345"/>
      <c r="CC35" s="344"/>
      <c r="CD35" s="349"/>
      <c r="CE35" s="344"/>
      <c r="CF35" s="345"/>
      <c r="CG35" s="344"/>
      <c r="CH35" s="345"/>
      <c r="CI35" s="344"/>
      <c r="CJ35" s="345"/>
      <c r="CK35" s="352"/>
      <c r="CL35" s="345"/>
      <c r="CM35" s="344"/>
      <c r="CN35" s="345"/>
      <c r="CO35" s="344"/>
      <c r="CP35" s="345"/>
      <c r="CQ35" s="344"/>
      <c r="CR35" s="345"/>
      <c r="CS35" s="352"/>
      <c r="CT35" s="349"/>
      <c r="CU35" s="354"/>
      <c r="CV35" s="345"/>
      <c r="CW35" s="352"/>
      <c r="CX35" s="357"/>
      <c r="CY35" s="358"/>
      <c r="CZ35" s="351"/>
      <c r="DA35" s="352"/>
      <c r="DB35" s="357"/>
      <c r="DC35" s="354"/>
      <c r="DD35" s="345"/>
      <c r="DE35" s="350"/>
      <c r="DF35" s="348"/>
      <c r="DG35" s="352"/>
      <c r="DH35" s="359"/>
      <c r="DI35" s="344"/>
      <c r="DJ35" s="345"/>
      <c r="DK35" s="344"/>
      <c r="DL35" s="345"/>
      <c r="DM35" s="346"/>
      <c r="DN35" s="345"/>
      <c r="DO35" s="354"/>
      <c r="DP35" s="345"/>
      <c r="DQ35" s="344"/>
      <c r="DR35" s="345"/>
      <c r="DS35" s="346"/>
      <c r="DT35" s="345"/>
      <c r="DU35" s="348"/>
      <c r="DV35" s="347"/>
      <c r="DW35" s="358"/>
      <c r="DX35" s="348"/>
      <c r="DY35" s="344"/>
      <c r="DZ35" s="345"/>
      <c r="EA35" s="355"/>
      <c r="EB35" s="348"/>
      <c r="EC35" s="344"/>
      <c r="ED35" s="345"/>
      <c r="EE35" s="355"/>
      <c r="EF35" s="347"/>
      <c r="EG35" s="344"/>
      <c r="EH35" s="345"/>
      <c r="EI35" s="344"/>
      <c r="EJ35" s="345"/>
      <c r="EK35" s="344"/>
      <c r="EL35" s="345"/>
      <c r="EM35" s="344"/>
      <c r="EN35" s="345"/>
      <c r="EO35" s="344"/>
      <c r="EP35" s="345"/>
      <c r="EQ35" s="355"/>
      <c r="ER35" s="345"/>
      <c r="ES35" s="344"/>
      <c r="ET35" s="345"/>
      <c r="EU35" s="344"/>
      <c r="EV35" s="345"/>
      <c r="EW35" s="344"/>
      <c r="EX35" s="345"/>
      <c r="EY35" s="344"/>
      <c r="EZ35" s="345"/>
      <c r="FA35" s="360"/>
      <c r="FB35" s="345"/>
      <c r="FC35" s="360"/>
      <c r="FD35" s="345"/>
      <c r="FE35" s="348"/>
      <c r="FF35" s="345"/>
      <c r="FG35" s="352"/>
      <c r="FH35" s="348"/>
      <c r="FI35" s="361"/>
      <c r="FJ35" s="349"/>
      <c r="FK35" s="360"/>
      <c r="FL35" s="345"/>
      <c r="FM35" s="370"/>
      <c r="FN35" s="365"/>
      <c r="FO35" s="366"/>
      <c r="FP35" s="365"/>
      <c r="FQ35" s="366"/>
      <c r="FR35" s="365"/>
      <c r="FS35" s="366"/>
      <c r="FT35" s="365"/>
      <c r="FU35" s="346"/>
      <c r="FV35" s="347"/>
      <c r="FW35" s="346"/>
      <c r="FX35" s="345"/>
      <c r="FY35" s="346"/>
      <c r="FZ35" s="345"/>
      <c r="GA35" s="366"/>
      <c r="GB35" s="365"/>
      <c r="GC35" s="354"/>
      <c r="GD35" s="345"/>
      <c r="GE35" s="354"/>
      <c r="GF35" s="345"/>
      <c r="GG35" s="354"/>
      <c r="GH35" s="345"/>
      <c r="GI35" s="346"/>
      <c r="GJ35" s="345"/>
      <c r="GK35" s="346"/>
      <c r="GL35" s="345"/>
      <c r="GM35" s="360"/>
      <c r="GN35" s="345"/>
      <c r="GO35" s="348"/>
      <c r="GP35" s="348"/>
      <c r="GQ35" s="360"/>
      <c r="GR35" s="345"/>
      <c r="GS35" s="346"/>
      <c r="GT35" s="345"/>
      <c r="GU35" s="346"/>
      <c r="GV35" s="345"/>
      <c r="GW35" s="344"/>
      <c r="GX35" s="345"/>
      <c r="GY35" s="360"/>
      <c r="GZ35" s="345"/>
      <c r="HA35" s="346"/>
      <c r="HB35" s="345"/>
      <c r="HC35" s="344"/>
      <c r="HD35" s="345"/>
      <c r="HE35" s="370"/>
      <c r="HF35" s="363"/>
      <c r="HG35" s="344"/>
      <c r="HH35" s="345"/>
      <c r="HI35" s="344"/>
      <c r="HJ35" s="345"/>
      <c r="HK35" s="346"/>
      <c r="HL35" s="345"/>
      <c r="HM35" s="367"/>
      <c r="HN35" s="345"/>
      <c r="HO35" s="368"/>
      <c r="HP35" s="369"/>
      <c r="HQ35" s="368"/>
      <c r="HR35" s="369"/>
      <c r="HS35" s="346"/>
      <c r="HT35" s="345"/>
      <c r="HU35" s="346"/>
      <c r="HV35" s="345"/>
      <c r="HW35" s="344"/>
      <c r="HX35" s="345"/>
      <c r="HY35" s="344"/>
      <c r="HZ35" s="345"/>
      <c r="IA35" s="344"/>
      <c r="IB35" s="345"/>
      <c r="IC35" s="344"/>
      <c r="ID35" s="345"/>
      <c r="IE35" s="344"/>
      <c r="IF35" s="345"/>
      <c r="IG35" s="344"/>
      <c r="IH35" s="345"/>
      <c r="II35" s="344"/>
      <c r="IJ35" s="345"/>
      <c r="IK35" s="344"/>
      <c r="IL35" s="345"/>
      <c r="IM35" s="344"/>
      <c r="IN35" s="345"/>
      <c r="IO35" s="344"/>
      <c r="IP35" s="378"/>
      <c r="IQ35" s="344"/>
      <c r="IR35" s="345"/>
      <c r="IS35" s="344"/>
      <c r="IT35" s="345"/>
      <c r="IU35" s="344"/>
      <c r="IV35" s="345"/>
      <c r="IW35" s="344"/>
      <c r="IX35" s="345"/>
      <c r="IY35" s="344"/>
      <c r="IZ35" s="345"/>
      <c r="JA35" s="344"/>
      <c r="JB35" s="345"/>
      <c r="JC35" s="344"/>
      <c r="JD35" s="345"/>
      <c r="JE35" s="344"/>
      <c r="JF35" s="345"/>
      <c r="JG35" s="344"/>
      <c r="JH35" s="378"/>
      <c r="JI35" s="370"/>
      <c r="JJ35" s="371"/>
      <c r="JK35" s="344"/>
      <c r="JL35" s="378"/>
      <c r="JM35" s="344"/>
      <c r="JN35" s="378"/>
      <c r="JO35" s="344"/>
      <c r="JP35" s="345"/>
      <c r="JQ35" s="344"/>
      <c r="JR35" s="345"/>
      <c r="JS35" s="344"/>
      <c r="JT35" s="345"/>
      <c r="JU35" s="344"/>
      <c r="JV35" s="345"/>
      <c r="JW35" s="344"/>
      <c r="JX35" s="345"/>
      <c r="JY35" s="387"/>
      <c r="JZ35" s="365"/>
      <c r="KA35" s="344"/>
      <c r="KB35" s="345"/>
      <c r="KC35" s="344"/>
      <c r="KD35" s="345"/>
      <c r="KE35" s="344"/>
      <c r="KF35" s="372"/>
      <c r="KG35" s="344"/>
      <c r="KH35" s="345"/>
      <c r="KI35" s="344"/>
      <c r="KJ35" s="345"/>
      <c r="KK35" s="344"/>
      <c r="KL35" s="345"/>
      <c r="KM35" s="344"/>
      <c r="KN35" s="345"/>
      <c r="KO35" s="344"/>
      <c r="KP35" s="345"/>
      <c r="KQ35" s="344"/>
      <c r="KR35" s="345"/>
      <c r="KS35" s="344"/>
      <c r="KT35" s="345"/>
      <c r="KU35" s="344"/>
      <c r="KV35" s="345"/>
      <c r="KW35" s="344"/>
      <c r="KX35" s="378"/>
      <c r="KY35" s="344"/>
      <c r="KZ35" s="345"/>
      <c r="LA35" s="362"/>
      <c r="LB35" s="363"/>
      <c r="LC35" s="344"/>
      <c r="LD35" s="378"/>
      <c r="LE35" s="344"/>
      <c r="LF35" s="345"/>
      <c r="LG35" s="344"/>
      <c r="LH35" s="378"/>
      <c r="LI35" s="344"/>
      <c r="LJ35" s="378"/>
      <c r="LK35" s="344"/>
      <c r="LL35" s="378"/>
      <c r="LM35" s="352"/>
      <c r="LN35" s="345"/>
      <c r="LO35" s="344"/>
      <c r="LP35" s="345"/>
      <c r="LQ35" s="344"/>
      <c r="LR35" s="345"/>
      <c r="LS35" s="344"/>
      <c r="LT35" s="345"/>
      <c r="LU35" s="344"/>
      <c r="LV35" s="345"/>
      <c r="LW35" s="344"/>
      <c r="LX35" s="378"/>
      <c r="LY35" s="344"/>
      <c r="LZ35" s="378"/>
      <c r="MA35" s="344"/>
      <c r="MB35" s="378"/>
      <c r="MC35" s="352"/>
      <c r="MD35" s="373"/>
      <c r="ME35" s="352"/>
      <c r="MF35" s="373"/>
      <c r="MG35" s="352"/>
      <c r="MH35" s="373"/>
      <c r="MI35" s="352"/>
      <c r="MJ35" s="373"/>
    </row>
    <row r="36" spans="1:348" s="337" customFormat="1" ht="16.5" customHeight="1" x14ac:dyDescent="0.2">
      <c r="A36" s="338">
        <f t="shared" si="5"/>
        <v>34</v>
      </c>
      <c r="B36" s="339" t="s">
        <v>67</v>
      </c>
      <c r="C36" s="340">
        <f t="shared" si="0"/>
        <v>27</v>
      </c>
      <c r="D36" s="341">
        <f>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E36+EH36+EJ36+EL36+EN36+EP36+ET36+ER36+EV36+EZ36+FB36+FD36+FF36+FH36+FJ36+FL36+FN36+FP36+FR36+FT36+FV36+FW36+FY36+GB36+GD36+GF36+GH36+GJ36+GL36+GN36+GP36+GR36+GT36+GV36+GZ36+HB36+HD36+HF36+HH36+HL36+HN36+HP36+HR36+HT36+HX36+HV36+HZ36+ID36+IF36+EX36+HJ36+IH36+GX36+IJ36+IL36+IN36+IR36+IT36+IV36+IB36+IX36+IZ36+JB36+JF36+JH36+JL36+JN36+IP36+JD36+JP36+JJ36+JR36+JT36+JV36+JX36+JZ36+KB36+KD36+KF36+KH36+KJ36+KL36+KN36+KP36+KR36+KT36+KV36+KX36+KZ36+LB36+LD36+LF36+LH36+LJ36+LL36+LN36+LP36+LR36+LT36+LV36+LX36+LZ36+MB36+MD36+MF36+MH36+MJ36</f>
        <v>28</v>
      </c>
      <c r="E36" s="342">
        <f t="shared" si="1"/>
        <v>0.35112268518518519</v>
      </c>
      <c r="F36" s="343">
        <f t="shared" si="2"/>
        <v>1.3541666666666667E-2</v>
      </c>
      <c r="G36" s="344"/>
      <c r="H36" s="345"/>
      <c r="I36" s="344"/>
      <c r="J36" s="345"/>
      <c r="K36" s="344"/>
      <c r="L36" s="345"/>
      <c r="M36" s="346"/>
      <c r="N36" s="347"/>
      <c r="O36" s="344"/>
      <c r="P36" s="345"/>
      <c r="Q36" s="344"/>
      <c r="R36" s="345"/>
      <c r="S36" s="344"/>
      <c r="T36" s="345"/>
      <c r="U36" s="346"/>
      <c r="V36" s="345"/>
      <c r="W36" s="346"/>
      <c r="X36" s="345"/>
      <c r="Y36" s="344">
        <v>3.2847222222222222E-2</v>
      </c>
      <c r="Z36" s="345">
        <f>ROUNDUP(Y36/F36,0)</f>
        <v>3</v>
      </c>
      <c r="AA36" s="344"/>
      <c r="AB36" s="345"/>
      <c r="AC36" s="348"/>
      <c r="AD36" s="348"/>
      <c r="AE36" s="344"/>
      <c r="AF36" s="345"/>
      <c r="AG36" s="344"/>
      <c r="AH36" s="345"/>
      <c r="AI36" s="344"/>
      <c r="AJ36" s="349"/>
      <c r="AK36" s="344">
        <v>1.7708333333333333E-2</v>
      </c>
      <c r="AL36" s="345">
        <v>0</v>
      </c>
      <c r="AM36" s="344"/>
      <c r="AN36" s="345"/>
      <c r="AO36" s="344"/>
      <c r="AP36" s="345"/>
      <c r="AQ36" s="344">
        <v>4.9722222222222223E-2</v>
      </c>
      <c r="AR36" s="345">
        <f t="shared" si="78"/>
        <v>4</v>
      </c>
      <c r="AS36" s="344"/>
      <c r="AT36" s="345"/>
      <c r="AU36" s="350"/>
      <c r="AV36" s="389"/>
      <c r="AW36" s="352"/>
      <c r="AX36" s="353"/>
      <c r="AY36" s="354"/>
      <c r="AZ36" s="345"/>
      <c r="BA36" s="377"/>
      <c r="BB36" s="345"/>
      <c r="BC36" s="354"/>
      <c r="BD36" s="345"/>
      <c r="BE36" s="344">
        <v>2.2476851851851855E-2</v>
      </c>
      <c r="BF36" s="345">
        <f>ROUNDUP(BE36/F36,0)</f>
        <v>2</v>
      </c>
      <c r="BG36" s="352"/>
      <c r="BH36" s="345"/>
      <c r="BI36" s="354"/>
      <c r="BJ36" s="345"/>
      <c r="BK36" s="355"/>
      <c r="BL36" s="348"/>
      <c r="BM36" s="344"/>
      <c r="BN36" s="345"/>
      <c r="BO36" s="344"/>
      <c r="BP36" s="345"/>
      <c r="BQ36" s="344"/>
      <c r="BR36" s="378"/>
      <c r="BS36" s="344"/>
      <c r="BT36" s="345"/>
      <c r="BU36" s="352"/>
      <c r="BV36" s="345"/>
      <c r="BW36" s="352"/>
      <c r="BX36" s="345"/>
      <c r="BY36" s="344"/>
      <c r="BZ36" s="349"/>
      <c r="CA36" s="344"/>
      <c r="CB36" s="345"/>
      <c r="CC36" s="344"/>
      <c r="CD36" s="349"/>
      <c r="CE36" s="344"/>
      <c r="CF36" s="345"/>
      <c r="CG36" s="344"/>
      <c r="CH36" s="345"/>
      <c r="CI36" s="344"/>
      <c r="CJ36" s="345"/>
      <c r="CK36" s="352"/>
      <c r="CL36" s="345"/>
      <c r="CM36" s="344"/>
      <c r="CN36" s="345"/>
      <c r="CO36" s="344">
        <v>1.5740740740740743E-2</v>
      </c>
      <c r="CP36" s="345">
        <f>ROUNDUP(CO36/F36,0)</f>
        <v>2</v>
      </c>
      <c r="CQ36" s="344"/>
      <c r="CR36" s="345"/>
      <c r="CS36" s="352"/>
      <c r="CT36" s="349"/>
      <c r="CU36" s="354"/>
      <c r="CV36" s="345"/>
      <c r="CW36" s="352"/>
      <c r="CX36" s="357"/>
      <c r="CY36" s="358"/>
      <c r="CZ36" s="351"/>
      <c r="DA36" s="352"/>
      <c r="DB36" s="357"/>
      <c r="DC36" s="354"/>
      <c r="DD36" s="345"/>
      <c r="DE36" s="350"/>
      <c r="DF36" s="348"/>
      <c r="DG36" s="352"/>
      <c r="DH36" s="359"/>
      <c r="DI36" s="344"/>
      <c r="DJ36" s="345"/>
      <c r="DK36" s="344"/>
      <c r="DL36" s="345"/>
      <c r="DM36" s="346"/>
      <c r="DN36" s="345"/>
      <c r="DO36" s="354"/>
      <c r="DP36" s="345"/>
      <c r="DQ36" s="344">
        <v>1.3541666666666667E-2</v>
      </c>
      <c r="DR36" s="345">
        <f t="shared" si="17"/>
        <v>1</v>
      </c>
      <c r="DS36" s="346"/>
      <c r="DT36" s="345"/>
      <c r="DU36" s="348"/>
      <c r="DV36" s="347"/>
      <c r="DW36" s="344">
        <v>0.1005787037037037</v>
      </c>
      <c r="DX36" s="365">
        <f>ROUNDUP(DW36/$F36,0)</f>
        <v>8</v>
      </c>
      <c r="DY36" s="344"/>
      <c r="DZ36" s="345"/>
      <c r="EA36" s="355"/>
      <c r="EB36" s="348"/>
      <c r="EC36" s="344"/>
      <c r="ED36" s="345"/>
      <c r="EE36" s="355"/>
      <c r="EF36" s="347"/>
      <c r="EG36" s="344"/>
      <c r="EH36" s="345"/>
      <c r="EI36" s="344"/>
      <c r="EJ36" s="345"/>
      <c r="EK36" s="344"/>
      <c r="EL36" s="345"/>
      <c r="EM36" s="344"/>
      <c r="EN36" s="345"/>
      <c r="EO36" s="344"/>
      <c r="EP36" s="345"/>
      <c r="EQ36" s="355"/>
      <c r="ER36" s="345"/>
      <c r="ES36" s="344"/>
      <c r="ET36" s="345"/>
      <c r="EU36" s="344"/>
      <c r="EV36" s="345"/>
      <c r="EW36" s="344"/>
      <c r="EX36" s="345"/>
      <c r="EY36" s="344"/>
      <c r="EZ36" s="345"/>
      <c r="FA36" s="360"/>
      <c r="FB36" s="345"/>
      <c r="FC36" s="360"/>
      <c r="FD36" s="345"/>
      <c r="FE36" s="348"/>
      <c r="FF36" s="345"/>
      <c r="FG36" s="352"/>
      <c r="FH36" s="348"/>
      <c r="FI36" s="361"/>
      <c r="FJ36" s="349"/>
      <c r="FK36" s="360"/>
      <c r="FL36" s="345"/>
      <c r="FM36" s="370"/>
      <c r="FN36" s="365"/>
      <c r="FO36" s="366"/>
      <c r="FP36" s="365"/>
      <c r="FQ36" s="366"/>
      <c r="FR36" s="365"/>
      <c r="FS36" s="366"/>
      <c r="FT36" s="365"/>
      <c r="FU36" s="346"/>
      <c r="FV36" s="347"/>
      <c r="FW36" s="346"/>
      <c r="FX36" s="345"/>
      <c r="FY36" s="346"/>
      <c r="FZ36" s="345"/>
      <c r="GA36" s="366"/>
      <c r="GB36" s="365"/>
      <c r="GC36" s="354"/>
      <c r="GD36" s="345"/>
      <c r="GE36" s="354"/>
      <c r="GF36" s="345"/>
      <c r="GG36" s="354"/>
      <c r="GH36" s="345"/>
      <c r="GI36" s="346"/>
      <c r="GJ36" s="345"/>
      <c r="GK36" s="346"/>
      <c r="GL36" s="345"/>
      <c r="GM36" s="360"/>
      <c r="GN36" s="345"/>
      <c r="GO36" s="348"/>
      <c r="GP36" s="348"/>
      <c r="GQ36" s="360"/>
      <c r="GR36" s="345"/>
      <c r="GS36" s="346"/>
      <c r="GT36" s="345"/>
      <c r="GU36" s="346"/>
      <c r="GV36" s="345"/>
      <c r="GW36" s="344"/>
      <c r="GX36" s="345"/>
      <c r="GY36" s="360"/>
      <c r="GZ36" s="345"/>
      <c r="HA36" s="346"/>
      <c r="HB36" s="345"/>
      <c r="HC36" s="344"/>
      <c r="HD36" s="345"/>
      <c r="HE36" s="370"/>
      <c r="HF36" s="363"/>
      <c r="HG36" s="344" t="s">
        <v>589</v>
      </c>
      <c r="HH36" s="365">
        <f>ROUNDUP(HG36/$F36,0)</f>
        <v>7</v>
      </c>
      <c r="HI36" s="344"/>
      <c r="HJ36" s="345"/>
      <c r="HK36" s="366"/>
      <c r="HL36" s="365"/>
      <c r="HM36" s="367"/>
      <c r="HN36" s="345"/>
      <c r="HO36" s="368"/>
      <c r="HP36" s="369"/>
      <c r="HQ36" s="368"/>
      <c r="HR36" s="369"/>
      <c r="HS36" s="346"/>
      <c r="HT36" s="345"/>
      <c r="HU36" s="346"/>
      <c r="HV36" s="345"/>
      <c r="HW36" s="344"/>
      <c r="HX36" s="345"/>
      <c r="HY36" s="344"/>
      <c r="HZ36" s="345"/>
      <c r="IA36" s="344"/>
      <c r="IB36" s="345"/>
      <c r="IC36" s="344"/>
      <c r="ID36" s="345"/>
      <c r="IE36" s="344"/>
      <c r="IF36" s="345"/>
      <c r="IG36" s="344"/>
      <c r="IH36" s="345"/>
      <c r="II36" s="344"/>
      <c r="IJ36" s="345"/>
      <c r="IK36" s="344"/>
      <c r="IL36" s="345"/>
      <c r="IM36" s="344"/>
      <c r="IN36" s="345"/>
      <c r="IO36" s="344">
        <v>3.7268518518518514E-3</v>
      </c>
      <c r="IP36" s="345">
        <f t="shared" ref="IP36:IP37" si="87">ROUNDUP(IO36/$F36,0)</f>
        <v>1</v>
      </c>
      <c r="IQ36" s="344"/>
      <c r="IR36" s="345"/>
      <c r="IS36" s="344"/>
      <c r="IT36" s="345"/>
      <c r="IU36" s="344"/>
      <c r="IV36" s="345"/>
      <c r="IW36" s="344"/>
      <c r="IX36" s="345"/>
      <c r="IY36" s="344"/>
      <c r="IZ36" s="345"/>
      <c r="JA36" s="344"/>
      <c r="JB36" s="345"/>
      <c r="JC36" s="344"/>
      <c r="JD36" s="345"/>
      <c r="JE36" s="344"/>
      <c r="JF36" s="345"/>
      <c r="JG36" s="344"/>
      <c r="JH36" s="378"/>
      <c r="JI36" s="370"/>
      <c r="JJ36" s="371"/>
      <c r="JK36" s="344"/>
      <c r="JL36" s="378"/>
      <c r="JM36" s="344"/>
      <c r="JN36" s="378"/>
      <c r="JO36" s="344"/>
      <c r="JP36" s="345"/>
      <c r="JQ36" s="344"/>
      <c r="JR36" s="345"/>
      <c r="JS36" s="344"/>
      <c r="JT36" s="345"/>
      <c r="JU36" s="344"/>
      <c r="JV36" s="345"/>
      <c r="JW36" s="344"/>
      <c r="JX36" s="345"/>
      <c r="JY36" s="387"/>
      <c r="JZ36" s="365"/>
      <c r="KA36" s="344"/>
      <c r="KB36" s="345"/>
      <c r="KC36" s="344"/>
      <c r="KD36" s="345"/>
      <c r="KE36" s="344"/>
      <c r="KF36" s="372"/>
      <c r="KG36" s="344"/>
      <c r="KH36" s="345"/>
      <c r="KI36" s="344"/>
      <c r="KJ36" s="345"/>
      <c r="KK36" s="344"/>
      <c r="KL36" s="345"/>
      <c r="KM36" s="344"/>
      <c r="KN36" s="345"/>
      <c r="KO36" s="344"/>
      <c r="KP36" s="345"/>
      <c r="KQ36" s="344"/>
      <c r="KR36" s="345"/>
      <c r="KS36" s="344"/>
      <c r="KT36" s="345"/>
      <c r="KU36" s="344"/>
      <c r="KV36" s="345"/>
      <c r="KW36" s="344"/>
      <c r="KX36" s="378"/>
      <c r="KY36" s="344"/>
      <c r="KZ36" s="345"/>
      <c r="LA36" s="362"/>
      <c r="LB36" s="363"/>
      <c r="LC36" s="344"/>
      <c r="LD36" s="378"/>
      <c r="LE36" s="344"/>
      <c r="LF36" s="345"/>
      <c r="LG36" s="344"/>
      <c r="LH36" s="378"/>
      <c r="LI36" s="344"/>
      <c r="LJ36" s="378"/>
      <c r="LK36" s="344"/>
      <c r="LL36" s="378"/>
      <c r="LM36" s="352"/>
      <c r="LN36" s="345"/>
      <c r="LO36" s="344"/>
      <c r="LP36" s="345"/>
      <c r="LQ36" s="344"/>
      <c r="LR36" s="345"/>
      <c r="LS36" s="344"/>
      <c r="LT36" s="345"/>
      <c r="LU36" s="344"/>
      <c r="LV36" s="345"/>
      <c r="LW36" s="344"/>
      <c r="LX36" s="378"/>
      <c r="LY36" s="344"/>
      <c r="LZ36" s="378"/>
      <c r="MA36" s="344"/>
      <c r="MB36" s="378"/>
      <c r="MC36" s="352"/>
      <c r="MD36" s="373"/>
      <c r="ME36" s="352"/>
      <c r="MF36" s="373"/>
      <c r="MG36" s="352"/>
      <c r="MH36" s="373"/>
      <c r="MI36" s="352"/>
      <c r="MJ36" s="373"/>
    </row>
    <row r="37" spans="1:348" s="337" customFormat="1" ht="16.5" customHeight="1" x14ac:dyDescent="0.2">
      <c r="A37" s="338">
        <f t="shared" si="5"/>
        <v>35</v>
      </c>
      <c r="B37" s="339" t="s">
        <v>25</v>
      </c>
      <c r="C37" s="340">
        <f t="shared" si="0"/>
        <v>6</v>
      </c>
      <c r="D37" s="341">
        <f>H37+J37+L37+N37+P37+R37+T37+V37+X37+Z37+AB37+AD37+AF37+AH37+AJ37+AL37+AN37+AP37+AR37+AT37+AV37+AX37+AZ37+BB37+BD37+BF37+BH37+BJ37+BL37+BN37+BP37+BR37+BT37+BV37+BX37+BZ37+CB37+CD37+CF37+CH37+CJ37+CL37+CN37+CP37+CR37+CT37+CV37+CX37+CZ37+DB37+DD37+DF37+DH37+DJ37+DL37+DN37+DP37+DR37+DT37+DV37+DX37+DZ37+EB37+ED37+EE37+EH37+EJ37+EL37+EN37+EP37+ET37+ER37+EV37+EZ37+FB37+FD37+FF37+FH37+FJ37+FL37+FN37+FP37+FR37+FT37+FV37+FW37+FY37+GB37+GD37+GF37+GH37+GJ37+GL37+GN37+GP37+GR37+GT37+GV37+GZ37+HB37+HD37+HF37+HH37+HL37+HN37+HP37+HR37+HT37+HX37+HV37+HZ37+ID37+IF37+EX37+HJ37+IH37+GX37+IJ37+IL37+IN37+IR37+IT37+IV37+IB37+IX37+IZ37+JB37+JF37+JH37+JL37+JN37+IP37+JD37+JP37+JJ37+JR37+JT37+JV37+JX37+JZ37+KB37+KD37+KF37+KH37+KJ37+KL37+KN37+KP37+KR37+KT37+KV37+KX37+KZ37+LB37+LD37+LF37+LH37+LJ37+LL37+LN37+LP37+LR37+LT37+LV37+LX37+LZ37+MB37+MD37+MF37+MH37+MJ37</f>
        <v>151</v>
      </c>
      <c r="E37" s="342">
        <f t="shared" si="1"/>
        <v>1.8981002314814819</v>
      </c>
      <c r="F37" s="343">
        <f t="shared" si="2"/>
        <v>1.4363425925925925E-2</v>
      </c>
      <c r="G37" s="344"/>
      <c r="H37" s="345"/>
      <c r="I37" s="344"/>
      <c r="J37" s="345"/>
      <c r="K37" s="344"/>
      <c r="L37" s="345"/>
      <c r="M37" s="346"/>
      <c r="N37" s="347"/>
      <c r="O37" s="344">
        <v>0.12068287037037036</v>
      </c>
      <c r="P37" s="345">
        <f>ROUNDUP(O37/F37,0)</f>
        <v>9</v>
      </c>
      <c r="Q37" s="344">
        <v>6.238425925925925E-3</v>
      </c>
      <c r="R37" s="345">
        <f>ROUNDUP(Q37/F37,0)</f>
        <v>1</v>
      </c>
      <c r="S37" s="344">
        <v>2.074074074074074E-2</v>
      </c>
      <c r="T37" s="353">
        <f t="shared" ref="T37" si="88">ROUNDUP(S37/F37,0)</f>
        <v>2</v>
      </c>
      <c r="U37" s="346"/>
      <c r="V37" s="345"/>
      <c r="W37" s="346"/>
      <c r="X37" s="345"/>
      <c r="Y37" s="344">
        <v>3.3923611111111113E-2</v>
      </c>
      <c r="Z37" s="345">
        <f>ROUNDUP(Y37/F37,0)</f>
        <v>3</v>
      </c>
      <c r="AA37" s="344"/>
      <c r="AB37" s="345"/>
      <c r="AC37" s="348"/>
      <c r="AD37" s="348"/>
      <c r="AE37" s="344">
        <v>7.0439814814814816E-2</v>
      </c>
      <c r="AF37" s="345">
        <f>ROUNDUP(AE37/F37,0)</f>
        <v>5</v>
      </c>
      <c r="AG37" s="344">
        <v>0.46222222222222226</v>
      </c>
      <c r="AH37" s="345">
        <v>30</v>
      </c>
      <c r="AI37" s="344"/>
      <c r="AJ37" s="349"/>
      <c r="AK37" s="344">
        <v>2.0266203703703703E-2</v>
      </c>
      <c r="AL37" s="345">
        <f t="shared" si="49"/>
        <v>2</v>
      </c>
      <c r="AM37" s="344"/>
      <c r="AN37" s="345"/>
      <c r="AO37" s="344"/>
      <c r="AP37" s="345"/>
      <c r="AQ37" s="344">
        <v>4.4733796296296292E-2</v>
      </c>
      <c r="AR37" s="345">
        <f t="shared" si="78"/>
        <v>4</v>
      </c>
      <c r="AS37" s="344"/>
      <c r="AT37" s="345"/>
      <c r="AU37" s="350"/>
      <c r="AV37" s="389"/>
      <c r="AW37" s="352"/>
      <c r="AX37" s="353"/>
      <c r="AY37" s="354">
        <v>1.6342592592592593E-2</v>
      </c>
      <c r="AZ37" s="345">
        <f>ROUNDUP(AY37/F37,0)</f>
        <v>2</v>
      </c>
      <c r="BA37" s="377"/>
      <c r="BB37" s="345"/>
      <c r="BC37" s="354"/>
      <c r="BD37" s="345"/>
      <c r="BE37" s="344"/>
      <c r="BF37" s="345"/>
      <c r="BG37" s="352"/>
      <c r="BH37" s="345"/>
      <c r="BI37" s="354"/>
      <c r="BJ37" s="345"/>
      <c r="BK37" s="355">
        <v>1.4988425925925926E-2</v>
      </c>
      <c r="BL37" s="348">
        <f>ROUNDUP(BK37/F37,0)</f>
        <v>2</v>
      </c>
      <c r="BM37" s="344"/>
      <c r="BN37" s="345"/>
      <c r="BO37" s="344">
        <v>1.503472222222222E-2</v>
      </c>
      <c r="BP37" s="345">
        <f>ROUNDUP(BO37/F37,0)</f>
        <v>2</v>
      </c>
      <c r="BQ37" s="344"/>
      <c r="BR37" s="378"/>
      <c r="BS37" s="344">
        <v>0.16515046296296296</v>
      </c>
      <c r="BT37" s="345">
        <f>ROUNDUP(BS37/F37,0)</f>
        <v>12</v>
      </c>
      <c r="BU37" s="352"/>
      <c r="BV37" s="345"/>
      <c r="BW37" s="352"/>
      <c r="BX37" s="345"/>
      <c r="BY37" s="344">
        <v>1.4548611111111111E-2</v>
      </c>
      <c r="BZ37" s="349">
        <f t="shared" si="9"/>
        <v>2</v>
      </c>
      <c r="CA37" s="344"/>
      <c r="CB37" s="345"/>
      <c r="CC37" s="344"/>
      <c r="CD37" s="349"/>
      <c r="CE37" s="344"/>
      <c r="CF37" s="345"/>
      <c r="CG37" s="344"/>
      <c r="CH37" s="345"/>
      <c r="CI37" s="344">
        <v>1.4363425925925925E-2</v>
      </c>
      <c r="CJ37" s="345">
        <f>ROUNDUP(CI37/F37,0)</f>
        <v>1</v>
      </c>
      <c r="CK37" s="352">
        <v>8.4895833333333337E-2</v>
      </c>
      <c r="CL37" s="345">
        <f>ROUNDUP(CK37/F37,0)</f>
        <v>6</v>
      </c>
      <c r="CM37" s="344">
        <v>7.4895833333333328E-2</v>
      </c>
      <c r="CN37" s="345">
        <f>ROUNDUP(CM37/F37,0)</f>
        <v>6</v>
      </c>
      <c r="CO37" s="344">
        <v>1.7060185185185185E-2</v>
      </c>
      <c r="CP37" s="345">
        <f>ROUNDUP(CO37/F37,0)</f>
        <v>2</v>
      </c>
      <c r="CQ37" s="356">
        <v>2.8918981481481482E-3</v>
      </c>
      <c r="CR37" s="345">
        <f>ROUNDUP(CQ37/F37,0)</f>
        <v>1</v>
      </c>
      <c r="CS37" s="352"/>
      <c r="CT37" s="349"/>
      <c r="CU37" s="354">
        <v>1.4664351851851852E-2</v>
      </c>
      <c r="CV37" s="345">
        <f>ROUNDUP(CU37/F37,0)</f>
        <v>2</v>
      </c>
      <c r="CW37" s="352"/>
      <c r="CX37" s="357"/>
      <c r="CY37" s="358"/>
      <c r="CZ37" s="351"/>
      <c r="DA37" s="352"/>
      <c r="DB37" s="357"/>
      <c r="DC37" s="354">
        <v>1.4814814814814814E-2</v>
      </c>
      <c r="DD37" s="345">
        <f>ROUNDUP(DC37/F37,0)</f>
        <v>2</v>
      </c>
      <c r="DE37" s="350"/>
      <c r="DF37" s="348"/>
      <c r="DG37" s="352"/>
      <c r="DH37" s="359"/>
      <c r="DI37" s="344"/>
      <c r="DJ37" s="345"/>
      <c r="DK37" s="344"/>
      <c r="DL37" s="345"/>
      <c r="DM37" s="346"/>
      <c r="DN37" s="345"/>
      <c r="DO37" s="354"/>
      <c r="DP37" s="345"/>
      <c r="DQ37" s="344">
        <v>1.5405092592592593E-2</v>
      </c>
      <c r="DR37" s="345">
        <f t="shared" si="17"/>
        <v>2</v>
      </c>
      <c r="DS37" s="346"/>
      <c r="DT37" s="345"/>
      <c r="DU37" s="348"/>
      <c r="DV37" s="347"/>
      <c r="DW37" s="358"/>
      <c r="DX37" s="348"/>
      <c r="DY37" s="344">
        <v>1.4918981481481483E-2</v>
      </c>
      <c r="DZ37" s="345">
        <f t="shared" si="11"/>
        <v>2</v>
      </c>
      <c r="EA37" s="355"/>
      <c r="EB37" s="348"/>
      <c r="EC37" s="344"/>
      <c r="ED37" s="345"/>
      <c r="EE37" s="355"/>
      <c r="EF37" s="347"/>
      <c r="EG37" s="344"/>
      <c r="EH37" s="345"/>
      <c r="EI37" s="344"/>
      <c r="EJ37" s="345"/>
      <c r="EK37" s="344"/>
      <c r="EL37" s="345"/>
      <c r="EM37" s="344"/>
      <c r="EN37" s="345"/>
      <c r="EO37" s="344"/>
      <c r="EP37" s="345"/>
      <c r="EQ37" s="355"/>
      <c r="ER37" s="345"/>
      <c r="ES37" s="344"/>
      <c r="ET37" s="345"/>
      <c r="EU37" s="344"/>
      <c r="EV37" s="345"/>
      <c r="EW37" s="344"/>
      <c r="EX37" s="345"/>
      <c r="EY37" s="344"/>
      <c r="EZ37" s="345"/>
      <c r="FA37" s="360">
        <v>9.0694444444444453E-2</v>
      </c>
      <c r="FB37" s="345">
        <f>ROUNDUP(FA37/F37,0)</f>
        <v>7</v>
      </c>
      <c r="FC37" s="360"/>
      <c r="FD37" s="345"/>
      <c r="FE37" s="348"/>
      <c r="FF37" s="345"/>
      <c r="FG37" s="352"/>
      <c r="FH37" s="348"/>
      <c r="FI37" s="361"/>
      <c r="FJ37" s="349"/>
      <c r="FK37" s="360"/>
      <c r="FL37" s="345"/>
      <c r="FM37" s="370"/>
      <c r="FN37" s="365"/>
      <c r="FO37" s="366"/>
      <c r="FP37" s="365"/>
      <c r="FQ37" s="366"/>
      <c r="FR37" s="365"/>
      <c r="FS37" s="370">
        <v>1.5185185185185185E-2</v>
      </c>
      <c r="FT37" s="365">
        <f>ROUNDUP(FS37/$F37,0)</f>
        <v>2</v>
      </c>
      <c r="FU37" s="346"/>
      <c r="FV37" s="347"/>
      <c r="FW37" s="346"/>
      <c r="FX37" s="345"/>
      <c r="FY37" s="346"/>
      <c r="FZ37" s="345"/>
      <c r="GA37" s="370">
        <v>1.5023148148148148E-2</v>
      </c>
      <c r="GB37" s="365">
        <f>ROUNDUP(GA37/$F37,0)</f>
        <v>2</v>
      </c>
      <c r="GC37" s="385">
        <v>7.5763888888888895E-2</v>
      </c>
      <c r="GD37" s="365">
        <f>ROUNDUP(GC37/$F37,0)</f>
        <v>6</v>
      </c>
      <c r="GE37" s="354"/>
      <c r="GF37" s="345"/>
      <c r="GG37" s="354"/>
      <c r="GH37" s="345"/>
      <c r="GI37" s="346"/>
      <c r="GJ37" s="345"/>
      <c r="GK37" s="346"/>
      <c r="GL37" s="345"/>
      <c r="GM37" s="360"/>
      <c r="GN37" s="345"/>
      <c r="GO37" s="348"/>
      <c r="GP37" s="348"/>
      <c r="GQ37" s="360"/>
      <c r="GR37" s="345"/>
      <c r="GS37" s="370">
        <v>1.486111111111111E-2</v>
      </c>
      <c r="GT37" s="365">
        <f>ROUNDUP(GS37/$F37,0)</f>
        <v>2</v>
      </c>
      <c r="GU37" s="346"/>
      <c r="GV37" s="345"/>
      <c r="GW37" s="344"/>
      <c r="GX37" s="345"/>
      <c r="GY37" s="360"/>
      <c r="GZ37" s="345"/>
      <c r="HA37" s="346"/>
      <c r="HB37" s="345"/>
      <c r="HC37" s="344"/>
      <c r="HD37" s="345"/>
      <c r="HE37" s="370"/>
      <c r="HF37" s="363"/>
      <c r="HG37" s="370">
        <v>8.0347222222222223E-2</v>
      </c>
      <c r="HH37" s="365">
        <f>ROUNDUP(HG37/$F37,0)</f>
        <v>6</v>
      </c>
      <c r="HI37" s="344"/>
      <c r="HJ37" s="345"/>
      <c r="HK37" s="366"/>
      <c r="HL37" s="365"/>
      <c r="HM37" s="367"/>
      <c r="HN37" s="345"/>
      <c r="HO37" s="368"/>
      <c r="HP37" s="369"/>
      <c r="HQ37" s="368"/>
      <c r="HR37" s="369"/>
      <c r="HS37" s="346"/>
      <c r="HT37" s="345"/>
      <c r="HU37" s="346"/>
      <c r="HV37" s="345"/>
      <c r="HW37" s="344"/>
      <c r="HX37" s="345"/>
      <c r="HY37" s="344"/>
      <c r="HZ37" s="345"/>
      <c r="IA37" s="344"/>
      <c r="IB37" s="345"/>
      <c r="IC37" s="344">
        <v>0.16666666666666666</v>
      </c>
      <c r="ID37" s="345">
        <f t="shared" ref="ID37" si="89">ROUNDUP(IC37/$F37,0)</f>
        <v>12</v>
      </c>
      <c r="IE37" s="344"/>
      <c r="IF37" s="345"/>
      <c r="IG37" s="344"/>
      <c r="IH37" s="345"/>
      <c r="II37" s="344"/>
      <c r="IJ37" s="345"/>
      <c r="IK37" s="344"/>
      <c r="IL37" s="345"/>
      <c r="IM37" s="344"/>
      <c r="IN37" s="345"/>
      <c r="IO37" s="344">
        <v>4.0856481481481481E-3</v>
      </c>
      <c r="IP37" s="345">
        <f t="shared" si="87"/>
        <v>1</v>
      </c>
      <c r="IQ37" s="344"/>
      <c r="IR37" s="345"/>
      <c r="IS37" s="344">
        <v>0.17625000000000002</v>
      </c>
      <c r="IT37" s="345">
        <f t="shared" ref="IT37" si="90">ROUNDUP(IS37/$F37,0)</f>
        <v>13</v>
      </c>
      <c r="IU37" s="344"/>
      <c r="IV37" s="345"/>
      <c r="IW37" s="344"/>
      <c r="IX37" s="345"/>
      <c r="IY37" s="344"/>
      <c r="IZ37" s="345"/>
      <c r="JA37" s="344"/>
      <c r="JB37" s="345"/>
      <c r="JC37" s="344"/>
      <c r="JD37" s="345"/>
      <c r="JE37" s="344"/>
      <c r="JF37" s="345"/>
      <c r="JG37" s="344"/>
      <c r="JH37" s="378"/>
      <c r="JI37" s="370"/>
      <c r="JJ37" s="371"/>
      <c r="JK37" s="344"/>
      <c r="JL37" s="378"/>
      <c r="JM37" s="344"/>
      <c r="JN37" s="378"/>
      <c r="JO37" s="344"/>
      <c r="JP37" s="345"/>
      <c r="JQ37" s="344"/>
      <c r="JR37" s="345"/>
      <c r="JS37" s="344"/>
      <c r="JT37" s="345"/>
      <c r="JU37" s="344"/>
      <c r="JV37" s="345"/>
      <c r="JW37" s="344"/>
      <c r="JX37" s="345"/>
      <c r="JY37" s="387"/>
      <c r="JZ37" s="365"/>
      <c r="KA37" s="344"/>
      <c r="KB37" s="345"/>
      <c r="KC37" s="344"/>
      <c r="KD37" s="345"/>
      <c r="KE37" s="344"/>
      <c r="KF37" s="372"/>
      <c r="KG37" s="344"/>
      <c r="KH37" s="345"/>
      <c r="KI37" s="396"/>
      <c r="KJ37" s="345"/>
      <c r="KK37" s="344"/>
      <c r="KL37" s="345"/>
      <c r="KM37" s="344"/>
      <c r="KN37" s="345"/>
      <c r="KO37" s="344"/>
      <c r="KP37" s="345"/>
      <c r="KQ37" s="344"/>
      <c r="KR37" s="345"/>
      <c r="KS37" s="344"/>
      <c r="KT37" s="345"/>
      <c r="KU37" s="391"/>
      <c r="KV37" s="345"/>
      <c r="KW37" s="352"/>
      <c r="KX37" s="378"/>
      <c r="KY37" s="344"/>
      <c r="KZ37" s="345"/>
      <c r="LA37" s="362"/>
      <c r="LB37" s="363"/>
      <c r="LC37" s="344"/>
      <c r="LD37" s="378"/>
      <c r="LE37" s="344"/>
      <c r="LF37" s="345"/>
      <c r="LG37" s="344"/>
      <c r="LH37" s="378"/>
      <c r="LI37" s="344"/>
      <c r="LJ37" s="378"/>
      <c r="LK37" s="344"/>
      <c r="LL37" s="345"/>
      <c r="LM37" s="352"/>
      <c r="LN37" s="345"/>
      <c r="LO37" s="344"/>
      <c r="LP37" s="345"/>
      <c r="LQ37" s="344"/>
      <c r="LR37" s="345"/>
      <c r="LS37" s="344"/>
      <c r="LT37" s="345"/>
      <c r="LU37" s="344"/>
      <c r="LV37" s="345"/>
      <c r="LW37" s="344"/>
      <c r="LX37" s="378"/>
      <c r="LY37" s="344"/>
      <c r="LZ37" s="378"/>
      <c r="MA37" s="344"/>
      <c r="MB37" s="378"/>
      <c r="MC37" s="352"/>
      <c r="MD37" s="373"/>
      <c r="ME37" s="352"/>
      <c r="MF37" s="373"/>
      <c r="MG37" s="352"/>
      <c r="MH37" s="373"/>
      <c r="MI37" s="352"/>
      <c r="MJ37" s="373"/>
    </row>
    <row r="38" spans="1:348" s="337" customFormat="1" ht="16.5" customHeight="1" x14ac:dyDescent="0.2">
      <c r="A38" s="338">
        <f t="shared" si="5"/>
        <v>36</v>
      </c>
      <c r="B38" s="339" t="s">
        <v>21</v>
      </c>
      <c r="C38" s="340">
        <f t="shared" si="0"/>
        <v>22</v>
      </c>
      <c r="D38" s="341">
        <f>H38+J38+L38+N38+P38+R38+T38+V38+X38+Z38+AB38+AD38+AF38+AH38+AJ38+AL38+AN38+AP38+AR38+AT38+AV38+AX38+AZ38+BB38+BD38+BF38+BH38+BJ38+BL38+BN38+BP38+BR38+BT38+BV38+BX38+BZ38+CB38+CD38+CF38+CH38+CJ38+CL38+CN38+CP38+CR38+CT38+CV38+CX38+CZ38+DB38+DD38+DF38+DH38+DJ38+DL38+DN38+DP38+DR38+DT38+DV38+DX38+DZ38+EB38+ED38+EE38+EH38+EJ38+EL38+EN38+EP38+ET38+ER38+EV38+EZ38+FB38+FD38+FF38+FH38+FJ38+FL38+FN38+FP38+FR38+FT38+FV38+FW38+FY38+GB38+GD38+GF38+GH38+GJ38+GL38+GN38+GP38+GR38+GT38+GV38+GZ38+HB38+HD38+HF38+HH38+HL38+HN38+HP38+HR38+HT38+HX38+HV38+HZ38+ID38+IF38+EX38+HJ38+IH38+GX38+IJ38+IL38+IN38+IR38+IT38+IV38+IB38+IX38+IZ38+JB38+JF38+JH38+JL38+JN38+IP38+JD38+JP38+JJ38+JR38+JT38+JV38+JX38+JZ38+KB38+KD38+KF38+KH38+KJ38+KL38+KN38+KP38+KR38+KT38+KV38+KX38+KZ38+LB38+LD38+LF38+LH38+LJ38+LL38+LN38+LP38+LR38+LT38+LV38+LX38+LZ38+MB38+MD38+MF38+MH38+MJ38</f>
        <v>47.018553240740744</v>
      </c>
      <c r="E38" s="342">
        <f t="shared" si="1"/>
        <v>0.59264884259259243</v>
      </c>
      <c r="F38" s="343">
        <f t="shared" si="2"/>
        <v>1.8101851851851852E-2</v>
      </c>
      <c r="G38" s="344"/>
      <c r="H38" s="345"/>
      <c r="I38" s="344"/>
      <c r="J38" s="345"/>
      <c r="K38" s="374"/>
      <c r="L38" s="345"/>
      <c r="M38" s="346"/>
      <c r="N38" s="347"/>
      <c r="O38" s="374"/>
      <c r="P38" s="345"/>
      <c r="Q38" s="344"/>
      <c r="R38" s="345"/>
      <c r="S38" s="344"/>
      <c r="T38" s="345"/>
      <c r="U38" s="346"/>
      <c r="V38" s="345"/>
      <c r="W38" s="346"/>
      <c r="X38" s="345"/>
      <c r="Y38" s="344">
        <v>4.2511574074074077E-2</v>
      </c>
      <c r="Z38" s="345">
        <f>ROUNDUP(Y38/F38,0)</f>
        <v>3</v>
      </c>
      <c r="AA38" s="344"/>
      <c r="AB38" s="345"/>
      <c r="AC38" s="348"/>
      <c r="AD38" s="348"/>
      <c r="AE38" s="344"/>
      <c r="AF38" s="349"/>
      <c r="AG38" s="344"/>
      <c r="AH38" s="345"/>
      <c r="AI38" s="344"/>
      <c r="AJ38" s="349"/>
      <c r="AK38" s="344">
        <v>2.6666666666666668E-2</v>
      </c>
      <c r="AL38" s="345">
        <f t="shared" si="49"/>
        <v>2</v>
      </c>
      <c r="AM38" s="344"/>
      <c r="AN38" s="345"/>
      <c r="AO38" s="344"/>
      <c r="AP38" s="345"/>
      <c r="AQ38" s="344">
        <v>5.8032407407407414E-2</v>
      </c>
      <c r="AR38" s="345">
        <f t="shared" si="78"/>
        <v>4</v>
      </c>
      <c r="AS38" s="344"/>
      <c r="AT38" s="345"/>
      <c r="AU38" s="350"/>
      <c r="AV38" s="389"/>
      <c r="AW38" s="352"/>
      <c r="AX38" s="353"/>
      <c r="AY38" s="354">
        <v>2.0590277777777777E-2</v>
      </c>
      <c r="AZ38" s="345">
        <f>ROUNDUP(AY38/F38,0)</f>
        <v>2</v>
      </c>
      <c r="BA38" s="346"/>
      <c r="BB38" s="345"/>
      <c r="BC38" s="354"/>
      <c r="BD38" s="345"/>
      <c r="BE38" s="344">
        <v>2.8969907407407406E-2</v>
      </c>
      <c r="BF38" s="345">
        <f t="shared" ref="BF38" si="91">ROUNDUP(BE38/F38,0)</f>
        <v>2</v>
      </c>
      <c r="BG38" s="352"/>
      <c r="BH38" s="345"/>
      <c r="BI38" s="354"/>
      <c r="BJ38" s="345"/>
      <c r="BK38" s="355">
        <v>1.9490740740740743E-2</v>
      </c>
      <c r="BL38" s="348">
        <f>ROUNDUP(BK38/F38,0)</f>
        <v>2</v>
      </c>
      <c r="BM38" s="344"/>
      <c r="BN38" s="345"/>
      <c r="BO38" s="344">
        <v>1.9606481481481482E-2</v>
      </c>
      <c r="BP38" s="345">
        <f>ROUNDUP(BO38/F38,0)</f>
        <v>2</v>
      </c>
      <c r="BQ38" s="344"/>
      <c r="BR38" s="378"/>
      <c r="BS38" s="344"/>
      <c r="BT38" s="345"/>
      <c r="BU38" s="352"/>
      <c r="BV38" s="345"/>
      <c r="BW38" s="352"/>
      <c r="BX38" s="345"/>
      <c r="BY38" s="344">
        <v>1.8101851851851852E-2</v>
      </c>
      <c r="BZ38" s="349">
        <f t="shared" si="9"/>
        <v>1</v>
      </c>
      <c r="CA38" s="344">
        <v>6.0208333333333336E-2</v>
      </c>
      <c r="CB38" s="349">
        <f>ROUNDUP(CA38/F38,0)</f>
        <v>4</v>
      </c>
      <c r="CC38" s="344"/>
      <c r="CD38" s="349"/>
      <c r="CE38" s="344"/>
      <c r="CF38" s="345"/>
      <c r="CG38" s="344"/>
      <c r="CH38" s="345"/>
      <c r="CI38" s="344">
        <v>1.8124999999999999E-2</v>
      </c>
      <c r="CJ38" s="345">
        <f>ROUNDUP(CI38/F38,0)</f>
        <v>2</v>
      </c>
      <c r="CK38" s="352"/>
      <c r="CL38" s="349"/>
      <c r="CM38" s="344"/>
      <c r="CN38" s="345"/>
      <c r="CO38" s="344">
        <v>2.0844907407407406E-2</v>
      </c>
      <c r="CP38" s="345">
        <f>ROUNDUP(CO38/F38,0)</f>
        <v>2</v>
      </c>
      <c r="CQ38" s="356">
        <v>2.8918981481481482E-3</v>
      </c>
      <c r="CR38" s="345">
        <f>ROUNDUP(CQ38/F38,0)</f>
        <v>1</v>
      </c>
      <c r="CS38" s="352"/>
      <c r="CT38" s="349"/>
      <c r="CU38" s="354">
        <v>1.9155092592592592E-2</v>
      </c>
      <c r="CV38" s="345">
        <f>ROUNDUP(CU38/F38,0)</f>
        <v>2</v>
      </c>
      <c r="CW38" s="352"/>
      <c r="CX38" s="357"/>
      <c r="CY38" s="358"/>
      <c r="CZ38" s="351"/>
      <c r="DA38" s="352"/>
      <c r="DB38" s="357"/>
      <c r="DC38" s="354">
        <v>1.8634259259259257E-2</v>
      </c>
      <c r="DD38" s="345">
        <f>ROUNDUP(DC38/F38,0)</f>
        <v>2</v>
      </c>
      <c r="DE38" s="350"/>
      <c r="DF38" s="348"/>
      <c r="DG38" s="352"/>
      <c r="DH38" s="359"/>
      <c r="DI38" s="344">
        <v>3.412037037037037E-2</v>
      </c>
      <c r="DJ38" s="345">
        <f>ROUNDUP(DI38/F38,0)</f>
        <v>2</v>
      </c>
      <c r="DK38" s="344"/>
      <c r="DL38" s="345"/>
      <c r="DM38" s="346"/>
      <c r="DN38" s="345"/>
      <c r="DO38" s="354"/>
      <c r="DP38" s="345"/>
      <c r="DQ38" s="344">
        <v>1.9293981481481485E-2</v>
      </c>
      <c r="DR38" s="345">
        <f t="shared" si="17"/>
        <v>2</v>
      </c>
      <c r="DS38" s="346"/>
      <c r="DT38" s="345"/>
      <c r="DU38" s="348"/>
      <c r="DV38" s="347"/>
      <c r="DW38" s="344">
        <v>8.1041666666666665E-2</v>
      </c>
      <c r="DX38" s="365">
        <f>ROUNDUP(DW38/$F38,0)</f>
        <v>5</v>
      </c>
      <c r="DY38" s="344">
        <v>1.8865740740740742E-2</v>
      </c>
      <c r="DZ38" s="345">
        <f t="shared" si="11"/>
        <v>2</v>
      </c>
      <c r="EA38" s="355">
        <v>1.0231481481481482E-2</v>
      </c>
      <c r="EB38" s="348">
        <f t="shared" si="25"/>
        <v>1</v>
      </c>
      <c r="EC38" s="344"/>
      <c r="ED38" s="345"/>
      <c r="EE38" s="355">
        <v>1.8553240740740742E-2</v>
      </c>
      <c r="EF38" s="347">
        <f t="shared" si="26"/>
        <v>2</v>
      </c>
      <c r="EG38" s="344"/>
      <c r="EH38" s="345"/>
      <c r="EI38" s="344"/>
      <c r="EJ38" s="345"/>
      <c r="EK38" s="344"/>
      <c r="EL38" s="345"/>
      <c r="EM38" s="344"/>
      <c r="EN38" s="345"/>
      <c r="EO38" s="344"/>
      <c r="EP38" s="345"/>
      <c r="EQ38" s="355"/>
      <c r="ER38" s="345"/>
      <c r="ES38" s="344"/>
      <c r="ET38" s="345"/>
      <c r="EU38" s="344"/>
      <c r="EV38" s="345"/>
      <c r="EW38" s="344"/>
      <c r="EX38" s="345"/>
      <c r="EY38" s="344"/>
      <c r="EZ38" s="345"/>
      <c r="FA38" s="360"/>
      <c r="FB38" s="345"/>
      <c r="FC38" s="360"/>
      <c r="FD38" s="345"/>
      <c r="FE38" s="348"/>
      <c r="FF38" s="345"/>
      <c r="FG38" s="352"/>
      <c r="FH38" s="348"/>
      <c r="FI38" s="361"/>
      <c r="FJ38" s="349"/>
      <c r="FK38" s="344"/>
      <c r="FL38" s="345"/>
      <c r="FM38" s="370"/>
      <c r="FN38" s="365"/>
      <c r="FO38" s="366"/>
      <c r="FP38" s="365"/>
      <c r="FQ38" s="366"/>
      <c r="FR38" s="365"/>
      <c r="FS38" s="370">
        <v>1.8553240740740742E-2</v>
      </c>
      <c r="FT38" s="365">
        <f>ROUNDUP(FS38/$F38,0)</f>
        <v>2</v>
      </c>
      <c r="FU38" s="346"/>
      <c r="FV38" s="347"/>
      <c r="FW38" s="346"/>
      <c r="FX38" s="345"/>
      <c r="FY38" s="346"/>
      <c r="FZ38" s="345"/>
      <c r="GA38" s="370">
        <v>1.8159722222222219E-2</v>
      </c>
      <c r="GB38" s="365">
        <f>ROUNDUP(GA38/$F38,0)</f>
        <v>2</v>
      </c>
      <c r="GC38" s="354"/>
      <c r="GD38" s="345"/>
      <c r="GE38" s="354"/>
      <c r="GF38" s="345"/>
      <c r="GG38" s="354"/>
      <c r="GH38" s="345"/>
      <c r="GI38" s="346"/>
      <c r="GJ38" s="345"/>
      <c r="GK38" s="346"/>
      <c r="GL38" s="345"/>
      <c r="GM38" s="360"/>
      <c r="GN38" s="345"/>
      <c r="GO38" s="348"/>
      <c r="GP38" s="348"/>
      <c r="GQ38" s="360"/>
      <c r="GR38" s="345"/>
      <c r="GS38" s="346"/>
      <c r="GT38" s="345"/>
      <c r="GU38" s="346"/>
      <c r="GV38" s="345"/>
      <c r="GW38" s="344"/>
      <c r="GX38" s="378"/>
      <c r="GY38" s="360"/>
      <c r="GZ38" s="345"/>
      <c r="HA38" s="346"/>
      <c r="HB38" s="345"/>
      <c r="HC38" s="344"/>
      <c r="HD38" s="345"/>
      <c r="HE38" s="370"/>
      <c r="HF38" s="363"/>
      <c r="HG38" s="344"/>
      <c r="HH38" s="345"/>
      <c r="HI38" s="344"/>
      <c r="HJ38" s="345"/>
      <c r="HK38" s="346"/>
      <c r="HL38" s="345"/>
      <c r="HM38" s="367"/>
      <c r="HN38" s="345"/>
      <c r="HO38" s="368"/>
      <c r="HP38" s="369"/>
      <c r="HQ38" s="368"/>
      <c r="HR38" s="369"/>
      <c r="HS38" s="346"/>
      <c r="HT38" s="345"/>
      <c r="HU38" s="346"/>
      <c r="HV38" s="345"/>
      <c r="HW38" s="344"/>
      <c r="HX38" s="345"/>
      <c r="HY38" s="344"/>
      <c r="HZ38" s="378"/>
      <c r="IA38" s="344"/>
      <c r="IB38" s="345"/>
      <c r="IC38" s="344"/>
      <c r="ID38" s="345"/>
      <c r="IE38" s="344"/>
      <c r="IF38" s="345"/>
      <c r="IG38" s="344"/>
      <c r="IH38" s="345"/>
      <c r="II38" s="344"/>
      <c r="IJ38" s="345"/>
      <c r="IK38" s="344"/>
      <c r="IL38" s="378"/>
      <c r="IM38" s="344"/>
      <c r="IN38" s="378"/>
      <c r="IO38" s="344"/>
      <c r="IP38" s="378"/>
      <c r="IQ38" s="344"/>
      <c r="IR38" s="378"/>
      <c r="IS38" s="344"/>
      <c r="IT38" s="378"/>
      <c r="IU38" s="344"/>
      <c r="IV38" s="378"/>
      <c r="IW38" s="344"/>
      <c r="IX38" s="345"/>
      <c r="IY38" s="344"/>
      <c r="IZ38" s="345"/>
      <c r="JA38" s="344"/>
      <c r="JB38" s="345"/>
      <c r="JC38" s="344"/>
      <c r="JD38" s="345"/>
      <c r="JE38" s="344"/>
      <c r="JF38" s="345"/>
      <c r="JG38" s="344"/>
      <c r="JH38" s="378"/>
      <c r="JI38" s="370"/>
      <c r="JJ38" s="371"/>
      <c r="JK38" s="344"/>
      <c r="JL38" s="378"/>
      <c r="JM38" s="344"/>
      <c r="JN38" s="378"/>
      <c r="JO38" s="344"/>
      <c r="JP38" s="345"/>
      <c r="JQ38" s="344"/>
      <c r="JR38" s="345"/>
      <c r="JS38" s="344"/>
      <c r="JT38" s="345"/>
      <c r="JU38" s="344"/>
      <c r="JV38" s="345"/>
      <c r="JW38" s="344"/>
      <c r="JX38" s="345"/>
      <c r="JY38" s="387"/>
      <c r="JZ38" s="365"/>
      <c r="KA38" s="344"/>
      <c r="KB38" s="345"/>
      <c r="KC38" s="344"/>
      <c r="KD38" s="345"/>
      <c r="KE38" s="344"/>
      <c r="KF38" s="372"/>
      <c r="KG38" s="344"/>
      <c r="KH38" s="345"/>
      <c r="KI38" s="344"/>
      <c r="KJ38" s="345"/>
      <c r="KK38" s="344"/>
      <c r="KL38" s="345"/>
      <c r="KM38" s="344"/>
      <c r="KN38" s="345"/>
      <c r="KO38" s="344"/>
      <c r="KP38" s="345"/>
      <c r="KQ38" s="344"/>
      <c r="KR38" s="345"/>
      <c r="KS38" s="344"/>
      <c r="KT38" s="345"/>
      <c r="KU38" s="344"/>
      <c r="KV38" s="378"/>
      <c r="KW38" s="344"/>
      <c r="KX38" s="378"/>
      <c r="KY38" s="344"/>
      <c r="KZ38" s="345"/>
      <c r="LA38" s="362"/>
      <c r="LB38" s="363"/>
      <c r="LC38" s="344"/>
      <c r="LD38" s="378"/>
      <c r="LE38" s="344"/>
      <c r="LF38" s="345"/>
      <c r="LG38" s="344"/>
      <c r="LH38" s="378"/>
      <c r="LI38" s="344"/>
      <c r="LJ38" s="378"/>
      <c r="LK38" s="344"/>
      <c r="LL38" s="345"/>
      <c r="LM38" s="352"/>
      <c r="LN38" s="345"/>
      <c r="LO38" s="344"/>
      <c r="LP38" s="345"/>
      <c r="LQ38" s="344"/>
      <c r="LR38" s="345"/>
      <c r="LS38" s="344"/>
      <c r="LT38" s="345"/>
      <c r="LU38" s="344"/>
      <c r="LV38" s="345"/>
      <c r="LW38" s="344"/>
      <c r="LX38" s="378"/>
      <c r="LY38" s="344"/>
      <c r="LZ38" s="378"/>
      <c r="MA38" s="344"/>
      <c r="MB38" s="378"/>
      <c r="MC38" s="352"/>
      <c r="MD38" s="373"/>
      <c r="ME38" s="352"/>
      <c r="MF38" s="373"/>
      <c r="MG38" s="352"/>
      <c r="MH38" s="373"/>
      <c r="MI38" s="352"/>
      <c r="MJ38" s="373"/>
    </row>
    <row r="39" spans="1:348" s="337" customFormat="1" ht="16.5" customHeight="1" x14ac:dyDescent="0.2">
      <c r="A39" s="338">
        <f t="shared" si="5"/>
        <v>37</v>
      </c>
      <c r="B39" s="397" t="s">
        <v>68</v>
      </c>
      <c r="C39" s="340">
        <f t="shared" si="0"/>
        <v>34</v>
      </c>
      <c r="D39" s="341">
        <v>0</v>
      </c>
      <c r="E39" s="342">
        <f t="shared" si="1"/>
        <v>2.8918981481481482E-3</v>
      </c>
      <c r="F39" s="343">
        <f t="shared" si="2"/>
        <v>0</v>
      </c>
      <c r="G39" s="331"/>
      <c r="H39" s="345"/>
      <c r="I39" s="331"/>
      <c r="J39" s="345"/>
      <c r="K39" s="398"/>
      <c r="L39" s="345"/>
      <c r="M39" s="375"/>
      <c r="N39" s="376"/>
      <c r="O39" s="398"/>
      <c r="P39" s="345"/>
      <c r="Q39" s="331"/>
      <c r="R39" s="345"/>
      <c r="S39" s="331"/>
      <c r="T39" s="345"/>
      <c r="U39" s="375"/>
      <c r="V39" s="333"/>
      <c r="W39" s="375"/>
      <c r="X39" s="333"/>
      <c r="Y39" s="331"/>
      <c r="Z39" s="345"/>
      <c r="AA39" s="398"/>
      <c r="AB39" s="345"/>
      <c r="AC39" s="399"/>
      <c r="AD39" s="399"/>
      <c r="AE39" s="331"/>
      <c r="AF39" s="400"/>
      <c r="AG39" s="331"/>
      <c r="AH39" s="345"/>
      <c r="AI39" s="331"/>
      <c r="AJ39" s="400"/>
      <c r="AK39" s="331"/>
      <c r="AL39" s="345"/>
      <c r="AM39" s="331"/>
      <c r="AN39" s="345"/>
      <c r="AO39" s="331"/>
      <c r="AP39" s="345"/>
      <c r="AQ39" s="331"/>
      <c r="AR39" s="345"/>
      <c r="AS39" s="331"/>
      <c r="AT39" s="345"/>
      <c r="AU39" s="401"/>
      <c r="AV39" s="389"/>
      <c r="AW39" s="335"/>
      <c r="AX39" s="402"/>
      <c r="AY39" s="403"/>
      <c r="AZ39" s="345"/>
      <c r="BA39" s="375"/>
      <c r="BB39" s="345"/>
      <c r="BC39" s="403"/>
      <c r="BD39" s="345"/>
      <c r="BE39" s="331"/>
      <c r="BF39" s="345"/>
      <c r="BG39" s="335"/>
      <c r="BH39" s="333"/>
      <c r="BI39" s="403"/>
      <c r="BJ39" s="345"/>
      <c r="BK39" s="404"/>
      <c r="BL39" s="399"/>
      <c r="BM39" s="331"/>
      <c r="BN39" s="345"/>
      <c r="BO39" s="331"/>
      <c r="BP39" s="345"/>
      <c r="BQ39" s="331"/>
      <c r="BR39" s="378"/>
      <c r="BS39" s="331"/>
      <c r="BT39" s="345"/>
      <c r="BU39" s="335"/>
      <c r="BV39" s="333"/>
      <c r="BW39" s="335"/>
      <c r="BX39" s="333"/>
      <c r="BY39" s="331"/>
      <c r="BZ39" s="349"/>
      <c r="CA39" s="331"/>
      <c r="CB39" s="400"/>
      <c r="CC39" s="331"/>
      <c r="CD39" s="349"/>
      <c r="CE39" s="331"/>
      <c r="CF39" s="400"/>
      <c r="CG39" s="331"/>
      <c r="CH39" s="400"/>
      <c r="CI39" s="331"/>
      <c r="CJ39" s="345"/>
      <c r="CK39" s="335"/>
      <c r="CL39" s="400"/>
      <c r="CM39" s="331"/>
      <c r="CN39" s="345"/>
      <c r="CO39" s="331"/>
      <c r="CP39" s="345"/>
      <c r="CQ39" s="356">
        <v>2.8918981481481482E-3</v>
      </c>
      <c r="CR39" s="345" t="e">
        <f>ROUNDUP(CQ39/F39,0)</f>
        <v>#DIV/0!</v>
      </c>
      <c r="CS39" s="335"/>
      <c r="CT39" s="400"/>
      <c r="CU39" s="403"/>
      <c r="CV39" s="345"/>
      <c r="CW39" s="335"/>
      <c r="CX39" s="405"/>
      <c r="CY39" s="406"/>
      <c r="CZ39" s="407"/>
      <c r="DA39" s="335"/>
      <c r="DB39" s="405"/>
      <c r="DC39" s="403"/>
      <c r="DD39" s="345"/>
      <c r="DE39" s="401"/>
      <c r="DF39" s="399"/>
      <c r="DG39" s="335"/>
      <c r="DH39" s="408"/>
      <c r="DI39" s="331"/>
      <c r="DJ39" s="345"/>
      <c r="DK39" s="331"/>
      <c r="DL39" s="345"/>
      <c r="DM39" s="375"/>
      <c r="DN39" s="333"/>
      <c r="DO39" s="403"/>
      <c r="DP39" s="345"/>
      <c r="DQ39" s="331"/>
      <c r="DR39" s="345"/>
      <c r="DS39" s="375"/>
      <c r="DT39" s="333"/>
      <c r="DU39" s="399"/>
      <c r="DV39" s="376"/>
      <c r="DW39" s="406"/>
      <c r="DX39" s="399"/>
      <c r="DY39" s="331"/>
      <c r="DZ39" s="345"/>
      <c r="EA39" s="404"/>
      <c r="EB39" s="348"/>
      <c r="EC39" s="331"/>
      <c r="ED39" s="345"/>
      <c r="EE39" s="404"/>
      <c r="EF39" s="347"/>
      <c r="EG39" s="331"/>
      <c r="EH39" s="345"/>
      <c r="EI39" s="331"/>
      <c r="EJ39" s="345"/>
      <c r="EK39" s="331"/>
      <c r="EL39" s="345"/>
      <c r="EM39" s="331"/>
      <c r="EN39" s="345"/>
      <c r="EO39" s="331"/>
      <c r="EP39" s="400"/>
      <c r="EQ39" s="404"/>
      <c r="ER39" s="333"/>
      <c r="ES39" s="331"/>
      <c r="ET39" s="345"/>
      <c r="EU39" s="331"/>
      <c r="EV39" s="345"/>
      <c r="EW39" s="331"/>
      <c r="EX39" s="345"/>
      <c r="EY39" s="331"/>
      <c r="EZ39" s="345"/>
      <c r="FA39" s="409"/>
      <c r="FB39" s="345"/>
      <c r="FC39" s="409"/>
      <c r="FD39" s="345"/>
      <c r="FE39" s="399"/>
      <c r="FF39" s="333"/>
      <c r="FG39" s="335"/>
      <c r="FH39" s="399"/>
      <c r="FI39" s="410"/>
      <c r="FJ39" s="400"/>
      <c r="FK39" s="331"/>
      <c r="FL39" s="345"/>
      <c r="FM39" s="370"/>
      <c r="FN39" s="365"/>
      <c r="FO39" s="411"/>
      <c r="FP39" s="412"/>
      <c r="FQ39" s="366"/>
      <c r="FR39" s="365"/>
      <c r="FS39" s="411"/>
      <c r="FT39" s="412"/>
      <c r="FU39" s="375"/>
      <c r="FV39" s="376"/>
      <c r="FW39" s="375"/>
      <c r="FX39" s="333"/>
      <c r="FY39" s="375"/>
      <c r="FZ39" s="333"/>
      <c r="GA39" s="411"/>
      <c r="GB39" s="412"/>
      <c r="GC39" s="403"/>
      <c r="GD39" s="345"/>
      <c r="GE39" s="403"/>
      <c r="GF39" s="345"/>
      <c r="GG39" s="403"/>
      <c r="GH39" s="345"/>
      <c r="GI39" s="375"/>
      <c r="GJ39" s="333"/>
      <c r="GK39" s="375"/>
      <c r="GL39" s="333"/>
      <c r="GM39" s="409"/>
      <c r="GN39" s="345"/>
      <c r="GO39" s="399"/>
      <c r="GP39" s="399"/>
      <c r="GQ39" s="409"/>
      <c r="GR39" s="345"/>
      <c r="GS39" s="375"/>
      <c r="GT39" s="333"/>
      <c r="GU39" s="375"/>
      <c r="GV39" s="333"/>
      <c r="GW39" s="331"/>
      <c r="GX39" s="378"/>
      <c r="GY39" s="409"/>
      <c r="GZ39" s="345"/>
      <c r="HA39" s="375"/>
      <c r="HB39" s="333"/>
      <c r="HC39" s="331"/>
      <c r="HD39" s="378"/>
      <c r="HE39" s="370"/>
      <c r="HF39" s="363"/>
      <c r="HG39" s="331"/>
      <c r="HH39" s="378"/>
      <c r="HI39" s="331"/>
      <c r="HJ39" s="345"/>
      <c r="HK39" s="413"/>
      <c r="HL39" s="328"/>
      <c r="HM39" s="414"/>
      <c r="HN39" s="333"/>
      <c r="HO39" s="415"/>
      <c r="HP39" s="369"/>
      <c r="HQ39" s="415"/>
      <c r="HR39" s="369"/>
      <c r="HS39" s="375"/>
      <c r="HT39" s="333"/>
      <c r="HU39" s="375"/>
      <c r="HV39" s="333"/>
      <c r="HW39" s="331"/>
      <c r="HX39" s="345"/>
      <c r="HY39" s="331"/>
      <c r="HZ39" s="378"/>
      <c r="IA39" s="331"/>
      <c r="IB39" s="345"/>
      <c r="IC39" s="331"/>
      <c r="ID39" s="345"/>
      <c r="IE39" s="331"/>
      <c r="IF39" s="345"/>
      <c r="IG39" s="331"/>
      <c r="IH39" s="345"/>
      <c r="II39" s="331"/>
      <c r="IJ39" s="345"/>
      <c r="IK39" s="331"/>
      <c r="IL39" s="378"/>
      <c r="IM39" s="331"/>
      <c r="IN39" s="378"/>
      <c r="IO39" s="331"/>
      <c r="IP39" s="378"/>
      <c r="IQ39" s="331"/>
      <c r="IR39" s="378"/>
      <c r="IS39" s="331"/>
      <c r="IT39" s="378"/>
      <c r="IU39" s="331"/>
      <c r="IV39" s="378"/>
      <c r="IW39" s="331"/>
      <c r="IX39" s="345"/>
      <c r="IY39" s="331"/>
      <c r="IZ39" s="345"/>
      <c r="JA39" s="331"/>
      <c r="JB39" s="345"/>
      <c r="JC39" s="331"/>
      <c r="JD39" s="345"/>
      <c r="JE39" s="331"/>
      <c r="JF39" s="345"/>
      <c r="JG39" s="331"/>
      <c r="JH39" s="378"/>
      <c r="JI39" s="370"/>
      <c r="JJ39" s="371"/>
      <c r="JK39" s="331"/>
      <c r="JL39" s="378"/>
      <c r="JM39" s="331"/>
      <c r="JN39" s="378"/>
      <c r="JO39" s="331"/>
      <c r="JP39" s="345"/>
      <c r="JQ39" s="331"/>
      <c r="JR39" s="345"/>
      <c r="JS39" s="331"/>
      <c r="JT39" s="345"/>
      <c r="JU39" s="331"/>
      <c r="JV39" s="345"/>
      <c r="JW39" s="331"/>
      <c r="JX39" s="345"/>
      <c r="JY39" s="387"/>
      <c r="JZ39" s="365"/>
      <c r="KA39" s="331"/>
      <c r="KB39" s="378"/>
      <c r="KC39" s="331"/>
      <c r="KD39" s="345"/>
      <c r="KE39" s="344"/>
      <c r="KF39" s="372"/>
      <c r="KG39" s="331"/>
      <c r="KH39" s="345"/>
      <c r="KI39" s="331"/>
      <c r="KJ39" s="345"/>
      <c r="KK39" s="331"/>
      <c r="KL39" s="345"/>
      <c r="KM39" s="331"/>
      <c r="KN39" s="345"/>
      <c r="KO39" s="331"/>
      <c r="KP39" s="345"/>
      <c r="KQ39" s="331"/>
      <c r="KR39" s="345"/>
      <c r="KS39" s="331"/>
      <c r="KT39" s="345"/>
      <c r="KU39" s="331"/>
      <c r="KV39" s="378"/>
      <c r="KW39" s="331"/>
      <c r="KX39" s="378"/>
      <c r="KY39" s="331"/>
      <c r="KZ39" s="345"/>
      <c r="LA39" s="362"/>
      <c r="LB39" s="363"/>
      <c r="LC39" s="331"/>
      <c r="LD39" s="378"/>
      <c r="LE39" s="331"/>
      <c r="LF39" s="345"/>
      <c r="LG39" s="331"/>
      <c r="LH39" s="378"/>
      <c r="LI39" s="331"/>
      <c r="LJ39" s="378"/>
      <c r="LK39" s="331"/>
      <c r="LL39" s="378"/>
      <c r="LM39" s="335"/>
      <c r="LN39" s="345"/>
      <c r="LO39" s="331"/>
      <c r="LP39" s="345"/>
      <c r="LQ39" s="331"/>
      <c r="LR39" s="345"/>
      <c r="LS39" s="331"/>
      <c r="LT39" s="345"/>
      <c r="LU39" s="331"/>
      <c r="LV39" s="345"/>
      <c r="LW39" s="331"/>
      <c r="LX39" s="378"/>
      <c r="LY39" s="331"/>
      <c r="LZ39" s="378"/>
      <c r="MA39" s="331"/>
      <c r="MB39" s="378"/>
      <c r="MC39" s="352"/>
      <c r="MD39" s="373"/>
      <c r="ME39" s="352"/>
      <c r="MF39" s="373"/>
      <c r="MG39" s="352"/>
      <c r="MH39" s="373"/>
      <c r="MI39" s="352"/>
      <c r="MJ39" s="373"/>
    </row>
    <row r="40" spans="1:348" s="337" customFormat="1" ht="16.5" customHeight="1" x14ac:dyDescent="0.2">
      <c r="A40" s="338">
        <f t="shared" si="5"/>
        <v>38</v>
      </c>
      <c r="B40" s="397" t="s">
        <v>109</v>
      </c>
      <c r="C40" s="340">
        <f t="shared" si="0"/>
        <v>34</v>
      </c>
      <c r="D40" s="341">
        <f>H40+J40+L40+N40+P40+R40+T40+V40+X40+Z40+AB40+AD40+AF40+AH40+AJ40+AL40+AN40+AP40+AR40+AT40+AV40+AX40+AZ40+BB40+BD40+BF40+BH40+BJ40+BL40+BN40+BP40+BR40+BT40+BV40+BX40+BZ40+CB40+CD40+CF40+CH40+CJ40+CL40+CN40+CP40+CR40+CT40+CV40+CX40+CZ40+DB40+DD40+DF40+DH40+DJ40+DL40+DN40+DP40+DR40+DT40+DV40+DX40+DZ40+EB40+ED40+EE40+EH40+EJ40+EL40+EN40+EP40+ET40+ER40+EV40+EZ40+FB40+FD40+FF40+FH40+FJ40+FL40+FN40+FP40+FR40+FT40+FV40+FW40+FY40+GB40+GD40+GF40+GH40+GJ40+GL40+GN40+GP40+GR40+GT40+GV40+GZ40+HB40+HD40+HF40+HH40+HL40+HN40+HP40+HR40+HT40+HX40+HV40+HZ40+ID40+IF40+EX40+HJ40+IH40+GX40+IJ40+IL40+IN40+IR40+IT40+IV40+IB40+IX40+IZ40+JB40+JF40+JH40+JL40+JN40+IP40+JD40+JP40+JJ40+JR40+JT40+JV40+JX40+JZ40+KB40+KD40+KF40+KH40+KJ40+KL40+KN40+KP40+KR40+KT40+KV40+KX40+KZ40+LB40+LD40+LF40+LH40+LJ40+LL40+LN40+LP40+LR40+LT40+LV40+LX40+LZ40+MB40+MD40+MF40+MH40+MJ40</f>
        <v>0</v>
      </c>
      <c r="E40" s="342">
        <f t="shared" si="1"/>
        <v>0</v>
      </c>
      <c r="F40" s="343">
        <f t="shared" si="2"/>
        <v>0</v>
      </c>
      <c r="G40" s="344"/>
      <c r="H40" s="345"/>
      <c r="I40" s="344"/>
      <c r="J40" s="345"/>
      <c r="K40" s="374"/>
      <c r="L40" s="345"/>
      <c r="M40" s="346"/>
      <c r="N40" s="347"/>
      <c r="O40" s="374"/>
      <c r="P40" s="345"/>
      <c r="Q40" s="344"/>
      <c r="R40" s="345"/>
      <c r="S40" s="344"/>
      <c r="T40" s="345"/>
      <c r="U40" s="346"/>
      <c r="V40" s="345"/>
      <c r="W40" s="346"/>
      <c r="X40" s="345"/>
      <c r="Y40" s="344"/>
      <c r="Z40" s="345"/>
      <c r="AA40" s="374"/>
      <c r="AB40" s="345"/>
      <c r="AC40" s="348"/>
      <c r="AD40" s="348"/>
      <c r="AE40" s="344"/>
      <c r="AF40" s="349"/>
      <c r="AG40" s="344"/>
      <c r="AH40" s="345"/>
      <c r="AI40" s="344"/>
      <c r="AJ40" s="349"/>
      <c r="AK40" s="344"/>
      <c r="AL40" s="345"/>
      <c r="AM40" s="344"/>
      <c r="AN40" s="345"/>
      <c r="AO40" s="344"/>
      <c r="AP40" s="345"/>
      <c r="AQ40" s="344"/>
      <c r="AR40" s="345"/>
      <c r="AS40" s="344"/>
      <c r="AT40" s="345"/>
      <c r="AU40" s="350"/>
      <c r="AV40" s="389"/>
      <c r="AW40" s="352"/>
      <c r="AX40" s="353"/>
      <c r="AY40" s="354"/>
      <c r="AZ40" s="345"/>
      <c r="BA40" s="346"/>
      <c r="BB40" s="345"/>
      <c r="BC40" s="354"/>
      <c r="BD40" s="345"/>
      <c r="BE40" s="344"/>
      <c r="BF40" s="345"/>
      <c r="BG40" s="352"/>
      <c r="BH40" s="345"/>
      <c r="BI40" s="354"/>
      <c r="BJ40" s="345"/>
      <c r="BK40" s="355"/>
      <c r="BL40" s="348"/>
      <c r="BM40" s="344"/>
      <c r="BN40" s="345"/>
      <c r="BO40" s="344"/>
      <c r="BP40" s="345"/>
      <c r="BQ40" s="344"/>
      <c r="BR40" s="378"/>
      <c r="BS40" s="344"/>
      <c r="BT40" s="345"/>
      <c r="BU40" s="352"/>
      <c r="BV40" s="345"/>
      <c r="BW40" s="352"/>
      <c r="BX40" s="345"/>
      <c r="BY40" s="344"/>
      <c r="BZ40" s="349"/>
      <c r="CA40" s="344"/>
      <c r="CB40" s="349"/>
      <c r="CC40" s="344"/>
      <c r="CD40" s="349"/>
      <c r="CE40" s="344"/>
      <c r="CF40" s="349"/>
      <c r="CG40" s="344"/>
      <c r="CH40" s="349"/>
      <c r="CI40" s="344"/>
      <c r="CJ40" s="345"/>
      <c r="CK40" s="352"/>
      <c r="CL40" s="349"/>
      <c r="CM40" s="344"/>
      <c r="CN40" s="345"/>
      <c r="CO40" s="344"/>
      <c r="CP40" s="345"/>
      <c r="CQ40" s="344"/>
      <c r="CR40" s="345"/>
      <c r="CS40" s="352"/>
      <c r="CT40" s="349"/>
      <c r="CU40" s="354"/>
      <c r="CV40" s="345"/>
      <c r="CW40" s="352"/>
      <c r="CX40" s="357"/>
      <c r="CY40" s="358"/>
      <c r="CZ40" s="351"/>
      <c r="DA40" s="352"/>
      <c r="DB40" s="357"/>
      <c r="DC40" s="354"/>
      <c r="DD40" s="345"/>
      <c r="DE40" s="350"/>
      <c r="DF40" s="348"/>
      <c r="DG40" s="352"/>
      <c r="DH40" s="359"/>
      <c r="DI40" s="344"/>
      <c r="DJ40" s="345"/>
      <c r="DK40" s="344"/>
      <c r="DL40" s="345"/>
      <c r="DM40" s="346"/>
      <c r="DN40" s="345"/>
      <c r="DO40" s="354"/>
      <c r="DP40" s="345"/>
      <c r="DQ40" s="344"/>
      <c r="DR40" s="345"/>
      <c r="DS40" s="346"/>
      <c r="DT40" s="345"/>
      <c r="DU40" s="348"/>
      <c r="DV40" s="347"/>
      <c r="DW40" s="358"/>
      <c r="DX40" s="348"/>
      <c r="DY40" s="344"/>
      <c r="DZ40" s="345"/>
      <c r="EA40" s="355"/>
      <c r="EB40" s="348"/>
      <c r="EC40" s="344"/>
      <c r="ED40" s="345"/>
      <c r="EE40" s="355"/>
      <c r="EF40" s="347"/>
      <c r="EG40" s="344"/>
      <c r="EH40" s="345"/>
      <c r="EI40" s="344"/>
      <c r="EJ40" s="345"/>
      <c r="EK40" s="344"/>
      <c r="EL40" s="345"/>
      <c r="EM40" s="344"/>
      <c r="EN40" s="345"/>
      <c r="EO40" s="344"/>
      <c r="EP40" s="349"/>
      <c r="EQ40" s="355"/>
      <c r="ER40" s="345"/>
      <c r="ES40" s="344"/>
      <c r="ET40" s="345"/>
      <c r="EU40" s="344"/>
      <c r="EV40" s="345"/>
      <c r="EW40" s="344"/>
      <c r="EX40" s="345"/>
      <c r="EY40" s="344"/>
      <c r="EZ40" s="345"/>
      <c r="FA40" s="360"/>
      <c r="FB40" s="345"/>
      <c r="FC40" s="360"/>
      <c r="FD40" s="345"/>
      <c r="FE40" s="348"/>
      <c r="FF40" s="345"/>
      <c r="FG40" s="352"/>
      <c r="FH40" s="348"/>
      <c r="FI40" s="361"/>
      <c r="FJ40" s="349"/>
      <c r="FK40" s="344"/>
      <c r="FL40" s="345"/>
      <c r="FM40" s="370"/>
      <c r="FN40" s="365"/>
      <c r="FO40" s="366"/>
      <c r="FP40" s="365"/>
      <c r="FQ40" s="366"/>
      <c r="FR40" s="365"/>
      <c r="FS40" s="366"/>
      <c r="FT40" s="365"/>
      <c r="FU40" s="346"/>
      <c r="FV40" s="347"/>
      <c r="FW40" s="346"/>
      <c r="FX40" s="345"/>
      <c r="FY40" s="346"/>
      <c r="FZ40" s="345"/>
      <c r="GA40" s="366"/>
      <c r="GB40" s="365"/>
      <c r="GC40" s="354"/>
      <c r="GD40" s="345"/>
      <c r="GE40" s="354"/>
      <c r="GF40" s="345"/>
      <c r="GG40" s="354"/>
      <c r="GH40" s="345"/>
      <c r="GI40" s="346"/>
      <c r="GJ40" s="345"/>
      <c r="GK40" s="346"/>
      <c r="GL40" s="345"/>
      <c r="GM40" s="360"/>
      <c r="GN40" s="345"/>
      <c r="GO40" s="348"/>
      <c r="GP40" s="348"/>
      <c r="GQ40" s="360"/>
      <c r="GR40" s="345"/>
      <c r="GS40" s="346"/>
      <c r="GT40" s="345"/>
      <c r="GU40" s="346"/>
      <c r="GV40" s="345"/>
      <c r="GW40" s="344"/>
      <c r="GX40" s="349"/>
      <c r="GY40" s="360"/>
      <c r="GZ40" s="345"/>
      <c r="HA40" s="346"/>
      <c r="HB40" s="345"/>
      <c r="HC40" s="344"/>
      <c r="HD40" s="349"/>
      <c r="HE40" s="370"/>
      <c r="HF40" s="363"/>
      <c r="HG40" s="344"/>
      <c r="HH40" s="349"/>
      <c r="HI40" s="344"/>
      <c r="HJ40" s="345"/>
      <c r="HK40" s="346"/>
      <c r="HL40" s="345"/>
      <c r="HM40" s="367"/>
      <c r="HN40" s="345"/>
      <c r="HO40" s="368"/>
      <c r="HP40" s="369"/>
      <c r="HQ40" s="368"/>
      <c r="HR40" s="369"/>
      <c r="HS40" s="346"/>
      <c r="HT40" s="345"/>
      <c r="HU40" s="346"/>
      <c r="HV40" s="345"/>
      <c r="HW40" s="344"/>
      <c r="HX40" s="345"/>
      <c r="HY40" s="344"/>
      <c r="HZ40" s="349"/>
      <c r="IA40" s="344"/>
      <c r="IB40" s="345"/>
      <c r="IC40" s="344"/>
      <c r="ID40" s="345"/>
      <c r="IE40" s="344"/>
      <c r="IF40" s="345"/>
      <c r="IG40" s="344"/>
      <c r="IH40" s="345"/>
      <c r="II40" s="344"/>
      <c r="IJ40" s="345"/>
      <c r="IK40" s="344"/>
      <c r="IL40" s="349"/>
      <c r="IM40" s="344"/>
      <c r="IN40" s="349"/>
      <c r="IO40" s="344"/>
      <c r="IP40" s="349"/>
      <c r="IQ40" s="344"/>
      <c r="IR40" s="349"/>
      <c r="IS40" s="344"/>
      <c r="IT40" s="349"/>
      <c r="IU40" s="344"/>
      <c r="IV40" s="349"/>
      <c r="IW40" s="344"/>
      <c r="IX40" s="345"/>
      <c r="IY40" s="344"/>
      <c r="IZ40" s="345"/>
      <c r="JA40" s="344"/>
      <c r="JB40" s="345"/>
      <c r="JC40" s="344"/>
      <c r="JD40" s="345"/>
      <c r="JE40" s="344"/>
      <c r="JF40" s="345"/>
      <c r="JG40" s="344"/>
      <c r="JH40" s="349"/>
      <c r="JI40" s="370"/>
      <c r="JJ40" s="371"/>
      <c r="JK40" s="344"/>
      <c r="JL40" s="349"/>
      <c r="JM40" s="344"/>
      <c r="JN40" s="349"/>
      <c r="JO40" s="344"/>
      <c r="JP40" s="345"/>
      <c r="JQ40" s="344"/>
      <c r="JR40" s="345"/>
      <c r="JS40" s="344"/>
      <c r="JT40" s="345"/>
      <c r="JU40" s="344"/>
      <c r="JV40" s="345"/>
      <c r="JW40" s="344"/>
      <c r="JX40" s="345"/>
      <c r="JY40" s="387"/>
      <c r="JZ40" s="365"/>
      <c r="KA40" s="344"/>
      <c r="KB40" s="349"/>
      <c r="KC40" s="344"/>
      <c r="KD40" s="345"/>
      <c r="KE40" s="344"/>
      <c r="KF40" s="372"/>
      <c r="KG40" s="344"/>
      <c r="KH40" s="345"/>
      <c r="KI40" s="344"/>
      <c r="KJ40" s="345"/>
      <c r="KK40" s="344"/>
      <c r="KL40" s="345"/>
      <c r="KM40" s="344"/>
      <c r="KN40" s="345"/>
      <c r="KO40" s="344"/>
      <c r="KP40" s="345"/>
      <c r="KQ40" s="344"/>
      <c r="KR40" s="345"/>
      <c r="KS40" s="344"/>
      <c r="KT40" s="345"/>
      <c r="KU40" s="344"/>
      <c r="KV40" s="349"/>
      <c r="KW40" s="344"/>
      <c r="KX40" s="349"/>
      <c r="KY40" s="344"/>
      <c r="KZ40" s="345"/>
      <c r="LA40" s="362"/>
      <c r="LB40" s="363"/>
      <c r="LC40" s="344"/>
      <c r="LD40" s="349"/>
      <c r="LE40" s="344"/>
      <c r="LF40" s="345"/>
      <c r="LG40" s="344"/>
      <c r="LH40" s="349"/>
      <c r="LI40" s="344"/>
      <c r="LJ40" s="349"/>
      <c r="LK40" s="344"/>
      <c r="LL40" s="349"/>
      <c r="LM40" s="352"/>
      <c r="LN40" s="345"/>
      <c r="LO40" s="344"/>
      <c r="LP40" s="345"/>
      <c r="LQ40" s="344"/>
      <c r="LR40" s="345"/>
      <c r="LS40" s="344"/>
      <c r="LT40" s="345"/>
      <c r="LU40" s="344"/>
      <c r="LV40" s="345"/>
      <c r="LW40" s="344"/>
      <c r="LX40" s="349"/>
      <c r="LY40" s="344"/>
      <c r="LZ40" s="349"/>
      <c r="MA40" s="344"/>
      <c r="MB40" s="349"/>
      <c r="MC40" s="352"/>
      <c r="MD40" s="373"/>
      <c r="ME40" s="352"/>
      <c r="MF40" s="373"/>
      <c r="MG40" s="352"/>
      <c r="MH40" s="373"/>
      <c r="MI40" s="352"/>
      <c r="MJ40" s="373"/>
    </row>
    <row r="41" spans="1:348" s="337" customFormat="1" ht="16.5" customHeight="1" x14ac:dyDescent="0.2">
      <c r="A41" s="338">
        <f t="shared" si="5"/>
        <v>39</v>
      </c>
      <c r="B41" s="397" t="s">
        <v>504</v>
      </c>
      <c r="C41" s="340">
        <f t="shared" si="0"/>
        <v>11</v>
      </c>
      <c r="D41" s="341">
        <f>H41+J41+L41+N41+P41+R41+T41+V41+X41+Z41+AB41+AD41+AF41+AH41+AJ41+AL41+AN41+AP41+AR41+AT41+AV41+AX41+AZ41+BB41+BD41+BF41+BH41+BJ41+BL41+BN41+BP41+BR41+BT41+BV41+BX41+BZ41+CB41+CD41+CF41+CH41+CJ41+CL41+CN41+CP41+CR41+CT41+CV41+CX41+CZ41+DB41+DD41+DF41+DH41+DJ41+DL41+DN41+DP41+DR41+DT41+DV41+DX41+DZ41+EB41+ED41+EE41+EH41+EJ41+EL41+EN41+EP41+ET41+ER41+EV41+EZ41+FB41+FD41+FF41+FH41+FJ41+FL41+FN41+FP41+FR41+FT41+FV41+FW41+FY41+GB41+GD41+GF41+GH41+GJ41+GL41+GN41+GP41+GR41+GT41+GV41+GZ41+HB41+HD41+HF41+HH41+HL41+HN41+HP41+HR41+HT41+HX41+HV41+HZ41+ID41+IF41+EX41+HJ41+IH41+GX41+IJ41+IL41+IN41+IR41+IT41+IV41+IB41+IX41+IZ41+JB41+JF41+JH41+JL41+JN41+IP41+JD41+JP41+JJ41+JR41+JT41+JV41+JX41+JZ41+KB41+KD41+KF41+KH41+KJ41+KL41+KN41+KP41+KR41+KT41+KV41+KX41+KZ41+LB41+LD41+LF41+LH41+LJ41+LL41+LN41+LP41+LR41+LT41+LV41+LX41+LZ41+MB41+MD41+MF41+MH41+MJ41</f>
        <v>103</v>
      </c>
      <c r="E41" s="342">
        <f t="shared" si="1"/>
        <v>1.4288178240740741</v>
      </c>
      <c r="F41" s="343">
        <f t="shared" si="2"/>
        <v>1.636574074074074E-2</v>
      </c>
      <c r="G41" s="331"/>
      <c r="H41" s="333"/>
      <c r="I41" s="331"/>
      <c r="J41" s="333"/>
      <c r="K41" s="398"/>
      <c r="L41" s="333"/>
      <c r="M41" s="375"/>
      <c r="N41" s="376"/>
      <c r="O41" s="331">
        <v>0.1320949074074074</v>
      </c>
      <c r="P41" s="333">
        <f>ROUNDUP(O41/F41,0)</f>
        <v>9</v>
      </c>
      <c r="Q41" s="331"/>
      <c r="R41" s="333"/>
      <c r="S41" s="331"/>
      <c r="T41" s="333"/>
      <c r="U41" s="375"/>
      <c r="V41" s="333"/>
      <c r="W41" s="375"/>
      <c r="X41" s="333"/>
      <c r="Y41" s="331">
        <v>3.7060185185185189E-2</v>
      </c>
      <c r="Z41" s="333">
        <f>ROUNDUP(Y41/F41,0)</f>
        <v>3</v>
      </c>
      <c r="AA41" s="398"/>
      <c r="AB41" s="333"/>
      <c r="AC41" s="399"/>
      <c r="AD41" s="399"/>
      <c r="AE41" s="331"/>
      <c r="AF41" s="400"/>
      <c r="AG41" s="331"/>
      <c r="AH41" s="333"/>
      <c r="AI41" s="331"/>
      <c r="AJ41" s="400"/>
      <c r="AK41" s="331"/>
      <c r="AL41" s="345"/>
      <c r="AM41" s="331"/>
      <c r="AN41" s="333"/>
      <c r="AO41" s="331"/>
      <c r="AP41" s="333"/>
      <c r="AQ41" s="331">
        <v>5.1550925925925924E-2</v>
      </c>
      <c r="AR41" s="345">
        <f t="shared" si="78"/>
        <v>4</v>
      </c>
      <c r="AS41" s="331">
        <v>3.6874999999999998E-2</v>
      </c>
      <c r="AT41" s="345">
        <f t="shared" si="79"/>
        <v>3</v>
      </c>
      <c r="AU41" s="401"/>
      <c r="AV41" s="389"/>
      <c r="AW41" s="335"/>
      <c r="AX41" s="402"/>
      <c r="AY41" s="403">
        <v>1.8472222222222223E-2</v>
      </c>
      <c r="AZ41" s="345">
        <f t="shared" ref="AZ41" si="92">ROUNDUP(AY41/F41,0)</f>
        <v>2</v>
      </c>
      <c r="BA41" s="375"/>
      <c r="BB41" s="333"/>
      <c r="BC41" s="403">
        <v>3.788194444444444E-2</v>
      </c>
      <c r="BD41" s="333">
        <f>ROUNDUP(BC41/F41,0)</f>
        <v>3</v>
      </c>
      <c r="BE41" s="331"/>
      <c r="BF41" s="333"/>
      <c r="BG41" s="335"/>
      <c r="BH41" s="333"/>
      <c r="BI41" s="403"/>
      <c r="BJ41" s="333"/>
      <c r="BK41" s="404"/>
      <c r="BL41" s="399"/>
      <c r="BM41" s="331"/>
      <c r="BN41" s="333"/>
      <c r="BO41" s="331"/>
      <c r="BP41" s="345"/>
      <c r="BQ41" s="331">
        <v>5.7280092592592591E-2</v>
      </c>
      <c r="BR41" s="378">
        <f>ROUNDUP(BQ41/F41,0)</f>
        <v>4</v>
      </c>
      <c r="BS41" s="331"/>
      <c r="BT41" s="333"/>
      <c r="BU41" s="335"/>
      <c r="BV41" s="333"/>
      <c r="BW41" s="335"/>
      <c r="BX41" s="333"/>
      <c r="BY41" s="331"/>
      <c r="BZ41" s="349"/>
      <c r="CA41" s="331"/>
      <c r="CB41" s="400"/>
      <c r="CC41" s="331"/>
      <c r="CD41" s="349"/>
      <c r="CE41" s="331"/>
      <c r="CF41" s="400"/>
      <c r="CG41" s="331"/>
      <c r="CH41" s="400"/>
      <c r="CI41" s="331"/>
      <c r="CJ41" s="345"/>
      <c r="CK41" s="335">
        <v>9.9421296296296299E-2</v>
      </c>
      <c r="CL41" s="400">
        <f>ROUNDUP(CK41/F41,0)</f>
        <v>7</v>
      </c>
      <c r="CM41" s="331"/>
      <c r="CN41" s="345"/>
      <c r="CO41" s="331">
        <v>1.9178240740740742E-2</v>
      </c>
      <c r="CP41" s="345">
        <f>ROUNDUP(CO41/F41,0)</f>
        <v>2</v>
      </c>
      <c r="CQ41" s="356">
        <v>2.8918981481481482E-3</v>
      </c>
      <c r="CR41" s="345">
        <f>ROUNDUP(CQ41/F41,0)</f>
        <v>1</v>
      </c>
      <c r="CS41" s="335"/>
      <c r="CT41" s="400"/>
      <c r="CU41" s="403"/>
      <c r="CV41" s="345"/>
      <c r="CW41" s="335"/>
      <c r="CX41" s="405"/>
      <c r="CY41" s="406"/>
      <c r="CZ41" s="407"/>
      <c r="DA41" s="335"/>
      <c r="DB41" s="405"/>
      <c r="DC41" s="403">
        <v>1.7164351851851851E-2</v>
      </c>
      <c r="DD41" s="345">
        <f>ROUNDUP(DC41/F41,0)</f>
        <v>2</v>
      </c>
      <c r="DE41" s="401"/>
      <c r="DF41" s="399"/>
      <c r="DG41" s="335">
        <v>4.1145833333333333E-2</v>
      </c>
      <c r="DH41" s="408">
        <f>ROUNDUP(DG41/F41,0)</f>
        <v>3</v>
      </c>
      <c r="DI41" s="331"/>
      <c r="DJ41" s="345"/>
      <c r="DK41" s="331">
        <v>8.1481481481481488E-2</v>
      </c>
      <c r="DL41" s="333">
        <f>ROUNDUP(DK41/F41,0)</f>
        <v>5</v>
      </c>
      <c r="DM41" s="375"/>
      <c r="DN41" s="333"/>
      <c r="DO41" s="403"/>
      <c r="DP41" s="333"/>
      <c r="DQ41" s="331"/>
      <c r="DR41" s="345"/>
      <c r="DS41" s="375"/>
      <c r="DT41" s="333"/>
      <c r="DU41" s="399"/>
      <c r="DV41" s="376"/>
      <c r="DW41" s="344">
        <v>0.12518518518518518</v>
      </c>
      <c r="DX41" s="365">
        <f>ROUNDUP(DW41/$F41,0)</f>
        <v>8</v>
      </c>
      <c r="DY41" s="331"/>
      <c r="DZ41" s="345"/>
      <c r="EA41" s="404"/>
      <c r="EB41" s="348"/>
      <c r="EC41" s="331">
        <v>0.10048611111111111</v>
      </c>
      <c r="ED41" s="345">
        <f t="shared" si="37"/>
        <v>7</v>
      </c>
      <c r="EE41" s="404"/>
      <c r="EF41" s="347"/>
      <c r="EG41" s="331"/>
      <c r="EH41" s="333"/>
      <c r="EI41" s="331"/>
      <c r="EJ41" s="333"/>
      <c r="EK41" s="331"/>
      <c r="EL41" s="333"/>
      <c r="EM41" s="331"/>
      <c r="EN41" s="333"/>
      <c r="EO41" s="331"/>
      <c r="EP41" s="400"/>
      <c r="EQ41" s="404"/>
      <c r="ER41" s="333"/>
      <c r="ES41" s="331"/>
      <c r="ET41" s="333"/>
      <c r="EU41" s="331"/>
      <c r="EV41" s="333"/>
      <c r="EW41" s="331"/>
      <c r="EX41" s="333"/>
      <c r="EY41" s="331"/>
      <c r="EZ41" s="333"/>
      <c r="FA41" s="409"/>
      <c r="FB41" s="333"/>
      <c r="FC41" s="409"/>
      <c r="FD41" s="333"/>
      <c r="FE41" s="399"/>
      <c r="FF41" s="333"/>
      <c r="FG41" s="335"/>
      <c r="FH41" s="399"/>
      <c r="FI41" s="410"/>
      <c r="FJ41" s="400"/>
      <c r="FK41" s="331"/>
      <c r="FL41" s="333"/>
      <c r="FM41" s="326"/>
      <c r="FN41" s="412"/>
      <c r="FO41" s="411"/>
      <c r="FP41" s="412"/>
      <c r="FQ41" s="344">
        <v>5.9479166666666666E-2</v>
      </c>
      <c r="FR41" s="365">
        <f>ROUNDUP(FQ41/$F41,0)</f>
        <v>4</v>
      </c>
      <c r="FS41" s="411"/>
      <c r="FT41" s="412"/>
      <c r="FU41" s="411"/>
      <c r="FV41" s="416"/>
      <c r="FW41" s="411"/>
      <c r="FX41" s="412"/>
      <c r="FY41" s="411"/>
      <c r="FZ41" s="412"/>
      <c r="GA41" s="411"/>
      <c r="GB41" s="412"/>
      <c r="GC41" s="403"/>
      <c r="GD41" s="333"/>
      <c r="GE41" s="403"/>
      <c r="GF41" s="333"/>
      <c r="GG41" s="403"/>
      <c r="GH41" s="333"/>
      <c r="GI41" s="375"/>
      <c r="GJ41" s="333"/>
      <c r="GK41" s="375"/>
      <c r="GL41" s="333"/>
      <c r="GM41" s="409"/>
      <c r="GN41" s="333"/>
      <c r="GO41" s="233">
        <v>3.9780092592592589E-2</v>
      </c>
      <c r="GP41" s="365">
        <f>ROUNDUP(GO41/$F41,0)</f>
        <v>3</v>
      </c>
      <c r="GQ41" s="409"/>
      <c r="GR41" s="333"/>
      <c r="GS41" s="375"/>
      <c r="GT41" s="333"/>
      <c r="GU41" s="375"/>
      <c r="GV41" s="333"/>
      <c r="GW41" s="331"/>
      <c r="GX41" s="400"/>
      <c r="GY41" s="370">
        <v>8.7199074074074068E-2</v>
      </c>
      <c r="GZ41" s="365">
        <f>ROUNDUP(GY41/$F41,0)</f>
        <v>6</v>
      </c>
      <c r="HA41" s="411"/>
      <c r="HB41" s="412"/>
      <c r="HC41" s="331"/>
      <c r="HD41" s="400"/>
      <c r="HE41" s="326"/>
      <c r="HF41" s="330"/>
      <c r="HG41" s="331" t="s">
        <v>586</v>
      </c>
      <c r="HH41" s="365">
        <f>ROUNDUP(HG41/$F41,0)</f>
        <v>6</v>
      </c>
      <c r="HI41" s="331"/>
      <c r="HJ41" s="333"/>
      <c r="HK41" s="366"/>
      <c r="HL41" s="365"/>
      <c r="HM41" s="368">
        <v>1.636574074074074E-2</v>
      </c>
      <c r="HN41" s="369">
        <f t="shared" ref="HN41" si="93">ROUNDUP(HM41/$F41,0)</f>
        <v>1</v>
      </c>
      <c r="HO41" s="415"/>
      <c r="HP41" s="417"/>
      <c r="HQ41" s="415"/>
      <c r="HR41" s="417"/>
      <c r="HS41" s="233">
        <v>3.7245370370370366E-2</v>
      </c>
      <c r="HT41" s="365">
        <f>ROUNDUP(HS41/$F41,0)</f>
        <v>3</v>
      </c>
      <c r="HU41" s="411"/>
      <c r="HV41" s="412"/>
      <c r="HW41" s="331"/>
      <c r="HX41" s="333"/>
      <c r="HY41" s="331"/>
      <c r="HZ41" s="400"/>
      <c r="IA41" s="331"/>
      <c r="IB41" s="333"/>
      <c r="IC41" s="344">
        <v>0.16666666666666666</v>
      </c>
      <c r="ID41" s="345">
        <f t="shared" ref="ID41" si="94">ROUNDUP(IC41/$F41,0)</f>
        <v>11</v>
      </c>
      <c r="IE41" s="331"/>
      <c r="IF41" s="333"/>
      <c r="IG41" s="344"/>
      <c r="IH41" s="345"/>
      <c r="II41" s="331"/>
      <c r="IJ41" s="333"/>
      <c r="IK41" s="331"/>
      <c r="IL41" s="400"/>
      <c r="IM41" s="331"/>
      <c r="IN41" s="400"/>
      <c r="IO41" s="331"/>
      <c r="IP41" s="400"/>
      <c r="IQ41" s="344"/>
      <c r="IR41" s="345"/>
      <c r="IS41" s="344"/>
      <c r="IT41" s="345"/>
      <c r="IU41" s="344">
        <v>4.0810185185185185E-2</v>
      </c>
      <c r="IV41" s="345">
        <f t="shared" ref="IV41" si="95">ROUNDUP(IU41/$F41,0)</f>
        <v>3</v>
      </c>
      <c r="IW41" s="331"/>
      <c r="IX41" s="333"/>
      <c r="IY41" s="344">
        <v>3.4953703703703702E-2</v>
      </c>
      <c r="IZ41" s="345">
        <f t="shared" ref="IZ41" si="96">ROUNDUP(IY41/$F41,0)</f>
        <v>3</v>
      </c>
      <c r="JA41" s="331"/>
      <c r="JB41" s="333"/>
      <c r="JC41" s="331"/>
      <c r="JD41" s="333"/>
      <c r="JE41" s="331"/>
      <c r="JF41" s="333"/>
      <c r="JG41" s="331"/>
      <c r="JH41" s="400"/>
      <c r="JI41" s="326"/>
      <c r="JJ41" s="327"/>
      <c r="JK41" s="331"/>
      <c r="JL41" s="400"/>
      <c r="JM41" s="331"/>
      <c r="JN41" s="400"/>
      <c r="JO41" s="331"/>
      <c r="JP41" s="333"/>
      <c r="JQ41" s="321"/>
      <c r="JR41" s="333"/>
      <c r="JS41" s="321"/>
      <c r="JT41" s="333"/>
      <c r="JU41" s="321"/>
      <c r="JV41" s="333"/>
      <c r="JW41" s="321"/>
      <c r="JX41" s="333"/>
      <c r="JY41" s="418"/>
      <c r="JZ41" s="412"/>
      <c r="KA41" s="321"/>
      <c r="KB41" s="322"/>
      <c r="KC41" s="321"/>
      <c r="KD41" s="333"/>
      <c r="KE41" s="331"/>
      <c r="KF41" s="332"/>
      <c r="KG41" s="321"/>
      <c r="KH41" s="333"/>
      <c r="KI41" s="321"/>
      <c r="KJ41" s="333"/>
      <c r="KK41" s="321"/>
      <c r="KL41" s="333"/>
      <c r="KM41" s="321"/>
      <c r="KN41" s="333"/>
      <c r="KO41" s="321"/>
      <c r="KP41" s="333"/>
      <c r="KQ41" s="321"/>
      <c r="KR41" s="333"/>
      <c r="KS41" s="321"/>
      <c r="KT41" s="333"/>
      <c r="KU41" s="321"/>
      <c r="KV41" s="322"/>
      <c r="KW41" s="321"/>
      <c r="KX41" s="322"/>
      <c r="KY41" s="321"/>
      <c r="KZ41" s="333"/>
      <c r="LA41" s="329"/>
      <c r="LB41" s="330"/>
      <c r="LC41" s="321"/>
      <c r="LD41" s="322"/>
      <c r="LE41" s="321"/>
      <c r="LF41" s="333"/>
      <c r="LG41" s="321"/>
      <c r="LH41" s="322"/>
      <c r="LI41" s="321"/>
      <c r="LJ41" s="322"/>
      <c r="LK41" s="321"/>
      <c r="LL41" s="322"/>
      <c r="LM41" s="334"/>
      <c r="LN41" s="333"/>
      <c r="LO41" s="321"/>
      <c r="LP41" s="333"/>
      <c r="LQ41" s="321"/>
      <c r="LR41" s="333"/>
      <c r="LS41" s="321"/>
      <c r="LT41" s="333"/>
      <c r="LU41" s="321"/>
      <c r="LV41" s="333"/>
      <c r="LW41" s="321"/>
      <c r="LX41" s="322"/>
      <c r="LY41" s="321"/>
      <c r="LZ41" s="322"/>
      <c r="MA41" s="321"/>
      <c r="MB41" s="322"/>
      <c r="MC41" s="335"/>
      <c r="MD41" s="336"/>
      <c r="ME41" s="335"/>
      <c r="MF41" s="336"/>
      <c r="MG41" s="335"/>
      <c r="MH41" s="336"/>
      <c r="MI41" s="335"/>
      <c r="MJ41" s="336"/>
    </row>
    <row r="42" spans="1:348" s="337" customFormat="1" ht="16.5" customHeight="1" x14ac:dyDescent="0.2">
      <c r="A42" s="338">
        <f t="shared" si="5"/>
        <v>40</v>
      </c>
      <c r="B42" s="397" t="s">
        <v>71</v>
      </c>
      <c r="C42" s="340">
        <f t="shared" si="0"/>
        <v>34</v>
      </c>
      <c r="D42" s="341">
        <f>H42+J42+L42+N42+P42+R42+T42+V42+X42+Z42+AB42+AD42+AF42+AH42+AJ42+AL42+AN42+AP42+AR42+AT42+AV42+AX42+AZ42+BB42+BD42+BF42+BH42+BJ42+BL42+BN42+BP42+BR42+BT42+BV42+BX42+BZ42+CB42+CD42+CF42+CH42+CJ42+CL42+CN42+CP42+CR42+CT42+CV42+CX42+CZ42+DB42+DD42+DF42+DH42+DJ42+DL42+DN42+DP42+DR42+DT42+DV42+DX42+DZ42+EB42+ED42+EE42+EH42+EJ42+EL42+EN42+EP42+ET42+ER42+EV42+EZ42+FB42+FD42+FF42+FH42+FJ42+FL42+FN42+FP42+FR42+FT42+FV42+FW42+FY42+GB42+GD42+GF42+GH42+GJ42+GL42+GN42+GP42+GR42+GT42+GV42+GZ42+HB42+HD42+HF42+HH42+HL42+HN42+HP42+HR42+HT42+HX42+HV42+HZ42+ID42+IF42+EX42+HJ42+IH42+GX42+IJ42+IL42+IN42+IR42+IT42+IV42+IB42+IX42+IZ42+JB42+JF42+JH42+JL42+JN42+IP42+JD42+JP42+JJ42+JR42+JT42+JV42+JX42+JZ42+KB42+KD42+KF42+KH42+KJ42+KL42+KN42+KP42+KR42+KT42+KV42+KX42+KZ42+LB42+LD42+LF42+LH42+LJ42+LL42+LN42+LP42+LR42+LT42+LV42+LX42+LZ42+MB42+MD42+MF42+MH42+MJ42</f>
        <v>0</v>
      </c>
      <c r="E42" s="342">
        <f t="shared" si="1"/>
        <v>0</v>
      </c>
      <c r="F42" s="343">
        <f t="shared" si="2"/>
        <v>0</v>
      </c>
      <c r="G42" s="344"/>
      <c r="H42" s="345"/>
      <c r="I42" s="344"/>
      <c r="J42" s="345"/>
      <c r="K42" s="374"/>
      <c r="L42" s="345"/>
      <c r="M42" s="346"/>
      <c r="N42" s="347"/>
      <c r="O42" s="374"/>
      <c r="P42" s="345"/>
      <c r="Q42" s="344"/>
      <c r="R42" s="345"/>
      <c r="S42" s="344"/>
      <c r="T42" s="345"/>
      <c r="U42" s="346"/>
      <c r="V42" s="345"/>
      <c r="W42" s="346"/>
      <c r="X42" s="345"/>
      <c r="Y42" s="344"/>
      <c r="Z42" s="345"/>
      <c r="AA42" s="374"/>
      <c r="AB42" s="345"/>
      <c r="AC42" s="348"/>
      <c r="AD42" s="348"/>
      <c r="AE42" s="344"/>
      <c r="AF42" s="349"/>
      <c r="AG42" s="344"/>
      <c r="AH42" s="345"/>
      <c r="AI42" s="344"/>
      <c r="AJ42" s="349"/>
      <c r="AK42" s="344"/>
      <c r="AL42" s="345"/>
      <c r="AM42" s="344"/>
      <c r="AN42" s="345"/>
      <c r="AO42" s="344"/>
      <c r="AP42" s="345"/>
      <c r="AQ42" s="344"/>
      <c r="AR42" s="345"/>
      <c r="AS42" s="344"/>
      <c r="AT42" s="345"/>
      <c r="AU42" s="350"/>
      <c r="AV42" s="389"/>
      <c r="AW42" s="352"/>
      <c r="AX42" s="353"/>
      <c r="AY42" s="354"/>
      <c r="AZ42" s="345"/>
      <c r="BA42" s="346"/>
      <c r="BB42" s="345"/>
      <c r="BC42" s="354"/>
      <c r="BD42" s="345"/>
      <c r="BE42" s="344"/>
      <c r="BF42" s="345"/>
      <c r="BG42" s="352"/>
      <c r="BH42" s="345"/>
      <c r="BI42" s="354"/>
      <c r="BJ42" s="345"/>
      <c r="BK42" s="355"/>
      <c r="BL42" s="348"/>
      <c r="BM42" s="344"/>
      <c r="BN42" s="345"/>
      <c r="BO42" s="344"/>
      <c r="BP42" s="345"/>
      <c r="BQ42" s="344"/>
      <c r="BR42" s="378"/>
      <c r="BS42" s="344"/>
      <c r="BT42" s="345"/>
      <c r="BU42" s="352"/>
      <c r="BV42" s="345"/>
      <c r="BW42" s="352"/>
      <c r="BX42" s="345"/>
      <c r="BY42" s="344"/>
      <c r="BZ42" s="349"/>
      <c r="CA42" s="344"/>
      <c r="CB42" s="349"/>
      <c r="CC42" s="344"/>
      <c r="CD42" s="349"/>
      <c r="CE42" s="344"/>
      <c r="CF42" s="349"/>
      <c r="CG42" s="344"/>
      <c r="CH42" s="349"/>
      <c r="CI42" s="344"/>
      <c r="CJ42" s="345"/>
      <c r="CK42" s="352"/>
      <c r="CL42" s="349"/>
      <c r="CM42" s="344"/>
      <c r="CN42" s="345"/>
      <c r="CO42" s="344"/>
      <c r="CP42" s="345"/>
      <c r="CQ42" s="344"/>
      <c r="CR42" s="345"/>
      <c r="CS42" s="352"/>
      <c r="CT42" s="349"/>
      <c r="CU42" s="354"/>
      <c r="CV42" s="345"/>
      <c r="CW42" s="352"/>
      <c r="CX42" s="357"/>
      <c r="CY42" s="358"/>
      <c r="CZ42" s="351"/>
      <c r="DA42" s="352"/>
      <c r="DB42" s="357"/>
      <c r="DC42" s="354"/>
      <c r="DD42" s="345"/>
      <c r="DE42" s="350"/>
      <c r="DF42" s="348"/>
      <c r="DG42" s="352"/>
      <c r="DH42" s="359"/>
      <c r="DI42" s="344"/>
      <c r="DJ42" s="345"/>
      <c r="DK42" s="344"/>
      <c r="DL42" s="345"/>
      <c r="DM42" s="346"/>
      <c r="DN42" s="345"/>
      <c r="DO42" s="354"/>
      <c r="DP42" s="345"/>
      <c r="DQ42" s="344"/>
      <c r="DR42" s="345"/>
      <c r="DS42" s="346"/>
      <c r="DT42" s="345"/>
      <c r="DU42" s="348"/>
      <c r="DV42" s="347"/>
      <c r="DW42" s="358"/>
      <c r="DX42" s="348"/>
      <c r="DY42" s="344"/>
      <c r="DZ42" s="345"/>
      <c r="EA42" s="355"/>
      <c r="EB42" s="348"/>
      <c r="EC42" s="344"/>
      <c r="ED42" s="345"/>
      <c r="EE42" s="355"/>
      <c r="EF42" s="347"/>
      <c r="EG42" s="344"/>
      <c r="EH42" s="345"/>
      <c r="EI42" s="344"/>
      <c r="EJ42" s="345"/>
      <c r="EK42" s="344"/>
      <c r="EL42" s="345"/>
      <c r="EM42" s="344"/>
      <c r="EN42" s="345"/>
      <c r="EO42" s="344"/>
      <c r="EP42" s="349"/>
      <c r="EQ42" s="355"/>
      <c r="ER42" s="345"/>
      <c r="ES42" s="344"/>
      <c r="ET42" s="345"/>
      <c r="EU42" s="344"/>
      <c r="EV42" s="345"/>
      <c r="EW42" s="344"/>
      <c r="EX42" s="345"/>
      <c r="EY42" s="344"/>
      <c r="EZ42" s="345"/>
      <c r="FA42" s="360"/>
      <c r="FB42" s="345"/>
      <c r="FC42" s="360"/>
      <c r="FD42" s="345"/>
      <c r="FE42" s="348"/>
      <c r="FF42" s="345"/>
      <c r="FG42" s="352"/>
      <c r="FH42" s="348"/>
      <c r="FI42" s="361"/>
      <c r="FJ42" s="349"/>
      <c r="FK42" s="344"/>
      <c r="FL42" s="345"/>
      <c r="FM42" s="370"/>
      <c r="FN42" s="365"/>
      <c r="FO42" s="366"/>
      <c r="FP42" s="365"/>
      <c r="FQ42" s="366"/>
      <c r="FR42" s="365"/>
      <c r="FS42" s="366"/>
      <c r="FT42" s="365"/>
      <c r="FU42" s="346"/>
      <c r="FV42" s="347"/>
      <c r="FW42" s="346"/>
      <c r="FX42" s="345"/>
      <c r="FY42" s="346"/>
      <c r="FZ42" s="345"/>
      <c r="GA42" s="366"/>
      <c r="GB42" s="365"/>
      <c r="GC42" s="354"/>
      <c r="GD42" s="345"/>
      <c r="GE42" s="354"/>
      <c r="GF42" s="345"/>
      <c r="GG42" s="354"/>
      <c r="GH42" s="345"/>
      <c r="GI42" s="346"/>
      <c r="GJ42" s="345"/>
      <c r="GK42" s="346"/>
      <c r="GL42" s="345"/>
      <c r="GM42" s="360"/>
      <c r="GN42" s="345"/>
      <c r="GO42" s="348"/>
      <c r="GP42" s="348"/>
      <c r="GQ42" s="360"/>
      <c r="GR42" s="345"/>
      <c r="GS42" s="346"/>
      <c r="GT42" s="345"/>
      <c r="GU42" s="346"/>
      <c r="GV42" s="345"/>
      <c r="GW42" s="344"/>
      <c r="GX42" s="349"/>
      <c r="GY42" s="360"/>
      <c r="GZ42" s="345"/>
      <c r="HA42" s="346"/>
      <c r="HB42" s="345"/>
      <c r="HC42" s="344"/>
      <c r="HD42" s="349"/>
      <c r="HE42" s="370"/>
      <c r="HF42" s="363"/>
      <c r="HG42" s="344"/>
      <c r="HH42" s="349"/>
      <c r="HI42" s="344"/>
      <c r="HJ42" s="345"/>
      <c r="HK42" s="346"/>
      <c r="HL42" s="345"/>
      <c r="HM42" s="367"/>
      <c r="HN42" s="345"/>
      <c r="HO42" s="368"/>
      <c r="HP42" s="369"/>
      <c r="HQ42" s="368"/>
      <c r="HR42" s="369"/>
      <c r="HS42" s="346"/>
      <c r="HT42" s="345"/>
      <c r="HU42" s="346"/>
      <c r="HV42" s="345"/>
      <c r="HW42" s="344"/>
      <c r="HX42" s="345"/>
      <c r="HY42" s="344"/>
      <c r="HZ42" s="349"/>
      <c r="IA42" s="344"/>
      <c r="IB42" s="345"/>
      <c r="IC42" s="344"/>
      <c r="ID42" s="345"/>
      <c r="IE42" s="344"/>
      <c r="IF42" s="345"/>
      <c r="IG42" s="344"/>
      <c r="IH42" s="345"/>
      <c r="II42" s="344"/>
      <c r="IJ42" s="345"/>
      <c r="IK42" s="344"/>
      <c r="IL42" s="349"/>
      <c r="IM42" s="344"/>
      <c r="IN42" s="349"/>
      <c r="IO42" s="344"/>
      <c r="IP42" s="378"/>
      <c r="IQ42" s="344"/>
      <c r="IR42" s="349"/>
      <c r="IS42" s="344"/>
      <c r="IT42" s="349"/>
      <c r="IU42" s="344"/>
      <c r="IV42" s="349"/>
      <c r="IW42" s="344"/>
      <c r="IX42" s="345"/>
      <c r="IY42" s="344"/>
      <c r="IZ42" s="345"/>
      <c r="JA42" s="344"/>
      <c r="JB42" s="345"/>
      <c r="JC42" s="344"/>
      <c r="JD42" s="345"/>
      <c r="JE42" s="344"/>
      <c r="JF42" s="345"/>
      <c r="JG42" s="344"/>
      <c r="JH42" s="378"/>
      <c r="JI42" s="370"/>
      <c r="JJ42" s="371"/>
      <c r="JK42" s="344"/>
      <c r="JL42" s="378"/>
      <c r="JM42" s="344"/>
      <c r="JN42" s="378"/>
      <c r="JO42" s="344"/>
      <c r="JP42" s="345"/>
      <c r="JQ42" s="344"/>
      <c r="JR42" s="345"/>
      <c r="JS42" s="344"/>
      <c r="JT42" s="345"/>
      <c r="JU42" s="344"/>
      <c r="JV42" s="345"/>
      <c r="JW42" s="344"/>
      <c r="JX42" s="345"/>
      <c r="JY42" s="387"/>
      <c r="JZ42" s="365"/>
      <c r="KA42" s="344"/>
      <c r="KB42" s="378"/>
      <c r="KC42" s="344"/>
      <c r="KD42" s="345"/>
      <c r="KE42" s="344"/>
      <c r="KF42" s="372"/>
      <c r="KG42" s="344"/>
      <c r="KH42" s="345"/>
      <c r="KI42" s="344"/>
      <c r="KJ42" s="345"/>
      <c r="KK42" s="344"/>
      <c r="KL42" s="345"/>
      <c r="KM42" s="344"/>
      <c r="KN42" s="345"/>
      <c r="KO42" s="344"/>
      <c r="KP42" s="345"/>
      <c r="KQ42" s="344"/>
      <c r="KR42" s="345"/>
      <c r="KS42" s="344"/>
      <c r="KT42" s="345"/>
      <c r="KU42" s="344"/>
      <c r="KV42" s="378"/>
      <c r="KW42" s="344"/>
      <c r="KX42" s="378"/>
      <c r="KY42" s="344"/>
      <c r="KZ42" s="345"/>
      <c r="LA42" s="362"/>
      <c r="LB42" s="363"/>
      <c r="LC42" s="344"/>
      <c r="LD42" s="378"/>
      <c r="LE42" s="344"/>
      <c r="LF42" s="345"/>
      <c r="LG42" s="344"/>
      <c r="LH42" s="378"/>
      <c r="LI42" s="344"/>
      <c r="LJ42" s="378"/>
      <c r="LK42" s="344"/>
      <c r="LL42" s="378"/>
      <c r="LM42" s="352"/>
      <c r="LN42" s="345"/>
      <c r="LO42" s="344"/>
      <c r="LP42" s="345"/>
      <c r="LQ42" s="344"/>
      <c r="LR42" s="345"/>
      <c r="LS42" s="344"/>
      <c r="LT42" s="345"/>
      <c r="LU42" s="344"/>
      <c r="LV42" s="345"/>
      <c r="LW42" s="344"/>
      <c r="LX42" s="378"/>
      <c r="LY42" s="344"/>
      <c r="LZ42" s="378"/>
      <c r="MA42" s="344"/>
      <c r="MB42" s="378"/>
      <c r="MC42" s="352"/>
      <c r="MD42" s="373"/>
      <c r="ME42" s="352"/>
      <c r="MF42" s="373"/>
      <c r="MG42" s="352"/>
      <c r="MH42" s="373"/>
      <c r="MI42" s="352"/>
      <c r="MJ42" s="373"/>
    </row>
    <row r="43" spans="1:348" s="337" customFormat="1" ht="16.5" customHeight="1" x14ac:dyDescent="0.2">
      <c r="A43" s="338">
        <f t="shared" si="5"/>
        <v>41</v>
      </c>
      <c r="B43" s="397" t="s">
        <v>483</v>
      </c>
      <c r="C43" s="340">
        <f t="shared" si="0"/>
        <v>34</v>
      </c>
      <c r="D43" s="341">
        <v>0</v>
      </c>
      <c r="E43" s="342">
        <f t="shared" si="1"/>
        <v>0.9557754629629629</v>
      </c>
      <c r="F43" s="343">
        <f t="shared" si="2"/>
        <v>0</v>
      </c>
      <c r="G43" s="344"/>
      <c r="H43" s="345"/>
      <c r="I43" s="344"/>
      <c r="J43" s="345"/>
      <c r="K43" s="344">
        <v>2.49537037037037E-2</v>
      </c>
      <c r="L43" s="345" t="e">
        <f>ROUNDUP(K43/F43,0)</f>
        <v>#DIV/0!</v>
      </c>
      <c r="M43" s="346"/>
      <c r="N43" s="347"/>
      <c r="O43" s="374"/>
      <c r="P43" s="345"/>
      <c r="Q43" s="344"/>
      <c r="R43" s="345"/>
      <c r="S43" s="344"/>
      <c r="T43" s="345"/>
      <c r="U43" s="346"/>
      <c r="V43" s="345"/>
      <c r="W43" s="346"/>
      <c r="X43" s="345"/>
      <c r="Y43" s="344"/>
      <c r="Z43" s="345"/>
      <c r="AA43" s="344">
        <v>4.1817129629629628E-2</v>
      </c>
      <c r="AB43" s="345" t="e">
        <f>ROUNDUP(AA43/F43,0)</f>
        <v>#DIV/0!</v>
      </c>
      <c r="AC43" s="348"/>
      <c r="AD43" s="348"/>
      <c r="AE43" s="344">
        <v>9.6076388888888878E-2</v>
      </c>
      <c r="AF43" s="349" t="e">
        <f>ROUNDUP(AE43/F43,0)</f>
        <v>#DIV/0!</v>
      </c>
      <c r="AG43" s="344"/>
      <c r="AH43" s="345"/>
      <c r="AI43" s="344"/>
      <c r="AJ43" s="349"/>
      <c r="AK43" s="344"/>
      <c r="AL43" s="345"/>
      <c r="AM43" s="344"/>
      <c r="AN43" s="345"/>
      <c r="AO43" s="344"/>
      <c r="AP43" s="345"/>
      <c r="AQ43" s="344">
        <v>5.7175925925925929E-2</v>
      </c>
      <c r="AR43" s="345" t="e">
        <f t="shared" si="78"/>
        <v>#DIV/0!</v>
      </c>
      <c r="AS43" s="344"/>
      <c r="AT43" s="345"/>
      <c r="AU43" s="350"/>
      <c r="AV43" s="389"/>
      <c r="AW43" s="352"/>
      <c r="AX43" s="353"/>
      <c r="AY43" s="354"/>
      <c r="AZ43" s="345"/>
      <c r="BA43" s="346"/>
      <c r="BB43" s="345"/>
      <c r="BC43" s="354"/>
      <c r="BD43" s="345"/>
      <c r="BE43" s="344"/>
      <c r="BF43" s="345"/>
      <c r="BG43" s="352"/>
      <c r="BH43" s="345"/>
      <c r="BI43" s="354"/>
      <c r="BJ43" s="345"/>
      <c r="BK43" s="355"/>
      <c r="BL43" s="348"/>
      <c r="BM43" s="344"/>
      <c r="BN43" s="345"/>
      <c r="BO43" s="344"/>
      <c r="BP43" s="345"/>
      <c r="BQ43" s="344"/>
      <c r="BR43" s="378"/>
      <c r="BS43" s="344"/>
      <c r="BT43" s="345"/>
      <c r="BU43" s="352"/>
      <c r="BV43" s="345"/>
      <c r="BW43" s="352"/>
      <c r="BX43" s="345"/>
      <c r="BY43" s="344"/>
      <c r="BZ43" s="349"/>
      <c r="CA43" s="344"/>
      <c r="CB43" s="349"/>
      <c r="CC43" s="344"/>
      <c r="CD43" s="349"/>
      <c r="CE43" s="344"/>
      <c r="CF43" s="349"/>
      <c r="CG43" s="344"/>
      <c r="CH43" s="349"/>
      <c r="CI43" s="344"/>
      <c r="CJ43" s="345"/>
      <c r="CK43" s="352"/>
      <c r="CL43" s="349"/>
      <c r="CM43" s="344"/>
      <c r="CN43" s="345"/>
      <c r="CO43" s="344"/>
      <c r="CP43" s="345"/>
      <c r="CQ43" s="344"/>
      <c r="CR43" s="345"/>
      <c r="CS43" s="352"/>
      <c r="CT43" s="349"/>
      <c r="CU43" s="354"/>
      <c r="CV43" s="345"/>
      <c r="CW43" s="352"/>
      <c r="CX43" s="357"/>
      <c r="CY43" s="358"/>
      <c r="CZ43" s="351"/>
      <c r="DA43" s="352">
        <v>0.24166666666666667</v>
      </c>
      <c r="DB43" s="357" t="e">
        <f>ROUNDUP(DA43/F43,0)</f>
        <v>#DIV/0!</v>
      </c>
      <c r="DC43" s="354"/>
      <c r="DD43" s="345"/>
      <c r="DE43" s="350"/>
      <c r="DF43" s="348"/>
      <c r="DG43" s="352"/>
      <c r="DH43" s="359"/>
      <c r="DI43" s="344"/>
      <c r="DJ43" s="345"/>
      <c r="DK43" s="344"/>
      <c r="DL43" s="345"/>
      <c r="DM43" s="346"/>
      <c r="DN43" s="345"/>
      <c r="DO43" s="354"/>
      <c r="DP43" s="345"/>
      <c r="DQ43" s="344"/>
      <c r="DR43" s="345"/>
      <c r="DS43" s="346"/>
      <c r="DT43" s="345"/>
      <c r="DU43" s="348"/>
      <c r="DV43" s="347"/>
      <c r="DW43" s="358"/>
      <c r="DX43" s="348"/>
      <c r="DY43" s="344"/>
      <c r="DZ43" s="345"/>
      <c r="EA43" s="355"/>
      <c r="EB43" s="348"/>
      <c r="EC43" s="344"/>
      <c r="ED43" s="345"/>
      <c r="EE43" s="355"/>
      <c r="EF43" s="347"/>
      <c r="EG43" s="344"/>
      <c r="EH43" s="345"/>
      <c r="EI43" s="344"/>
      <c r="EJ43" s="345"/>
      <c r="EK43" s="344"/>
      <c r="EL43" s="345"/>
      <c r="EM43" s="344"/>
      <c r="EN43" s="345"/>
      <c r="EO43" s="344"/>
      <c r="EP43" s="349"/>
      <c r="EQ43" s="355"/>
      <c r="ER43" s="345"/>
      <c r="ES43" s="344"/>
      <c r="ET43" s="345"/>
      <c r="EU43" s="344"/>
      <c r="EV43" s="345"/>
      <c r="EW43" s="344"/>
      <c r="EX43" s="345"/>
      <c r="EY43" s="344"/>
      <c r="EZ43" s="345"/>
      <c r="FA43" s="360"/>
      <c r="FB43" s="345"/>
      <c r="FC43" s="360"/>
      <c r="FD43" s="345"/>
      <c r="FE43" s="348"/>
      <c r="FF43" s="345"/>
      <c r="FG43" s="352"/>
      <c r="FH43" s="348"/>
      <c r="FI43" s="361"/>
      <c r="FJ43" s="349"/>
      <c r="FK43" s="344"/>
      <c r="FL43" s="345"/>
      <c r="FM43" s="370"/>
      <c r="FN43" s="365"/>
      <c r="FO43" s="230"/>
      <c r="FP43" s="365"/>
      <c r="FQ43" s="366"/>
      <c r="FR43" s="365"/>
      <c r="FS43" s="366"/>
      <c r="FT43" s="365"/>
      <c r="FU43" s="346"/>
      <c r="FV43" s="347"/>
      <c r="FW43" s="346"/>
      <c r="FX43" s="345"/>
      <c r="FY43" s="346"/>
      <c r="FZ43" s="345"/>
      <c r="GA43" s="366"/>
      <c r="GB43" s="365"/>
      <c r="GC43" s="354"/>
      <c r="GD43" s="345"/>
      <c r="GE43" s="354"/>
      <c r="GF43" s="345"/>
      <c r="GG43" s="354"/>
      <c r="GH43" s="345"/>
      <c r="GI43" s="231">
        <v>0.44122685185185184</v>
      </c>
      <c r="GJ43" s="365" t="e">
        <f>MIN(ROUNDUP(GI43/$F43,0),30)</f>
        <v>#DIV/0!</v>
      </c>
      <c r="GK43" s="346"/>
      <c r="GL43" s="345"/>
      <c r="GM43" s="360"/>
      <c r="GN43" s="345"/>
      <c r="GO43" s="348"/>
      <c r="GP43" s="348"/>
      <c r="GQ43" s="360"/>
      <c r="GR43" s="345"/>
      <c r="GS43" s="346"/>
      <c r="GT43" s="345"/>
      <c r="GU43" s="346"/>
      <c r="GV43" s="345"/>
      <c r="GW43" s="344"/>
      <c r="GX43" s="349"/>
      <c r="GY43" s="360"/>
      <c r="GZ43" s="345"/>
      <c r="HA43" s="346"/>
      <c r="HB43" s="345"/>
      <c r="HC43" s="344"/>
      <c r="HD43" s="349"/>
      <c r="HE43" s="370"/>
      <c r="HF43" s="363"/>
      <c r="HG43" s="344"/>
      <c r="HH43" s="349"/>
      <c r="HI43" s="344"/>
      <c r="HJ43" s="345"/>
      <c r="HK43" s="346"/>
      <c r="HL43" s="345"/>
      <c r="HM43" s="367"/>
      <c r="HN43" s="345"/>
      <c r="HO43" s="368"/>
      <c r="HP43" s="369"/>
      <c r="HQ43" s="368"/>
      <c r="HR43" s="369"/>
      <c r="HS43" s="346"/>
      <c r="HT43" s="345"/>
      <c r="HU43" s="346"/>
      <c r="HV43" s="345"/>
      <c r="HW43" s="344"/>
      <c r="HX43" s="345"/>
      <c r="HY43" s="344"/>
      <c r="HZ43" s="349"/>
      <c r="IA43" s="344"/>
      <c r="IB43" s="345"/>
      <c r="IC43" s="344"/>
      <c r="ID43" s="345"/>
      <c r="IE43" s="344"/>
      <c r="IF43" s="345"/>
      <c r="IG43" s="344"/>
      <c r="IH43" s="345"/>
      <c r="II43" s="344"/>
      <c r="IJ43" s="345"/>
      <c r="IK43" s="344"/>
      <c r="IL43" s="349"/>
      <c r="IM43" s="344"/>
      <c r="IN43" s="349"/>
      <c r="IO43" s="344"/>
      <c r="IP43" s="378"/>
      <c r="IQ43" s="344"/>
      <c r="IR43" s="345"/>
      <c r="IS43" s="344"/>
      <c r="IT43" s="345"/>
      <c r="IU43" s="344">
        <v>5.28587962962963E-2</v>
      </c>
      <c r="IV43" s="345" t="e">
        <f t="shared" ref="IV43" si="97">ROUNDUP(IU43/$F43,0)</f>
        <v>#DIV/0!</v>
      </c>
      <c r="IW43" s="344"/>
      <c r="IX43" s="345"/>
      <c r="IY43" s="344"/>
      <c r="IZ43" s="345"/>
      <c r="JA43" s="344"/>
      <c r="JB43" s="345"/>
      <c r="JC43" s="344"/>
      <c r="JD43" s="345"/>
      <c r="JE43" s="344"/>
      <c r="JF43" s="345"/>
      <c r="JG43" s="344"/>
      <c r="JH43" s="378"/>
      <c r="JI43" s="370"/>
      <c r="JJ43" s="371"/>
      <c r="JK43" s="344"/>
      <c r="JL43" s="378"/>
      <c r="JM43" s="344"/>
      <c r="JN43" s="378"/>
      <c r="JO43" s="344"/>
      <c r="JP43" s="345"/>
      <c r="JQ43" s="344"/>
      <c r="JR43" s="345"/>
      <c r="JS43" s="344"/>
      <c r="JT43" s="345"/>
      <c r="JU43" s="344"/>
      <c r="JV43" s="345"/>
      <c r="JW43" s="344"/>
      <c r="JX43" s="345"/>
      <c r="JY43" s="387"/>
      <c r="JZ43" s="365"/>
      <c r="KA43" s="344"/>
      <c r="KB43" s="378"/>
      <c r="KC43" s="344"/>
      <c r="KD43" s="345"/>
      <c r="KE43" s="344"/>
      <c r="KF43" s="372"/>
      <c r="KG43" s="344"/>
      <c r="KH43" s="345"/>
      <c r="KI43" s="344"/>
      <c r="KJ43" s="345"/>
      <c r="KK43" s="344"/>
      <c r="KL43" s="345"/>
      <c r="KM43" s="344"/>
      <c r="KN43" s="345"/>
      <c r="KO43" s="344"/>
      <c r="KP43" s="345"/>
      <c r="KQ43" s="344"/>
      <c r="KR43" s="345"/>
      <c r="KS43" s="344"/>
      <c r="KT43" s="345"/>
      <c r="KU43" s="344"/>
      <c r="KV43" s="378"/>
      <c r="KW43" s="344"/>
      <c r="KX43" s="378"/>
      <c r="KY43" s="344"/>
      <c r="KZ43" s="345"/>
      <c r="LA43" s="362"/>
      <c r="LB43" s="363"/>
      <c r="LC43" s="344"/>
      <c r="LD43" s="378"/>
      <c r="LE43" s="344"/>
      <c r="LF43" s="345"/>
      <c r="LG43" s="344"/>
      <c r="LH43" s="378"/>
      <c r="LI43" s="344"/>
      <c r="LJ43" s="378"/>
      <c r="LK43" s="344"/>
      <c r="LL43" s="378"/>
      <c r="LM43" s="352"/>
      <c r="LN43" s="345"/>
      <c r="LO43" s="344"/>
      <c r="LP43" s="345"/>
      <c r="LQ43" s="344"/>
      <c r="LR43" s="345"/>
      <c r="LS43" s="344"/>
      <c r="LT43" s="345"/>
      <c r="LU43" s="344"/>
      <c r="LV43" s="345"/>
      <c r="LW43" s="344"/>
      <c r="LX43" s="378"/>
      <c r="LY43" s="344"/>
      <c r="LZ43" s="378"/>
      <c r="MA43" s="344"/>
      <c r="MB43" s="378"/>
      <c r="MC43" s="352"/>
      <c r="MD43" s="373"/>
      <c r="ME43" s="352"/>
      <c r="MF43" s="373"/>
      <c r="MG43" s="352"/>
      <c r="MH43" s="373"/>
      <c r="MI43" s="352"/>
      <c r="MJ43" s="373"/>
    </row>
    <row r="44" spans="1:348" s="337" customFormat="1" ht="16.5" customHeight="1" x14ac:dyDescent="0.2">
      <c r="A44" s="338">
        <f t="shared" si="5"/>
        <v>42</v>
      </c>
      <c r="B44" s="397" t="s">
        <v>578</v>
      </c>
      <c r="C44" s="340">
        <f t="shared" si="0"/>
        <v>10</v>
      </c>
      <c r="D44" s="341">
        <f t="shared" ref="D44:D51" si="98">H44+J44+L44+N44+P44+R44+T44+V44+X44+Z44+AB44+AD44+AF44+AH44+AJ44+AL44+AN44+AP44+AR44+AT44+AV44+AX44+AZ44+BB44+BD44+BF44+BH44+BJ44+BL44+BN44+BP44+BR44+BT44+BV44+BX44+BZ44+CB44+CD44+CF44+CH44+CJ44+CL44+CN44+CP44+CR44+CT44+CV44+CX44+CZ44+DB44+DD44+DF44+DH44+DJ44+DL44+DN44+DP44+DR44+DT44+DV44+DX44+DZ44+EB44+ED44+EE44+EH44+EJ44+EL44+EN44+EP44+ET44+ER44+EV44+EZ44+FB44+FD44+FF44+FH44+FJ44+FL44+FN44+FP44+FR44+FT44+FV44+FW44+FY44+GB44+GD44+GF44+GH44+GJ44+GL44+GN44+GP44+GR44+GT44+GV44+GZ44+HB44+HD44+HF44+HH44+HL44+HN44+HP44+HR44+HT44+HX44+HV44+HZ44+ID44+IF44+EX44+HJ44+IH44+GX44+IJ44+IL44+IN44+IR44+IT44+IV44+IB44+IX44+IZ44+JB44+JF44+JH44+JL44+JN44+IP44+JD44+JP44+JJ44+JR44+JT44+JV44+JX44+JZ44+KB44+KD44+KF44+KH44+KJ44+KL44+KN44+KP44+KR44+KT44+KV44+KX44+KZ44+LB44+LD44+LF44+LH44+LJ44+LL44+LN44+LP44+LR44+LT44+LV44+LX44+LZ44+MB44+MD44+MF44+MH44+MJ44</f>
        <v>104</v>
      </c>
      <c r="E44" s="342">
        <f t="shared" si="1"/>
        <v>2.3754745370370367</v>
      </c>
      <c r="F44" s="343">
        <f t="shared" si="2"/>
        <v>1.4328703703703703E-2</v>
      </c>
      <c r="G44" s="344"/>
      <c r="H44" s="345"/>
      <c r="I44" s="344"/>
      <c r="J44" s="345"/>
      <c r="K44" s="344"/>
      <c r="L44" s="345"/>
      <c r="M44" s="346"/>
      <c r="N44" s="347"/>
      <c r="O44" s="374"/>
      <c r="P44" s="345"/>
      <c r="Q44" s="344"/>
      <c r="R44" s="345"/>
      <c r="S44" s="344"/>
      <c r="T44" s="345"/>
      <c r="U44" s="346"/>
      <c r="V44" s="345"/>
      <c r="W44" s="346"/>
      <c r="X44" s="345"/>
      <c r="Y44" s="344"/>
      <c r="Z44" s="345"/>
      <c r="AA44" s="344"/>
      <c r="AB44" s="345"/>
      <c r="AC44" s="348"/>
      <c r="AD44" s="348"/>
      <c r="AE44" s="344"/>
      <c r="AF44" s="349"/>
      <c r="AG44" s="344"/>
      <c r="AH44" s="345"/>
      <c r="AI44" s="344"/>
      <c r="AJ44" s="349"/>
      <c r="AK44" s="344"/>
      <c r="AL44" s="345"/>
      <c r="AM44" s="344"/>
      <c r="AN44" s="345"/>
      <c r="AO44" s="344"/>
      <c r="AP44" s="345"/>
      <c r="AQ44" s="344"/>
      <c r="AR44" s="345"/>
      <c r="AS44" s="344"/>
      <c r="AT44" s="345"/>
      <c r="AU44" s="350"/>
      <c r="AV44" s="389"/>
      <c r="AW44" s="352"/>
      <c r="AX44" s="353"/>
      <c r="AY44" s="354"/>
      <c r="AZ44" s="345"/>
      <c r="BA44" s="346"/>
      <c r="BB44" s="345"/>
      <c r="BC44" s="354"/>
      <c r="BD44" s="345"/>
      <c r="BE44" s="344"/>
      <c r="BF44" s="345"/>
      <c r="BG44" s="352"/>
      <c r="BH44" s="345"/>
      <c r="BI44" s="354"/>
      <c r="BJ44" s="345"/>
      <c r="BK44" s="355"/>
      <c r="BL44" s="348"/>
      <c r="BM44" s="344"/>
      <c r="BN44" s="345"/>
      <c r="BO44" s="344"/>
      <c r="BP44" s="345"/>
      <c r="BQ44" s="344"/>
      <c r="BR44" s="378"/>
      <c r="BS44" s="344"/>
      <c r="BT44" s="345"/>
      <c r="BU44" s="352"/>
      <c r="BV44" s="345"/>
      <c r="BW44" s="352"/>
      <c r="BX44" s="345"/>
      <c r="BY44" s="344"/>
      <c r="BZ44" s="349"/>
      <c r="CA44" s="344"/>
      <c r="CB44" s="349"/>
      <c r="CC44" s="344"/>
      <c r="CD44" s="349"/>
      <c r="CE44" s="344"/>
      <c r="CF44" s="349"/>
      <c r="CG44" s="344"/>
      <c r="CH44" s="349"/>
      <c r="CI44" s="344"/>
      <c r="CJ44" s="345"/>
      <c r="CK44" s="352"/>
      <c r="CL44" s="349"/>
      <c r="CM44" s="344"/>
      <c r="CN44" s="345"/>
      <c r="CO44" s="344"/>
      <c r="CP44" s="345"/>
      <c r="CQ44" s="344"/>
      <c r="CR44" s="345"/>
      <c r="CS44" s="352"/>
      <c r="CT44" s="349"/>
      <c r="CU44" s="354"/>
      <c r="CV44" s="345"/>
      <c r="CW44" s="352"/>
      <c r="CX44" s="357"/>
      <c r="CY44" s="358"/>
      <c r="CZ44" s="351"/>
      <c r="DA44" s="352"/>
      <c r="DB44" s="357"/>
      <c r="DC44" s="354"/>
      <c r="DD44" s="345"/>
      <c r="DE44" s="350"/>
      <c r="DF44" s="348"/>
      <c r="DG44" s="352"/>
      <c r="DH44" s="359"/>
      <c r="DI44" s="344"/>
      <c r="DJ44" s="345"/>
      <c r="DK44" s="344"/>
      <c r="DL44" s="345"/>
      <c r="DM44" s="346"/>
      <c r="DN44" s="345"/>
      <c r="DO44" s="354"/>
      <c r="DP44" s="345"/>
      <c r="DQ44" s="344"/>
      <c r="DR44" s="345"/>
      <c r="DS44" s="346"/>
      <c r="DT44" s="345"/>
      <c r="DU44" s="348"/>
      <c r="DV44" s="347"/>
      <c r="DW44" s="358"/>
      <c r="DX44" s="348"/>
      <c r="DY44" s="344"/>
      <c r="DZ44" s="345"/>
      <c r="EA44" s="355"/>
      <c r="EB44" s="348"/>
      <c r="EC44" s="344"/>
      <c r="ED44" s="345"/>
      <c r="EE44" s="355"/>
      <c r="EF44" s="347"/>
      <c r="EG44" s="344"/>
      <c r="EH44" s="345"/>
      <c r="EI44" s="394"/>
      <c r="EJ44" s="347"/>
      <c r="EK44" s="344"/>
      <c r="EL44" s="345"/>
      <c r="EM44" s="344"/>
      <c r="EN44" s="345"/>
      <c r="EO44" s="344"/>
      <c r="EP44" s="349"/>
      <c r="EQ44" s="355"/>
      <c r="ER44" s="345"/>
      <c r="ES44" s="344"/>
      <c r="ET44" s="345"/>
      <c r="EU44" s="344"/>
      <c r="EV44" s="345"/>
      <c r="EW44" s="344"/>
      <c r="EX44" s="345"/>
      <c r="EY44" s="344"/>
      <c r="EZ44" s="345"/>
      <c r="FA44" s="360"/>
      <c r="FB44" s="345"/>
      <c r="FC44" s="360"/>
      <c r="FD44" s="345"/>
      <c r="FE44" s="348"/>
      <c r="FF44" s="345"/>
      <c r="FG44" s="352"/>
      <c r="FH44" s="348"/>
      <c r="FI44" s="361"/>
      <c r="FJ44" s="349"/>
      <c r="FK44" s="344"/>
      <c r="FL44" s="345"/>
      <c r="FM44" s="370"/>
      <c r="FN44" s="365"/>
      <c r="FO44" s="230">
        <v>0.51392361111111107</v>
      </c>
      <c r="FP44" s="365">
        <f>MIN(ROUNDUP(FO44/$F44,0),30)</f>
        <v>30</v>
      </c>
      <c r="FQ44" s="366"/>
      <c r="FR44" s="365"/>
      <c r="FS44" s="370">
        <v>1.4328703703703703E-2</v>
      </c>
      <c r="FT44" s="365">
        <f>ROUNDUP(FS44/$F44,0)</f>
        <v>1</v>
      </c>
      <c r="FU44" s="346"/>
      <c r="FV44" s="347"/>
      <c r="FW44" s="346"/>
      <c r="FX44" s="345"/>
      <c r="FY44" s="346"/>
      <c r="FZ44" s="345"/>
      <c r="GA44" s="366"/>
      <c r="GB44" s="365"/>
      <c r="GC44" s="354"/>
      <c r="GD44" s="345"/>
      <c r="GE44" s="354"/>
      <c r="GF44" s="345"/>
      <c r="GG44" s="354"/>
      <c r="GH44" s="345"/>
      <c r="GI44" s="231"/>
      <c r="GJ44" s="365"/>
      <c r="GK44" s="346"/>
      <c r="GL44" s="345"/>
      <c r="GM44" s="370">
        <v>0.16358796296296296</v>
      </c>
      <c r="GN44" s="365">
        <f>ROUNDUP(GM44/$F44,0)</f>
        <v>12</v>
      </c>
      <c r="GO44" s="395"/>
      <c r="GP44" s="395"/>
      <c r="GQ44" s="370"/>
      <c r="GR44" s="365"/>
      <c r="GS44" s="366"/>
      <c r="GT44" s="365"/>
      <c r="GU44" s="366"/>
      <c r="GV44" s="365"/>
      <c r="GW44" s="344"/>
      <c r="GX44" s="349"/>
      <c r="GY44" s="370">
        <v>7.0358796296296308E-2</v>
      </c>
      <c r="GZ44" s="365">
        <f>ROUNDUP(GY44/$F44,0)</f>
        <v>5</v>
      </c>
      <c r="HA44" s="346"/>
      <c r="HB44" s="345"/>
      <c r="HC44" s="344"/>
      <c r="HD44" s="349"/>
      <c r="HE44" s="370"/>
      <c r="HF44" s="363"/>
      <c r="HG44" s="370">
        <v>7.1168981481481486E-2</v>
      </c>
      <c r="HH44" s="365">
        <f>ROUNDUP(HG44/$F44,0)</f>
        <v>5</v>
      </c>
      <c r="HI44" s="344"/>
      <c r="HJ44" s="345"/>
      <c r="HK44" s="366"/>
      <c r="HL44" s="365"/>
      <c r="HM44" s="368">
        <v>1.4490740740740742E-2</v>
      </c>
      <c r="HN44" s="369">
        <f t="shared" ref="HN44" si="99">ROUNDUP(HM44/$F44,0)</f>
        <v>2</v>
      </c>
      <c r="HO44" s="368"/>
      <c r="HP44" s="369"/>
      <c r="HQ44" s="368"/>
      <c r="HR44" s="369"/>
      <c r="HS44" s="366"/>
      <c r="HT44" s="365"/>
      <c r="HU44" s="366"/>
      <c r="HV44" s="365"/>
      <c r="HW44" s="344"/>
      <c r="HX44" s="345"/>
      <c r="HY44" s="393">
        <v>1.2840277777777778</v>
      </c>
      <c r="HZ44" s="365">
        <f>MIN(ROUNDUP(HY44/$F44,0),30)</f>
        <v>30</v>
      </c>
      <c r="IA44" s="344"/>
      <c r="IB44" s="345"/>
      <c r="IC44" s="344"/>
      <c r="ID44" s="345"/>
      <c r="IE44" s="344"/>
      <c r="IF44" s="345"/>
      <c r="IG44" s="344"/>
      <c r="IH44" s="345"/>
      <c r="II44" s="344"/>
      <c r="IJ44" s="345"/>
      <c r="IK44" s="344"/>
      <c r="IL44" s="349"/>
      <c r="IM44" s="344"/>
      <c r="IN44" s="349"/>
      <c r="IO44" s="344"/>
      <c r="IP44" s="378"/>
      <c r="IQ44" s="344"/>
      <c r="IR44" s="349"/>
      <c r="IS44" s="344">
        <v>0.15440972222222224</v>
      </c>
      <c r="IT44" s="345">
        <f t="shared" ref="IT44" si="100">ROUNDUP(IS44/$F44,0)</f>
        <v>11</v>
      </c>
      <c r="IU44" s="344"/>
      <c r="IV44" s="349"/>
      <c r="IW44" s="344">
        <v>3.1689814814814816E-2</v>
      </c>
      <c r="IX44" s="345">
        <f t="shared" ref="IX44:IX45" si="101">ROUNDUP(IW44/$F44,0)</f>
        <v>3</v>
      </c>
      <c r="IY44" s="344"/>
      <c r="IZ44" s="345"/>
      <c r="JA44" s="344"/>
      <c r="JB44" s="345"/>
      <c r="JC44" s="344"/>
      <c r="JD44" s="345"/>
      <c r="JE44" s="344"/>
      <c r="JF44" s="345"/>
      <c r="JG44" s="344"/>
      <c r="JH44" s="345"/>
      <c r="JI44" s="370"/>
      <c r="JJ44" s="371"/>
      <c r="JK44" s="344"/>
      <c r="JL44" s="345"/>
      <c r="JM44" s="344">
        <v>2.6354166666666668E-2</v>
      </c>
      <c r="JN44" s="345">
        <f t="shared" ref="JN44" si="102">ROUNDUP(JM44/$F44,0)</f>
        <v>2</v>
      </c>
      <c r="JO44" s="388">
        <v>3.1134259259259261E-2</v>
      </c>
      <c r="JP44" s="345">
        <f t="shared" ref="JP44" si="103">ROUNDUP(JO44/$F44,0)</f>
        <v>3</v>
      </c>
      <c r="JQ44" s="344"/>
      <c r="JR44" s="345"/>
      <c r="JS44" s="344"/>
      <c r="JT44" s="345"/>
      <c r="JU44" s="344"/>
      <c r="JV44" s="345"/>
      <c r="JW44" s="344"/>
      <c r="JX44" s="345"/>
      <c r="JY44" s="387"/>
      <c r="JZ44" s="365"/>
      <c r="KA44" s="344"/>
      <c r="KB44" s="378"/>
      <c r="KC44" s="344"/>
      <c r="KD44" s="345"/>
      <c r="KE44" s="344"/>
      <c r="KF44" s="372"/>
      <c r="KG44" s="344"/>
      <c r="KH44" s="345"/>
      <c r="KI44" s="344"/>
      <c r="KJ44" s="345"/>
      <c r="KK44" s="344"/>
      <c r="KL44" s="345"/>
      <c r="KM44" s="344"/>
      <c r="KN44" s="345"/>
      <c r="KO44" s="344"/>
      <c r="KP44" s="345"/>
      <c r="KQ44" s="344"/>
      <c r="KR44" s="345"/>
      <c r="KS44" s="344"/>
      <c r="KT44" s="345"/>
      <c r="KU44" s="344"/>
      <c r="KV44" s="378"/>
      <c r="KW44" s="344"/>
      <c r="KX44" s="378"/>
      <c r="KY44" s="344"/>
      <c r="KZ44" s="345"/>
      <c r="LA44" s="362"/>
      <c r="LB44" s="363"/>
      <c r="LC44" s="344"/>
      <c r="LD44" s="378"/>
      <c r="LE44" s="344"/>
      <c r="LF44" s="345"/>
      <c r="LG44" s="344"/>
      <c r="LH44" s="378"/>
      <c r="LI44" s="344"/>
      <c r="LJ44" s="378"/>
      <c r="LK44" s="344"/>
      <c r="LL44" s="378"/>
      <c r="LM44" s="352"/>
      <c r="LN44" s="345"/>
      <c r="LO44" s="344"/>
      <c r="LP44" s="345"/>
      <c r="LQ44" s="344"/>
      <c r="LR44" s="345"/>
      <c r="LS44" s="344"/>
      <c r="LT44" s="345"/>
      <c r="LU44" s="344"/>
      <c r="LV44" s="345"/>
      <c r="LW44" s="344"/>
      <c r="LX44" s="378"/>
      <c r="LY44" s="344"/>
      <c r="LZ44" s="378"/>
      <c r="MA44" s="344"/>
      <c r="MB44" s="378"/>
      <c r="MC44" s="352"/>
      <c r="MD44" s="373"/>
      <c r="ME44" s="352"/>
      <c r="MF44" s="373"/>
      <c r="MG44" s="352"/>
      <c r="MH44" s="373"/>
      <c r="MI44" s="352"/>
      <c r="MJ44" s="373"/>
    </row>
    <row r="45" spans="1:348" s="337" customFormat="1" ht="16.5" customHeight="1" x14ac:dyDescent="0.2">
      <c r="A45" s="338">
        <f t="shared" si="5"/>
        <v>43</v>
      </c>
      <c r="B45" s="397" t="s">
        <v>520</v>
      </c>
      <c r="C45" s="340">
        <f t="shared" si="0"/>
        <v>18</v>
      </c>
      <c r="D45" s="341">
        <f t="shared" si="98"/>
        <v>63</v>
      </c>
      <c r="E45" s="342">
        <f t="shared" si="1"/>
        <v>0.68917824074074063</v>
      </c>
      <c r="F45" s="343">
        <f t="shared" si="2"/>
        <v>1.3865740740740739E-2</v>
      </c>
      <c r="G45" s="344"/>
      <c r="H45" s="345"/>
      <c r="I45" s="344"/>
      <c r="J45" s="345"/>
      <c r="K45" s="344"/>
      <c r="L45" s="345"/>
      <c r="M45" s="346"/>
      <c r="N45" s="347"/>
      <c r="O45" s="374"/>
      <c r="P45" s="345"/>
      <c r="Q45" s="344"/>
      <c r="R45" s="345"/>
      <c r="S45" s="344"/>
      <c r="T45" s="345"/>
      <c r="U45" s="346"/>
      <c r="V45" s="345"/>
      <c r="W45" s="346"/>
      <c r="X45" s="345"/>
      <c r="Y45" s="344"/>
      <c r="Z45" s="345"/>
      <c r="AA45" s="344"/>
      <c r="AB45" s="345"/>
      <c r="AC45" s="348"/>
      <c r="AD45" s="348"/>
      <c r="AE45" s="344"/>
      <c r="AF45" s="349"/>
      <c r="AG45" s="344"/>
      <c r="AH45" s="345"/>
      <c r="AI45" s="344"/>
      <c r="AJ45" s="349"/>
      <c r="AK45" s="344"/>
      <c r="AL45" s="345"/>
      <c r="AM45" s="344"/>
      <c r="AN45" s="345"/>
      <c r="AO45" s="344"/>
      <c r="AP45" s="345"/>
      <c r="AQ45" s="344"/>
      <c r="AR45" s="345"/>
      <c r="AS45" s="344"/>
      <c r="AT45" s="345">
        <f t="shared" si="79"/>
        <v>0</v>
      </c>
      <c r="AU45" s="350"/>
      <c r="AV45" s="389"/>
      <c r="AW45" s="352"/>
      <c r="AX45" s="353"/>
      <c r="AY45" s="354"/>
      <c r="AZ45" s="345"/>
      <c r="BA45" s="352">
        <v>2.225694444444444E-2</v>
      </c>
      <c r="BB45" s="345">
        <f>ROUNDUP(BA45/F45,0)</f>
        <v>2</v>
      </c>
      <c r="BC45" s="354">
        <v>3.1030092592592592E-2</v>
      </c>
      <c r="BD45" s="345">
        <f>ROUNDUP(BC45/F45,0)</f>
        <v>3</v>
      </c>
      <c r="BE45" s="344"/>
      <c r="BF45" s="345"/>
      <c r="BG45" s="352"/>
      <c r="BH45" s="345"/>
      <c r="BI45" s="354"/>
      <c r="BJ45" s="345"/>
      <c r="BK45" s="355"/>
      <c r="BL45" s="348"/>
      <c r="BM45" s="344"/>
      <c r="BN45" s="345"/>
      <c r="BO45" s="344"/>
      <c r="BP45" s="345"/>
      <c r="BQ45" s="344"/>
      <c r="BR45" s="378"/>
      <c r="BS45" s="344"/>
      <c r="BT45" s="345"/>
      <c r="BU45" s="352">
        <v>2.9942129629629628E-2</v>
      </c>
      <c r="BV45" s="345">
        <f>ROUNDUP(BU48/F48,0)</f>
        <v>3</v>
      </c>
      <c r="BW45" s="352"/>
      <c r="BX45" s="345"/>
      <c r="BY45" s="344">
        <v>1.4525462962962964E-2</v>
      </c>
      <c r="BZ45" s="349">
        <f t="shared" si="9"/>
        <v>2</v>
      </c>
      <c r="CA45" s="344"/>
      <c r="CB45" s="349"/>
      <c r="CC45" s="344">
        <v>1.4583333333333332E-2</v>
      </c>
      <c r="CD45" s="349">
        <f t="shared" si="10"/>
        <v>2</v>
      </c>
      <c r="CE45" s="344"/>
      <c r="CF45" s="349"/>
      <c r="CG45" s="344"/>
      <c r="CH45" s="349"/>
      <c r="CI45" s="344"/>
      <c r="CJ45" s="345"/>
      <c r="CK45" s="352"/>
      <c r="CL45" s="349"/>
      <c r="CM45" s="344">
        <v>7.8668981481481479E-2</v>
      </c>
      <c r="CN45" s="345">
        <f>ROUNDUP(CM45/F45,0)</f>
        <v>6</v>
      </c>
      <c r="CO45" s="344">
        <v>1.6099537037037037E-2</v>
      </c>
      <c r="CP45" s="345">
        <f>ROUNDUP(CO45/F45,0)</f>
        <v>2</v>
      </c>
      <c r="CQ45" s="344"/>
      <c r="CR45" s="345"/>
      <c r="CS45" s="352"/>
      <c r="CT45" s="349"/>
      <c r="CU45" s="354"/>
      <c r="CV45" s="345"/>
      <c r="CW45" s="352"/>
      <c r="CX45" s="357"/>
      <c r="CY45" s="358"/>
      <c r="CZ45" s="351"/>
      <c r="DA45" s="352"/>
      <c r="DB45" s="357"/>
      <c r="DC45" s="354">
        <v>1.3865740740740739E-2</v>
      </c>
      <c r="DD45" s="345">
        <f>ROUNDUP(DC45/F45,0)</f>
        <v>1</v>
      </c>
      <c r="DE45" s="350"/>
      <c r="DF45" s="348"/>
      <c r="DG45" s="352"/>
      <c r="DH45" s="359"/>
      <c r="DI45" s="344"/>
      <c r="DJ45" s="345"/>
      <c r="DK45" s="344"/>
      <c r="DL45" s="345"/>
      <c r="DM45" s="346"/>
      <c r="DN45" s="345"/>
      <c r="DO45" s="354"/>
      <c r="DP45" s="345"/>
      <c r="DQ45" s="344">
        <v>1.5162037037037036E-2</v>
      </c>
      <c r="DR45" s="345">
        <f t="shared" si="17"/>
        <v>2</v>
      </c>
      <c r="DS45" s="346"/>
      <c r="DT45" s="345"/>
      <c r="DU45" s="348"/>
      <c r="DV45" s="347"/>
      <c r="DW45" s="358"/>
      <c r="DX45" s="348"/>
      <c r="DY45" s="344">
        <v>1.4513888888888889E-2</v>
      </c>
      <c r="DZ45" s="345">
        <f t="shared" si="11"/>
        <v>2</v>
      </c>
      <c r="EA45" s="355">
        <v>2.7280092592592592E-2</v>
      </c>
      <c r="EB45" s="348">
        <f t="shared" si="25"/>
        <v>2</v>
      </c>
      <c r="EC45" s="344"/>
      <c r="ED45" s="345"/>
      <c r="EE45" s="355"/>
      <c r="EF45" s="347"/>
      <c r="EG45" s="344"/>
      <c r="EH45" s="345"/>
      <c r="EI45" s="355">
        <v>7.4189814814814806E-2</v>
      </c>
      <c r="EJ45" s="347">
        <f>ROUNDUP(EI45/$F45,0)</f>
        <v>6</v>
      </c>
      <c r="EK45" s="344"/>
      <c r="EL45" s="345"/>
      <c r="EM45" s="344"/>
      <c r="EN45" s="345"/>
      <c r="EO45" s="344"/>
      <c r="EP45" s="349"/>
      <c r="EQ45" s="355">
        <v>2.5439814814814814E-2</v>
      </c>
      <c r="ER45" s="345">
        <f>ROUNDUP(EQ45/F45,0)</f>
        <v>2</v>
      </c>
      <c r="ES45" s="344"/>
      <c r="ET45" s="345"/>
      <c r="EU45" s="344"/>
      <c r="EV45" s="345"/>
      <c r="EW45" s="344"/>
      <c r="EX45" s="345"/>
      <c r="EY45" s="344"/>
      <c r="EZ45" s="345"/>
      <c r="FA45" s="360"/>
      <c r="FB45" s="345"/>
      <c r="FC45" s="360"/>
      <c r="FD45" s="345"/>
      <c r="FE45" s="348"/>
      <c r="FF45" s="345"/>
      <c r="FG45" s="352"/>
      <c r="FH45" s="348"/>
      <c r="FI45" s="361"/>
      <c r="FJ45" s="349"/>
      <c r="FK45" s="344"/>
      <c r="FL45" s="345"/>
      <c r="FM45" s="370"/>
      <c r="FN45" s="365"/>
      <c r="FO45" s="366"/>
      <c r="FP45" s="365"/>
      <c r="FQ45" s="366"/>
      <c r="FR45" s="365"/>
      <c r="FS45" s="370">
        <v>1.4467592592592593E-2</v>
      </c>
      <c r="FT45" s="365">
        <f>ROUNDUP(FS45/$F45,0)</f>
        <v>2</v>
      </c>
      <c r="FU45" s="346"/>
      <c r="FV45" s="347"/>
      <c r="FW45" s="346"/>
      <c r="FX45" s="345"/>
      <c r="FY45" s="346"/>
      <c r="FZ45" s="345"/>
      <c r="GA45" s="366"/>
      <c r="GB45" s="365"/>
      <c r="GC45" s="354"/>
      <c r="GD45" s="345"/>
      <c r="GE45" s="354"/>
      <c r="GF45" s="345"/>
      <c r="GG45" s="354"/>
      <c r="GH45" s="345"/>
      <c r="GI45" s="346"/>
      <c r="GJ45" s="345"/>
      <c r="GK45" s="346"/>
      <c r="GL45" s="345"/>
      <c r="GM45" s="360"/>
      <c r="GN45" s="345"/>
      <c r="GO45" s="348"/>
      <c r="GP45" s="348"/>
      <c r="GQ45" s="360"/>
      <c r="GR45" s="345"/>
      <c r="GS45" s="370">
        <v>1.4004629629629631E-2</v>
      </c>
      <c r="GT45" s="365">
        <f>ROUNDUP(GS45/$F45,0)</f>
        <v>2</v>
      </c>
      <c r="GU45" s="370">
        <v>1.7824074074074076E-2</v>
      </c>
      <c r="GV45" s="365">
        <f>ROUNDUP(GU45/$F45,0)</f>
        <v>2</v>
      </c>
      <c r="GW45" s="344"/>
      <c r="GX45" s="349"/>
      <c r="GY45" s="360"/>
      <c r="GZ45" s="345"/>
      <c r="HA45" s="346"/>
      <c r="HB45" s="345"/>
      <c r="HC45" s="344"/>
      <c r="HD45" s="349"/>
      <c r="HE45" s="370"/>
      <c r="HF45" s="363"/>
      <c r="HG45" s="344"/>
      <c r="HH45" s="349"/>
      <c r="HI45" s="344"/>
      <c r="HJ45" s="345"/>
      <c r="HK45" s="346"/>
      <c r="HL45" s="345"/>
      <c r="HM45" s="367"/>
      <c r="HN45" s="345"/>
      <c r="HO45" s="368"/>
      <c r="HP45" s="369"/>
      <c r="HQ45" s="368"/>
      <c r="HR45" s="369"/>
      <c r="HS45" s="346"/>
      <c r="HT45" s="345"/>
      <c r="HU45" s="346"/>
      <c r="HV45" s="345"/>
      <c r="HW45" s="344"/>
      <c r="HX45" s="345"/>
      <c r="HY45" s="344"/>
      <c r="HZ45" s="349"/>
      <c r="IA45" s="344"/>
      <c r="IB45" s="345"/>
      <c r="IC45" s="344">
        <v>0.16666666666666666</v>
      </c>
      <c r="ID45" s="345">
        <f t="shared" ref="ID45:ID46" si="104">ROUNDUP(IC45/$F45,0)</f>
        <v>13</v>
      </c>
      <c r="IE45" s="344"/>
      <c r="IF45" s="345"/>
      <c r="IG45" s="344"/>
      <c r="IH45" s="345"/>
      <c r="II45" s="344"/>
      <c r="IJ45" s="345"/>
      <c r="IK45" s="344">
        <v>3.1805555555555552E-2</v>
      </c>
      <c r="IL45" s="345">
        <f t="shared" ref="IL45" si="105">ROUNDUP(IK45/$F45,0)</f>
        <v>3</v>
      </c>
      <c r="IM45" s="344"/>
      <c r="IN45" s="349"/>
      <c r="IO45" s="344"/>
      <c r="IP45" s="378"/>
      <c r="IQ45" s="344"/>
      <c r="IR45" s="345"/>
      <c r="IS45" s="344"/>
      <c r="IT45" s="345"/>
      <c r="IU45" s="344">
        <v>3.4351851851851849E-2</v>
      </c>
      <c r="IV45" s="345">
        <f t="shared" ref="IV45" si="106">ROUNDUP(IU45/$F45,0)</f>
        <v>3</v>
      </c>
      <c r="IW45" s="344">
        <v>3.2499999999999994E-2</v>
      </c>
      <c r="IX45" s="345">
        <f t="shared" si="101"/>
        <v>3</v>
      </c>
      <c r="IY45" s="344"/>
      <c r="IZ45" s="345"/>
      <c r="JA45" s="344"/>
      <c r="JB45" s="345"/>
      <c r="JC45" s="344"/>
      <c r="JD45" s="345"/>
      <c r="JE45" s="344"/>
      <c r="JF45" s="345"/>
      <c r="JG45" s="344"/>
      <c r="JH45" s="378"/>
      <c r="JI45" s="370"/>
      <c r="JJ45" s="371"/>
      <c r="JK45" s="344"/>
      <c r="JL45" s="378"/>
      <c r="JM45" s="344"/>
      <c r="JN45" s="378"/>
      <c r="JO45" s="344"/>
      <c r="JP45" s="345"/>
      <c r="JQ45" s="344"/>
      <c r="JR45" s="345"/>
      <c r="JS45" s="344"/>
      <c r="JT45" s="345"/>
      <c r="JU45" s="344"/>
      <c r="JV45" s="345"/>
      <c r="JW45" s="344"/>
      <c r="JX45" s="345"/>
      <c r="JY45" s="387"/>
      <c r="JZ45" s="365"/>
      <c r="KA45" s="344"/>
      <c r="KB45" s="378"/>
      <c r="KC45" s="344"/>
      <c r="KD45" s="345"/>
      <c r="KE45" s="344"/>
      <c r="KF45" s="372"/>
      <c r="KG45" s="344"/>
      <c r="KH45" s="345"/>
      <c r="KI45" s="344"/>
      <c r="KJ45" s="345"/>
      <c r="KK45" s="344"/>
      <c r="KL45" s="345"/>
      <c r="KM45" s="344"/>
      <c r="KN45" s="345"/>
      <c r="KO45" s="344"/>
      <c r="KP45" s="345"/>
      <c r="KQ45" s="344"/>
      <c r="KR45" s="345"/>
      <c r="KS45" s="344"/>
      <c r="KT45" s="345"/>
      <c r="KU45" s="344"/>
      <c r="KV45" s="378"/>
      <c r="KW45" s="344"/>
      <c r="KX45" s="378"/>
      <c r="KY45" s="344"/>
      <c r="KZ45" s="345"/>
      <c r="LA45" s="362"/>
      <c r="LB45" s="363"/>
      <c r="LC45" s="344"/>
      <c r="LD45" s="378"/>
      <c r="LE45" s="344"/>
      <c r="LF45" s="345"/>
      <c r="LG45" s="344"/>
      <c r="LH45" s="378"/>
      <c r="LI45" s="344"/>
      <c r="LJ45" s="378"/>
      <c r="LK45" s="344"/>
      <c r="LL45" s="378"/>
      <c r="LM45" s="352"/>
      <c r="LN45" s="345"/>
      <c r="LO45" s="344"/>
      <c r="LP45" s="345"/>
      <c r="LQ45" s="344"/>
      <c r="LR45" s="345"/>
      <c r="LS45" s="344"/>
      <c r="LT45" s="345"/>
      <c r="LU45" s="344"/>
      <c r="LV45" s="345"/>
      <c r="LW45" s="344"/>
      <c r="LX45" s="378"/>
      <c r="LY45" s="344"/>
      <c r="LZ45" s="378"/>
      <c r="MA45" s="344"/>
      <c r="MB45" s="378"/>
      <c r="MC45" s="352"/>
      <c r="MD45" s="373"/>
      <c r="ME45" s="352"/>
      <c r="MF45" s="373"/>
      <c r="MG45" s="352"/>
      <c r="MH45" s="373"/>
      <c r="MI45" s="352"/>
      <c r="MJ45" s="373"/>
    </row>
    <row r="46" spans="1:348" s="337" customFormat="1" ht="16.5" customHeight="1" x14ac:dyDescent="0.2">
      <c r="A46" s="338">
        <f t="shared" si="5"/>
        <v>44</v>
      </c>
      <c r="B46" s="397" t="s">
        <v>462</v>
      </c>
      <c r="C46" s="340">
        <f t="shared" si="0"/>
        <v>19</v>
      </c>
      <c r="D46" s="341">
        <f t="shared" si="98"/>
        <v>59</v>
      </c>
      <c r="E46" s="342">
        <f t="shared" si="1"/>
        <v>0.80950069444444439</v>
      </c>
      <c r="F46" s="343">
        <f t="shared" si="2"/>
        <v>1.8425925925925925E-2</v>
      </c>
      <c r="G46" s="344"/>
      <c r="H46" s="345"/>
      <c r="I46" s="344"/>
      <c r="J46" s="345"/>
      <c r="K46" s="374"/>
      <c r="L46" s="345"/>
      <c r="M46" s="346"/>
      <c r="N46" s="347"/>
      <c r="O46" s="374"/>
      <c r="P46" s="345"/>
      <c r="Q46" s="344"/>
      <c r="R46" s="345"/>
      <c r="S46" s="344"/>
      <c r="T46" s="345"/>
      <c r="U46" s="346"/>
      <c r="V46" s="345"/>
      <c r="W46" s="346"/>
      <c r="X46" s="345"/>
      <c r="Y46" s="344"/>
      <c r="Z46" s="345"/>
      <c r="AA46" s="374"/>
      <c r="AB46" s="345"/>
      <c r="AC46" s="348"/>
      <c r="AD46" s="348"/>
      <c r="AE46" s="344"/>
      <c r="AF46" s="349"/>
      <c r="AG46" s="344"/>
      <c r="AH46" s="345"/>
      <c r="AI46" s="344"/>
      <c r="AJ46" s="349"/>
      <c r="AK46" s="344"/>
      <c r="AL46" s="345"/>
      <c r="AM46" s="344"/>
      <c r="AN46" s="345"/>
      <c r="AO46" s="344"/>
      <c r="AP46" s="345"/>
      <c r="AQ46" s="344"/>
      <c r="AR46" s="345"/>
      <c r="AS46" s="344">
        <v>4.7557870370370368E-2</v>
      </c>
      <c r="AT46" s="345">
        <f t="shared" si="79"/>
        <v>3</v>
      </c>
      <c r="AU46" s="350"/>
      <c r="AV46" s="389"/>
      <c r="AW46" s="352"/>
      <c r="AX46" s="353"/>
      <c r="AY46" s="354">
        <v>2.1157407407407406E-2</v>
      </c>
      <c r="AZ46" s="345">
        <f>ROUNDUP(AY46/F46,0)</f>
        <v>2</v>
      </c>
      <c r="BA46" s="346"/>
      <c r="BB46" s="345"/>
      <c r="BC46" s="354"/>
      <c r="BD46" s="345"/>
      <c r="BE46" s="344"/>
      <c r="BF46" s="345"/>
      <c r="BG46" s="352"/>
      <c r="BH46" s="345"/>
      <c r="BI46" s="354"/>
      <c r="BJ46" s="345"/>
      <c r="BK46" s="355"/>
      <c r="BL46" s="348"/>
      <c r="BM46" s="344"/>
      <c r="BN46" s="345"/>
      <c r="BO46" s="344">
        <v>2.0277777777777777E-2</v>
      </c>
      <c r="BP46" s="345">
        <f>ROUNDUP(BO46/F46,0)</f>
        <v>2</v>
      </c>
      <c r="BQ46" s="344"/>
      <c r="BR46" s="378"/>
      <c r="BS46" s="344"/>
      <c r="BT46" s="345"/>
      <c r="BU46" s="352"/>
      <c r="BV46" s="345"/>
      <c r="BW46" s="352"/>
      <c r="BX46" s="345"/>
      <c r="BY46" s="344">
        <v>2.0925925925925928E-2</v>
      </c>
      <c r="BZ46" s="349">
        <f t="shared" si="9"/>
        <v>2</v>
      </c>
      <c r="CA46" s="344"/>
      <c r="CB46" s="349"/>
      <c r="CC46" s="344"/>
      <c r="CD46" s="349"/>
      <c r="CE46" s="344"/>
      <c r="CF46" s="349"/>
      <c r="CG46" s="344"/>
      <c r="CH46" s="349"/>
      <c r="CI46" s="344">
        <v>2.1817129629629631E-2</v>
      </c>
      <c r="CJ46" s="345">
        <f>ROUNDUP(CI46/F46,0)</f>
        <v>2</v>
      </c>
      <c r="CK46" s="352"/>
      <c r="CL46" s="349"/>
      <c r="CM46" s="344"/>
      <c r="CN46" s="345"/>
      <c r="CO46" s="344"/>
      <c r="CP46" s="345"/>
      <c r="CQ46" s="356">
        <v>2.8918981481481482E-3</v>
      </c>
      <c r="CR46" s="345">
        <f>ROUNDUP(CQ46/F46,0)</f>
        <v>1</v>
      </c>
      <c r="CS46" s="352"/>
      <c r="CT46" s="349"/>
      <c r="CU46" s="354">
        <v>2.2638888888888889E-2</v>
      </c>
      <c r="CV46" s="345">
        <f>ROUNDUP(CU46/F46,0)</f>
        <v>2</v>
      </c>
      <c r="CW46" s="352"/>
      <c r="CX46" s="357"/>
      <c r="CY46" s="358"/>
      <c r="CZ46" s="351"/>
      <c r="DA46" s="352"/>
      <c r="DB46" s="357"/>
      <c r="DC46" s="354">
        <v>0.02</v>
      </c>
      <c r="DD46" s="345">
        <f>ROUNDUP(DC46/F46,0)</f>
        <v>2</v>
      </c>
      <c r="DE46" s="350"/>
      <c r="DF46" s="348"/>
      <c r="DG46" s="352"/>
      <c r="DH46" s="359"/>
      <c r="DI46" s="344"/>
      <c r="DJ46" s="345"/>
      <c r="DK46" s="344"/>
      <c r="DL46" s="345"/>
      <c r="DM46" s="346"/>
      <c r="DN46" s="345"/>
      <c r="DO46" s="354"/>
      <c r="DP46" s="345"/>
      <c r="DQ46" s="344"/>
      <c r="DR46" s="345"/>
      <c r="DS46" s="346"/>
      <c r="DT46" s="345"/>
      <c r="DU46" s="348"/>
      <c r="DV46" s="347"/>
      <c r="DW46" s="358"/>
      <c r="DX46" s="348"/>
      <c r="DY46" s="344">
        <v>2.2025462962962958E-2</v>
      </c>
      <c r="DZ46" s="345">
        <f t="shared" si="11"/>
        <v>2</v>
      </c>
      <c r="EA46" s="355"/>
      <c r="EB46" s="348"/>
      <c r="EC46" s="344">
        <v>0.15145833333333333</v>
      </c>
      <c r="ED46" s="345">
        <f t="shared" si="37"/>
        <v>9</v>
      </c>
      <c r="EE46" s="355"/>
      <c r="EF46" s="347"/>
      <c r="EG46" s="344"/>
      <c r="EH46" s="345"/>
      <c r="EI46" s="344"/>
      <c r="EJ46" s="345"/>
      <c r="EK46" s="344"/>
      <c r="EL46" s="345"/>
      <c r="EM46" s="344"/>
      <c r="EN46" s="345"/>
      <c r="EO46" s="344"/>
      <c r="EP46" s="349"/>
      <c r="EQ46" s="355"/>
      <c r="ER46" s="345"/>
      <c r="ES46" s="344"/>
      <c r="ET46" s="345"/>
      <c r="EU46" s="344"/>
      <c r="EV46" s="345"/>
      <c r="EW46" s="344"/>
      <c r="EX46" s="345"/>
      <c r="EY46" s="344"/>
      <c r="EZ46" s="345"/>
      <c r="FA46" s="360"/>
      <c r="FB46" s="345"/>
      <c r="FC46" s="360"/>
      <c r="FD46" s="345"/>
      <c r="FE46" s="348"/>
      <c r="FF46" s="345"/>
      <c r="FG46" s="352"/>
      <c r="FH46" s="348"/>
      <c r="FI46" s="361"/>
      <c r="FJ46" s="349"/>
      <c r="FK46" s="344"/>
      <c r="FL46" s="345"/>
      <c r="FM46" s="370"/>
      <c r="FN46" s="365"/>
      <c r="FO46" s="366"/>
      <c r="FP46" s="365"/>
      <c r="FQ46" s="344">
        <v>5.8298611111111114E-2</v>
      </c>
      <c r="FR46" s="345">
        <f t="shared" ref="FR46" si="107">ROUNDUP(FQ46/$F46,0)</f>
        <v>4</v>
      </c>
      <c r="FS46" s="370">
        <v>1.8425925925925925E-2</v>
      </c>
      <c r="FT46" s="365">
        <f>ROUNDUP(FS46/$F46,0)</f>
        <v>1</v>
      </c>
      <c r="FU46" s="346"/>
      <c r="FV46" s="347"/>
      <c r="FW46" s="346"/>
      <c r="FX46" s="345"/>
      <c r="FY46" s="346"/>
      <c r="FZ46" s="345"/>
      <c r="GA46" s="370">
        <v>1.8761574074074073E-2</v>
      </c>
      <c r="GB46" s="365">
        <f>ROUNDUP(GA46/$F46,0)</f>
        <v>2</v>
      </c>
      <c r="GC46" s="354"/>
      <c r="GD46" s="345"/>
      <c r="GE46" s="354"/>
      <c r="GF46" s="345"/>
      <c r="GG46" s="354"/>
      <c r="GH46" s="345"/>
      <c r="GI46" s="346"/>
      <c r="GJ46" s="345"/>
      <c r="GK46" s="346"/>
      <c r="GL46" s="345"/>
      <c r="GM46" s="360"/>
      <c r="GN46" s="345"/>
      <c r="GO46" s="233">
        <v>4.2881944444444438E-2</v>
      </c>
      <c r="GP46" s="365">
        <f>ROUNDUP(GO46/$F46,0)</f>
        <v>3</v>
      </c>
      <c r="GQ46" s="360"/>
      <c r="GR46" s="345"/>
      <c r="GS46" s="370">
        <v>1.8657407407407407E-2</v>
      </c>
      <c r="GT46" s="365">
        <f>ROUNDUP(GS46/$F46,0)</f>
        <v>2</v>
      </c>
      <c r="GU46" s="370">
        <v>1.1643518518518518E-2</v>
      </c>
      <c r="GV46" s="365">
        <f>ROUNDUP(GU46/$F46,0)</f>
        <v>1</v>
      </c>
      <c r="GW46" s="344">
        <v>7.175925925925927E-4</v>
      </c>
      <c r="GX46" s="345">
        <f>ROUNDUP(GW46/$F46,0)</f>
        <v>1</v>
      </c>
      <c r="GY46" s="360"/>
      <c r="GZ46" s="345"/>
      <c r="HA46" s="346"/>
      <c r="HB46" s="345"/>
      <c r="HC46" s="344"/>
      <c r="HD46" s="349"/>
      <c r="HE46" s="370"/>
      <c r="HF46" s="363"/>
      <c r="HG46" s="344" t="s">
        <v>593</v>
      </c>
      <c r="HH46" s="365">
        <f>ROUNDUP(HG46/$F46,0)</f>
        <v>7</v>
      </c>
      <c r="HI46" s="344"/>
      <c r="HJ46" s="345"/>
      <c r="HK46" s="366"/>
      <c r="HL46" s="365"/>
      <c r="HM46" s="367"/>
      <c r="HN46" s="345"/>
      <c r="HO46" s="368"/>
      <c r="HP46" s="369"/>
      <c r="HQ46" s="368"/>
      <c r="HR46" s="369"/>
      <c r="HS46" s="233"/>
      <c r="HT46" s="365"/>
      <c r="HU46" s="366"/>
      <c r="HV46" s="365"/>
      <c r="HW46" s="344"/>
      <c r="HX46" s="345"/>
      <c r="HY46" s="344"/>
      <c r="HZ46" s="349"/>
      <c r="IA46" s="344"/>
      <c r="IB46" s="345"/>
      <c r="IC46" s="344">
        <v>0.16666666666666666</v>
      </c>
      <c r="ID46" s="345">
        <f t="shared" si="104"/>
        <v>10</v>
      </c>
      <c r="IE46" s="344"/>
      <c r="IF46" s="345"/>
      <c r="IG46" s="344"/>
      <c r="IH46" s="345"/>
      <c r="II46" s="344"/>
      <c r="IJ46" s="345"/>
      <c r="IK46" s="344"/>
      <c r="IL46" s="349"/>
      <c r="IM46" s="344"/>
      <c r="IN46" s="349"/>
      <c r="IO46" s="344">
        <v>5.1504629629629635E-3</v>
      </c>
      <c r="IP46" s="345">
        <f t="shared" ref="IP46:IP51" si="108">ROUNDUP(IO46/$F46,0)</f>
        <v>1</v>
      </c>
      <c r="IQ46" s="344"/>
      <c r="IR46" s="349"/>
      <c r="IS46" s="344"/>
      <c r="IT46" s="349"/>
      <c r="IU46" s="344"/>
      <c r="IV46" s="349"/>
      <c r="IW46" s="344"/>
      <c r="IX46" s="345"/>
      <c r="IY46" s="344"/>
      <c r="IZ46" s="345"/>
      <c r="JA46" s="344"/>
      <c r="JB46" s="345"/>
      <c r="JC46" s="344"/>
      <c r="JD46" s="345"/>
      <c r="JE46" s="344"/>
      <c r="JF46" s="345"/>
      <c r="JG46" s="344"/>
      <c r="JH46" s="378"/>
      <c r="JI46" s="370"/>
      <c r="JJ46" s="371"/>
      <c r="JK46" s="344"/>
      <c r="JL46" s="378"/>
      <c r="JM46" s="344"/>
      <c r="JN46" s="378"/>
      <c r="JO46" s="344"/>
      <c r="JP46" s="345"/>
      <c r="JQ46" s="344"/>
      <c r="JR46" s="345"/>
      <c r="JS46" s="344"/>
      <c r="JT46" s="345"/>
      <c r="JU46" s="344"/>
      <c r="JV46" s="345"/>
      <c r="JW46" s="344"/>
      <c r="JX46" s="345"/>
      <c r="JY46" s="387"/>
      <c r="JZ46" s="365"/>
      <c r="KA46" s="344"/>
      <c r="KB46" s="378"/>
      <c r="KC46" s="344"/>
      <c r="KD46" s="345"/>
      <c r="KE46" s="344"/>
      <c r="KF46" s="372"/>
      <c r="KG46" s="344"/>
      <c r="KH46" s="345"/>
      <c r="KI46" s="344"/>
      <c r="KJ46" s="345"/>
      <c r="KK46" s="344"/>
      <c r="KL46" s="345"/>
      <c r="KM46" s="344"/>
      <c r="KN46" s="345"/>
      <c r="KO46" s="344"/>
      <c r="KP46" s="345"/>
      <c r="KQ46" s="344"/>
      <c r="KR46" s="345"/>
      <c r="KS46" s="344"/>
      <c r="KT46" s="345"/>
      <c r="KU46" s="344"/>
      <c r="KV46" s="378"/>
      <c r="KW46" s="344"/>
      <c r="KX46" s="378"/>
      <c r="KY46" s="344"/>
      <c r="KZ46" s="345"/>
      <c r="LA46" s="362"/>
      <c r="LB46" s="363"/>
      <c r="LC46" s="344"/>
      <c r="LD46" s="378"/>
      <c r="LE46" s="344"/>
      <c r="LF46" s="345"/>
      <c r="LG46" s="344"/>
      <c r="LH46" s="378"/>
      <c r="LI46" s="344"/>
      <c r="LJ46" s="378"/>
      <c r="LK46" s="344"/>
      <c r="LL46" s="378"/>
      <c r="LM46" s="352"/>
      <c r="LN46" s="345"/>
      <c r="LO46" s="344"/>
      <c r="LP46" s="345"/>
      <c r="LQ46" s="344"/>
      <c r="LR46" s="345"/>
      <c r="LS46" s="344"/>
      <c r="LT46" s="345"/>
      <c r="LU46" s="344"/>
      <c r="LV46" s="345"/>
      <c r="LW46" s="344"/>
      <c r="LX46" s="378"/>
      <c r="LY46" s="344"/>
      <c r="LZ46" s="378"/>
      <c r="MA46" s="344"/>
      <c r="MB46" s="378"/>
      <c r="MC46" s="352"/>
      <c r="MD46" s="373"/>
      <c r="ME46" s="352"/>
      <c r="MF46" s="373"/>
      <c r="MG46" s="352"/>
      <c r="MH46" s="373"/>
      <c r="MI46" s="352"/>
      <c r="MJ46" s="373"/>
    </row>
    <row r="47" spans="1:348" s="337" customFormat="1" ht="16.5" customHeight="1" x14ac:dyDescent="0.2">
      <c r="A47" s="338">
        <f t="shared" si="5"/>
        <v>45</v>
      </c>
      <c r="B47" s="419" t="s">
        <v>396</v>
      </c>
      <c r="C47" s="340">
        <f t="shared" si="0"/>
        <v>16</v>
      </c>
      <c r="D47" s="341">
        <f t="shared" si="98"/>
        <v>87.015879629629637</v>
      </c>
      <c r="E47" s="342">
        <f t="shared" si="1"/>
        <v>1.003553240740741</v>
      </c>
      <c r="F47" s="343">
        <f t="shared" si="2"/>
        <v>1.3935185185185184E-2</v>
      </c>
      <c r="G47" s="388">
        <v>3.1759259259259258E-2</v>
      </c>
      <c r="H47" s="383">
        <f>ROUNDUP(G47/F47,0)</f>
        <v>3</v>
      </c>
      <c r="I47" s="388"/>
      <c r="J47" s="383"/>
      <c r="K47" s="285"/>
      <c r="L47" s="383"/>
      <c r="M47" s="381">
        <v>3.3472222222222223E-2</v>
      </c>
      <c r="N47" s="420">
        <f>ROUNDUP(M47/F47,0)</f>
        <v>3</v>
      </c>
      <c r="O47" s="388">
        <v>0.10364583333333333</v>
      </c>
      <c r="P47" s="383">
        <f>ROUNDUP(O47/F47,0)</f>
        <v>8</v>
      </c>
      <c r="Q47" s="388"/>
      <c r="R47" s="383"/>
      <c r="S47" s="388"/>
      <c r="T47" s="383"/>
      <c r="U47" s="381">
        <v>1.6643518518518519E-2</v>
      </c>
      <c r="V47" s="383">
        <f>ROUNDUP(U47/F47,0)</f>
        <v>2</v>
      </c>
      <c r="W47" s="381">
        <v>4.0902777777777781E-2</v>
      </c>
      <c r="X47" s="383">
        <f>ROUNDUP(W47/F47,0)</f>
        <v>3</v>
      </c>
      <c r="Y47" s="388">
        <v>3.15625E-2</v>
      </c>
      <c r="Z47" s="345">
        <f>ROUNDUP(Y47/F47,0)</f>
        <v>3</v>
      </c>
      <c r="AA47" s="285"/>
      <c r="AB47" s="383"/>
      <c r="AC47" s="380"/>
      <c r="AD47" s="380"/>
      <c r="AE47" s="388">
        <v>6.6319444444444445E-2</v>
      </c>
      <c r="AF47" s="349">
        <f>ROUNDUP(AE47/F47,0)</f>
        <v>5</v>
      </c>
      <c r="AG47" s="388"/>
      <c r="AH47" s="383"/>
      <c r="AI47" s="388">
        <v>3.1967592592592589E-2</v>
      </c>
      <c r="AJ47" s="378"/>
      <c r="AK47" s="388">
        <v>1.8842592592592591E-2</v>
      </c>
      <c r="AL47" s="345">
        <f>ROUNDUP(AK47/F47,0)</f>
        <v>2</v>
      </c>
      <c r="AM47" s="388"/>
      <c r="AN47" s="383"/>
      <c r="AO47" s="388"/>
      <c r="AP47" s="383"/>
      <c r="AQ47" s="388">
        <v>4.2731481481481481E-2</v>
      </c>
      <c r="AR47" s="345">
        <f t="shared" si="78"/>
        <v>4</v>
      </c>
      <c r="AS47" s="388">
        <v>3.142361111111111E-2</v>
      </c>
      <c r="AT47" s="345">
        <f t="shared" si="79"/>
        <v>3</v>
      </c>
      <c r="AU47" s="381">
        <v>1.0381944444444444E-2</v>
      </c>
      <c r="AV47" s="389">
        <f>ROUNDUP(AU47/F47,0)</f>
        <v>1</v>
      </c>
      <c r="AW47" s="381">
        <v>3.1064814814814812E-2</v>
      </c>
      <c r="AX47" s="421">
        <f>ROUNDUP(AW47/F47,0)</f>
        <v>3</v>
      </c>
      <c r="AY47" s="422">
        <v>1.4768518518518519E-2</v>
      </c>
      <c r="AZ47" s="383">
        <f>ROUNDUP(AY47/F47,0)</f>
        <v>2</v>
      </c>
      <c r="BA47" s="381">
        <v>8.2060185185185187E-3</v>
      </c>
      <c r="BB47" s="345">
        <f t="shared" ref="BB47:BB48" si="109">ROUNDUP(BA47/F47,0)</f>
        <v>1</v>
      </c>
      <c r="BC47" s="422"/>
      <c r="BD47" s="383"/>
      <c r="BE47" s="388"/>
      <c r="BF47" s="383"/>
      <c r="BG47" s="381"/>
      <c r="BH47" s="383"/>
      <c r="BI47" s="422"/>
      <c r="BJ47" s="383"/>
      <c r="BK47" s="423"/>
      <c r="BL47" s="380"/>
      <c r="BM47" s="388"/>
      <c r="BN47" s="383"/>
      <c r="BO47" s="388"/>
      <c r="BP47" s="345"/>
      <c r="BQ47" s="388"/>
      <c r="BR47" s="378"/>
      <c r="BS47" s="388"/>
      <c r="BT47" s="383"/>
      <c r="BU47" s="381"/>
      <c r="BV47" s="345"/>
      <c r="BW47" s="381"/>
      <c r="BX47" s="383"/>
      <c r="BY47" s="388"/>
      <c r="BZ47" s="349"/>
      <c r="CA47" s="388"/>
      <c r="CB47" s="378"/>
      <c r="CC47" s="388"/>
      <c r="CD47" s="349"/>
      <c r="CE47" s="388"/>
      <c r="CF47" s="378"/>
      <c r="CG47" s="388"/>
      <c r="CH47" s="378"/>
      <c r="CI47" s="388"/>
      <c r="CJ47" s="345"/>
      <c r="CK47" s="381"/>
      <c r="CL47" s="378"/>
      <c r="CM47" s="388"/>
      <c r="CN47" s="345"/>
      <c r="CO47" s="388"/>
      <c r="CP47" s="345">
        <f>ROUNDUP(CO47/F47,0)</f>
        <v>0</v>
      </c>
      <c r="CQ47" s="388"/>
      <c r="CR47" s="345"/>
      <c r="CS47" s="381"/>
      <c r="CT47" s="378"/>
      <c r="CU47" s="422"/>
      <c r="CV47" s="345"/>
      <c r="CW47" s="381"/>
      <c r="CX47" s="424"/>
      <c r="CY47" s="425"/>
      <c r="CZ47" s="389"/>
      <c r="DA47" s="381"/>
      <c r="DB47" s="424"/>
      <c r="DC47" s="422"/>
      <c r="DD47" s="345"/>
      <c r="DE47" s="379"/>
      <c r="DF47" s="380"/>
      <c r="DG47" s="381"/>
      <c r="DH47" s="382"/>
      <c r="DI47" s="388"/>
      <c r="DJ47" s="345"/>
      <c r="DK47" s="388"/>
      <c r="DL47" s="383"/>
      <c r="DM47" s="377"/>
      <c r="DN47" s="383"/>
      <c r="DO47" s="422"/>
      <c r="DP47" s="383"/>
      <c r="DQ47" s="388"/>
      <c r="DR47" s="345"/>
      <c r="DS47" s="377"/>
      <c r="DT47" s="383"/>
      <c r="DU47" s="380"/>
      <c r="DV47" s="420"/>
      <c r="DW47" s="425"/>
      <c r="DX47" s="380"/>
      <c r="DY47" s="388"/>
      <c r="DZ47" s="345"/>
      <c r="EA47" s="423"/>
      <c r="EB47" s="348"/>
      <c r="EC47" s="388"/>
      <c r="ED47" s="383"/>
      <c r="EE47" s="423">
        <v>1.5879629629629629E-2</v>
      </c>
      <c r="EF47" s="347">
        <f t="shared" si="26"/>
        <v>2</v>
      </c>
      <c r="EG47" s="388"/>
      <c r="EH47" s="383"/>
      <c r="EI47" s="388"/>
      <c r="EJ47" s="383"/>
      <c r="EK47" s="388"/>
      <c r="EL47" s="383"/>
      <c r="EM47" s="388"/>
      <c r="EN47" s="383"/>
      <c r="EO47" s="388"/>
      <c r="EP47" s="378"/>
      <c r="EQ47" s="423"/>
      <c r="ER47" s="383"/>
      <c r="ES47" s="388"/>
      <c r="ET47" s="383"/>
      <c r="EU47" s="388"/>
      <c r="EV47" s="383"/>
      <c r="EW47" s="388"/>
      <c r="EX47" s="383"/>
      <c r="EY47" s="388"/>
      <c r="EZ47" s="383"/>
      <c r="FA47" s="426"/>
      <c r="FB47" s="383"/>
      <c r="FC47" s="426"/>
      <c r="FD47" s="383"/>
      <c r="FE47" s="380"/>
      <c r="FF47" s="383"/>
      <c r="FG47" s="381"/>
      <c r="FH47" s="380"/>
      <c r="FI47" s="427"/>
      <c r="FJ47" s="378"/>
      <c r="FK47" s="388"/>
      <c r="FL47" s="383"/>
      <c r="FM47" s="428">
        <v>3.8576388888888889E-2</v>
      </c>
      <c r="FN47" s="429">
        <f>ROUNDUP(FM47/F47,0)</f>
        <v>3</v>
      </c>
      <c r="FO47" s="430"/>
      <c r="FP47" s="429"/>
      <c r="FQ47" s="366"/>
      <c r="FR47" s="365"/>
      <c r="FS47" s="430"/>
      <c r="FT47" s="429"/>
      <c r="FU47" s="370"/>
      <c r="FV47" s="384"/>
      <c r="FW47" s="366"/>
      <c r="FX47" s="365"/>
      <c r="FY47" s="366"/>
      <c r="FZ47" s="365"/>
      <c r="GA47" s="370">
        <v>1.4594907407407405E-2</v>
      </c>
      <c r="GB47" s="365">
        <f>ROUNDUP(GA47/$F47,0)</f>
        <v>2</v>
      </c>
      <c r="GC47" s="422"/>
      <c r="GD47" s="383"/>
      <c r="GE47" s="422"/>
      <c r="GF47" s="383"/>
      <c r="GG47" s="422"/>
      <c r="GH47" s="383"/>
      <c r="GI47" s="377"/>
      <c r="GJ47" s="383"/>
      <c r="GK47" s="377"/>
      <c r="GL47" s="383"/>
      <c r="GM47" s="370">
        <v>3.923611111111111E-2</v>
      </c>
      <c r="GN47" s="365">
        <f>ROUNDUP(GM47/$F47,0)</f>
        <v>3</v>
      </c>
      <c r="GO47" s="395"/>
      <c r="GP47" s="395"/>
      <c r="GQ47" s="360"/>
      <c r="GR47" s="345"/>
      <c r="GS47" s="377"/>
      <c r="GT47" s="383"/>
      <c r="GU47" s="370">
        <v>9.6874999999999999E-3</v>
      </c>
      <c r="GV47" s="365">
        <f>ROUNDUP(GU47/$F47,0)</f>
        <v>1</v>
      </c>
      <c r="GW47" s="388"/>
      <c r="GX47" s="378"/>
      <c r="GY47" s="426"/>
      <c r="GZ47" s="383"/>
      <c r="HA47" s="370">
        <v>1.4525462962962964E-2</v>
      </c>
      <c r="HB47" s="365">
        <f>ROUNDUP(HA47/$F47,0)</f>
        <v>2</v>
      </c>
      <c r="HC47" s="388"/>
      <c r="HD47" s="378"/>
      <c r="HE47" s="370">
        <v>2.269675925925926E-2</v>
      </c>
      <c r="HF47" s="365">
        <f>ROUNDUP(HE47/$F47,0)</f>
        <v>2</v>
      </c>
      <c r="HG47" s="370">
        <v>7.1481481481481479E-2</v>
      </c>
      <c r="HH47" s="365">
        <f>ROUNDUP(HG47/$F47,0)</f>
        <v>6</v>
      </c>
      <c r="HI47" s="388"/>
      <c r="HJ47" s="383"/>
      <c r="HK47" s="366"/>
      <c r="HL47" s="365"/>
      <c r="HM47" s="368">
        <v>1.3935185185185184E-2</v>
      </c>
      <c r="HN47" s="369">
        <f t="shared" ref="HN47:HN49" si="110">ROUNDUP(HM47/$F47,0)</f>
        <v>1</v>
      </c>
      <c r="HO47" s="431"/>
      <c r="HP47" s="432"/>
      <c r="HQ47" s="431"/>
      <c r="HR47" s="432"/>
      <c r="HS47" s="366"/>
      <c r="HT47" s="365"/>
      <c r="HU47" s="430"/>
      <c r="HV47" s="429"/>
      <c r="HW47" s="388">
        <v>1.9490740740740743E-2</v>
      </c>
      <c r="HX47" s="383">
        <f t="shared" ref="HX47:HX49" si="111">ROUNDUP(HW47/$F47,0)</f>
        <v>2</v>
      </c>
      <c r="HY47" s="388"/>
      <c r="HZ47" s="378"/>
      <c r="IA47" s="344">
        <v>8.7499999999999991E-3</v>
      </c>
      <c r="IB47" s="345">
        <f t="shared" ref="IB47:IB48" si="112">ROUNDUP(IA47/$F47,0)</f>
        <v>1</v>
      </c>
      <c r="IC47" s="388"/>
      <c r="ID47" s="383"/>
      <c r="IE47" s="388"/>
      <c r="IF47" s="383"/>
      <c r="IG47" s="344">
        <v>2.6180555555555558E-2</v>
      </c>
      <c r="IH47" s="345">
        <f t="shared" ref="IH47:IH48" si="113">ROUNDUP(IG47/$F47,0)</f>
        <v>2</v>
      </c>
      <c r="II47" s="388"/>
      <c r="IJ47" s="383"/>
      <c r="IK47" s="344">
        <v>3.108796296296296E-2</v>
      </c>
      <c r="IL47" s="345">
        <f t="shared" ref="IL47" si="114">ROUNDUP(IK47/$F47,0)</f>
        <v>3</v>
      </c>
      <c r="IM47" s="388"/>
      <c r="IN47" s="378"/>
      <c r="IO47" s="344">
        <v>3.9467592592592592E-3</v>
      </c>
      <c r="IP47" s="345">
        <f t="shared" si="108"/>
        <v>1</v>
      </c>
      <c r="IQ47" s="344"/>
      <c r="IR47" s="345"/>
      <c r="IS47" s="344"/>
      <c r="IT47" s="345"/>
      <c r="IU47" s="344">
        <f>TIME(0,50,7)+TIME(0,6,11)</f>
        <v>3.9097222222222221E-2</v>
      </c>
      <c r="IV47" s="345">
        <f t="shared" ref="IV47:IV49" si="115">ROUNDUP(IU47/$F47,0)</f>
        <v>3</v>
      </c>
      <c r="IW47" s="388"/>
      <c r="IX47" s="383"/>
      <c r="IY47" s="344">
        <v>3.0486111111111113E-2</v>
      </c>
      <c r="IZ47" s="345">
        <f t="shared" ref="IZ47" si="116">ROUNDUP(IY47/$F47,0)</f>
        <v>3</v>
      </c>
      <c r="JA47" s="388"/>
      <c r="JB47" s="383"/>
      <c r="JC47" s="388"/>
      <c r="JD47" s="383"/>
      <c r="JE47" s="344">
        <v>1.4780092592592595E-2</v>
      </c>
      <c r="JF47" s="345">
        <f t="shared" ref="JF47" si="117">ROUNDUP(JE47/$F47,0)</f>
        <v>2</v>
      </c>
      <c r="JG47" s="344"/>
      <c r="JH47" s="345"/>
      <c r="JI47" s="428"/>
      <c r="JJ47" s="433"/>
      <c r="JK47" s="344">
        <v>1.8518518518518521E-2</v>
      </c>
      <c r="JL47" s="345">
        <f t="shared" ref="JL47:JL48" si="118">ROUNDUP(JK47/$F47,0)</f>
        <v>2</v>
      </c>
      <c r="JM47" s="344">
        <v>2.6087962962962966E-2</v>
      </c>
      <c r="JN47" s="345">
        <f t="shared" ref="JN47:JP48" si="119">ROUNDUP(JM47/$F47,0)</f>
        <v>2</v>
      </c>
      <c r="JO47" s="388">
        <v>3.0821759259259257E-2</v>
      </c>
      <c r="JP47" s="345">
        <f t="shared" si="119"/>
        <v>3</v>
      </c>
      <c r="JQ47" s="388"/>
      <c r="JR47" s="383"/>
      <c r="JS47" s="388"/>
      <c r="JT47" s="383"/>
      <c r="JU47" s="388"/>
      <c r="JV47" s="383"/>
      <c r="JW47" s="388"/>
      <c r="JX47" s="383"/>
      <c r="JY47" s="434"/>
      <c r="JZ47" s="429"/>
      <c r="KA47" s="388"/>
      <c r="KB47" s="378"/>
      <c r="KC47" s="388"/>
      <c r="KD47" s="383"/>
      <c r="KE47" s="388"/>
      <c r="KF47" s="435"/>
      <c r="KG47" s="388"/>
      <c r="KH47" s="383"/>
      <c r="KI47" s="388"/>
      <c r="KJ47" s="383"/>
      <c r="KK47" s="388"/>
      <c r="KL47" s="383"/>
      <c r="KM47" s="388"/>
      <c r="KN47" s="383"/>
      <c r="KO47" s="388"/>
      <c r="KP47" s="383"/>
      <c r="KQ47" s="388"/>
      <c r="KR47" s="383"/>
      <c r="KS47" s="388"/>
      <c r="KT47" s="383"/>
      <c r="KU47" s="388"/>
      <c r="KV47" s="378"/>
      <c r="KW47" s="388"/>
      <c r="KX47" s="378"/>
      <c r="KY47" s="388"/>
      <c r="KZ47" s="383"/>
      <c r="LA47" s="428"/>
      <c r="LB47" s="436"/>
      <c r="LC47" s="388"/>
      <c r="LD47" s="378"/>
      <c r="LE47" s="388"/>
      <c r="LF47" s="383"/>
      <c r="LG47" s="388"/>
      <c r="LH47" s="378"/>
      <c r="LI47" s="388"/>
      <c r="LJ47" s="378"/>
      <c r="LK47" s="388"/>
      <c r="LL47" s="378"/>
      <c r="LM47" s="381"/>
      <c r="LN47" s="383"/>
      <c r="LO47" s="388"/>
      <c r="LP47" s="383"/>
      <c r="LQ47" s="388"/>
      <c r="LR47" s="383"/>
      <c r="LS47" s="388"/>
      <c r="LT47" s="383"/>
      <c r="LU47" s="388"/>
      <c r="LV47" s="383"/>
      <c r="LW47" s="388"/>
      <c r="LX47" s="378"/>
      <c r="LY47" s="388"/>
      <c r="LZ47" s="378"/>
      <c r="MA47" s="388"/>
      <c r="MB47" s="378"/>
      <c r="MC47" s="352"/>
      <c r="MD47" s="373"/>
      <c r="ME47" s="352"/>
      <c r="MF47" s="373"/>
      <c r="MG47" s="352"/>
      <c r="MH47" s="373"/>
      <c r="MI47" s="352"/>
      <c r="MJ47" s="373"/>
    </row>
    <row r="48" spans="1:348" s="337" customFormat="1" ht="16.5" customHeight="1" x14ac:dyDescent="0.2">
      <c r="A48" s="338">
        <f t="shared" si="5"/>
        <v>46</v>
      </c>
      <c r="B48" s="339" t="s">
        <v>100</v>
      </c>
      <c r="C48" s="340">
        <f t="shared" si="0"/>
        <v>9</v>
      </c>
      <c r="D48" s="341">
        <f t="shared" si="98"/>
        <v>114.01188657407407</v>
      </c>
      <c r="E48" s="342">
        <f t="shared" si="1"/>
        <v>0.98013726851851823</v>
      </c>
      <c r="F48" s="343">
        <f t="shared" si="2"/>
        <v>1.1516203703703702E-2</v>
      </c>
      <c r="G48" s="344">
        <v>2.585648148148148E-2</v>
      </c>
      <c r="H48" s="345">
        <f>ROUNDUP(G48/F48,0)</f>
        <v>3</v>
      </c>
      <c r="I48" s="344"/>
      <c r="J48" s="345"/>
      <c r="K48" s="344"/>
      <c r="L48" s="345"/>
      <c r="M48" s="346"/>
      <c r="N48" s="347"/>
      <c r="O48" s="344">
        <v>8.3449074074074078E-2</v>
      </c>
      <c r="P48" s="383">
        <f>ROUNDUP(O48/F48,0)</f>
        <v>8</v>
      </c>
      <c r="Q48" s="344"/>
      <c r="R48" s="345"/>
      <c r="S48" s="344"/>
      <c r="T48" s="345"/>
      <c r="U48" s="346"/>
      <c r="V48" s="345"/>
      <c r="W48" s="346"/>
      <c r="X48" s="345"/>
      <c r="Y48" s="344">
        <v>2.521990740740741E-2</v>
      </c>
      <c r="Z48" s="345">
        <f>ROUNDUP(Y48/F48,0)</f>
        <v>3</v>
      </c>
      <c r="AA48" s="344"/>
      <c r="AB48" s="345"/>
      <c r="AC48" s="348"/>
      <c r="AD48" s="348"/>
      <c r="AE48" s="344"/>
      <c r="AF48" s="349"/>
      <c r="AG48" s="344"/>
      <c r="AH48" s="345"/>
      <c r="AI48" s="344"/>
      <c r="AJ48" s="345"/>
      <c r="AK48" s="344">
        <v>1.480324074074074E-2</v>
      </c>
      <c r="AL48" s="345">
        <f t="shared" ref="AL48:AL51" si="120">ROUNDUP(AK48/F48,0)</f>
        <v>2</v>
      </c>
      <c r="AM48" s="344"/>
      <c r="AN48" s="345"/>
      <c r="AO48" s="344"/>
      <c r="AP48" s="345"/>
      <c r="AQ48" s="344">
        <v>3.6018518518518519E-2</v>
      </c>
      <c r="AR48" s="345">
        <f t="shared" si="78"/>
        <v>4</v>
      </c>
      <c r="AS48" s="344">
        <v>2.5509259259259259E-2</v>
      </c>
      <c r="AT48" s="345">
        <f t="shared" si="79"/>
        <v>3</v>
      </c>
      <c r="AU48" s="352">
        <v>1.1296296296296296E-2</v>
      </c>
      <c r="AV48" s="389">
        <f>ROUNDUP(AU48/F48,0)</f>
        <v>1</v>
      </c>
      <c r="AW48" s="381">
        <v>2.5405092592592594E-2</v>
      </c>
      <c r="AX48" s="421">
        <f>ROUNDUP(AW48/F48,0)</f>
        <v>3</v>
      </c>
      <c r="AY48" s="354">
        <v>1.300925925925926E-2</v>
      </c>
      <c r="AZ48" s="383">
        <f>ROUNDUP(AY48/F48,0)</f>
        <v>2</v>
      </c>
      <c r="BA48" s="344">
        <v>1.7280092592592593E-2</v>
      </c>
      <c r="BB48" s="345">
        <f t="shared" si="109"/>
        <v>2</v>
      </c>
      <c r="BC48" s="354"/>
      <c r="BD48" s="345"/>
      <c r="BE48" s="344"/>
      <c r="BF48" s="345"/>
      <c r="BG48" s="352"/>
      <c r="BH48" s="345"/>
      <c r="BI48" s="354"/>
      <c r="BJ48" s="345"/>
      <c r="BK48" s="355">
        <v>1.2083333333333333E-2</v>
      </c>
      <c r="BL48" s="348">
        <f>ROUNDUP(BK48/F48,0)</f>
        <v>2</v>
      </c>
      <c r="BM48" s="344"/>
      <c r="BN48" s="345"/>
      <c r="BO48" s="344">
        <v>1.2326388888888888E-2</v>
      </c>
      <c r="BP48" s="345">
        <f>ROUNDUP(BO48/F48,0)</f>
        <v>2</v>
      </c>
      <c r="BQ48" s="344">
        <v>4.0613425925925928E-2</v>
      </c>
      <c r="BR48" s="378">
        <f>ROUNDUP(BQ48/F48,0)</f>
        <v>4</v>
      </c>
      <c r="BS48" s="344"/>
      <c r="BT48" s="345"/>
      <c r="BU48" s="352">
        <v>2.4305555555555556E-2</v>
      </c>
      <c r="BV48" s="345">
        <f>ROUNDUP(BU48/F48,0)</f>
        <v>3</v>
      </c>
      <c r="BW48" s="352"/>
      <c r="BX48" s="345"/>
      <c r="BY48" s="344">
        <v>1.1689814814814814E-2</v>
      </c>
      <c r="BZ48" s="349">
        <f t="shared" si="9"/>
        <v>2</v>
      </c>
      <c r="CA48" s="344"/>
      <c r="CB48" s="349"/>
      <c r="CC48" s="344">
        <v>1.2222222222222223E-2</v>
      </c>
      <c r="CD48" s="349">
        <f t="shared" si="10"/>
        <v>2</v>
      </c>
      <c r="CE48" s="344"/>
      <c r="CF48" s="345"/>
      <c r="CG48" s="344"/>
      <c r="CH48" s="345"/>
      <c r="CI48" s="344">
        <v>1.1736111111111109E-2</v>
      </c>
      <c r="CJ48" s="345">
        <f>ROUNDUP(CI48/F48,0)</f>
        <v>2</v>
      </c>
      <c r="CK48" s="352"/>
      <c r="CL48" s="345"/>
      <c r="CM48" s="344">
        <v>5.8217592592592592E-2</v>
      </c>
      <c r="CN48" s="345">
        <f>ROUNDUP(CM48/F48,0)</f>
        <v>6</v>
      </c>
      <c r="CO48" s="344">
        <v>1.3356481481481483E-2</v>
      </c>
      <c r="CP48" s="345">
        <f>ROUNDUP(CO48/F48,0)</f>
        <v>2</v>
      </c>
      <c r="CQ48" s="356">
        <v>2.8918981481481482E-3</v>
      </c>
      <c r="CR48" s="345">
        <f>ROUNDUP(CQ48/F48,0)</f>
        <v>1</v>
      </c>
      <c r="CS48" s="352"/>
      <c r="CT48" s="349"/>
      <c r="CU48" s="354">
        <v>1.1956018518518517E-2</v>
      </c>
      <c r="CV48" s="345">
        <f>ROUNDUP(CU48/F48,0)</f>
        <v>2</v>
      </c>
      <c r="CW48" s="352"/>
      <c r="CX48" s="357"/>
      <c r="CY48" s="358"/>
      <c r="CZ48" s="351"/>
      <c r="DA48" s="352"/>
      <c r="DB48" s="357"/>
      <c r="DC48" s="354">
        <v>1.1678240740740741E-2</v>
      </c>
      <c r="DD48" s="345">
        <f>ROUNDUP(DC48/F48,0)</f>
        <v>2</v>
      </c>
      <c r="DE48" s="350"/>
      <c r="DF48" s="348"/>
      <c r="DG48" s="352"/>
      <c r="DH48" s="359"/>
      <c r="DI48" s="344"/>
      <c r="DJ48" s="345"/>
      <c r="DK48" s="344"/>
      <c r="DL48" s="345"/>
      <c r="DM48" s="346"/>
      <c r="DN48" s="345"/>
      <c r="DO48" s="354"/>
      <c r="DP48" s="345"/>
      <c r="DQ48" s="344">
        <v>1.2210648148148146E-2</v>
      </c>
      <c r="DR48" s="345">
        <f t="shared" si="17"/>
        <v>2</v>
      </c>
      <c r="DS48" s="346"/>
      <c r="DT48" s="345"/>
      <c r="DU48" s="348"/>
      <c r="DV48" s="347"/>
      <c r="DW48" s="358"/>
      <c r="DX48" s="348"/>
      <c r="DY48" s="344">
        <v>1.2233796296296296E-2</v>
      </c>
      <c r="DZ48" s="345">
        <f t="shared" si="11"/>
        <v>2</v>
      </c>
      <c r="EA48" s="355">
        <v>2.207175925925926E-2</v>
      </c>
      <c r="EB48" s="348">
        <f t="shared" si="25"/>
        <v>2</v>
      </c>
      <c r="EC48" s="344"/>
      <c r="ED48" s="345"/>
      <c r="EE48" s="355">
        <v>1.1886574074074075E-2</v>
      </c>
      <c r="EF48" s="347">
        <f t="shared" si="26"/>
        <v>2</v>
      </c>
      <c r="EG48" s="344"/>
      <c r="EH48" s="345"/>
      <c r="EI48" s="344"/>
      <c r="EJ48" s="345"/>
      <c r="EK48" s="344"/>
      <c r="EL48" s="345"/>
      <c r="EM48" s="344"/>
      <c r="EN48" s="345"/>
      <c r="EO48" s="344"/>
      <c r="EP48" s="345"/>
      <c r="EQ48" s="355"/>
      <c r="ER48" s="345"/>
      <c r="ES48" s="344"/>
      <c r="ET48" s="345"/>
      <c r="EU48" s="344"/>
      <c r="EV48" s="345"/>
      <c r="EW48" s="344"/>
      <c r="EX48" s="345"/>
      <c r="EY48" s="344"/>
      <c r="EZ48" s="345"/>
      <c r="FA48" s="360">
        <v>6.1446759259259263E-2</v>
      </c>
      <c r="FB48" s="345">
        <f>ROUNDUP(FA48/F48,0)</f>
        <v>6</v>
      </c>
      <c r="FC48" s="360"/>
      <c r="FD48" s="345"/>
      <c r="FE48" s="348"/>
      <c r="FF48" s="345"/>
      <c r="FG48" s="352"/>
      <c r="FH48" s="348"/>
      <c r="FI48" s="361"/>
      <c r="FJ48" s="349"/>
      <c r="FK48" s="344"/>
      <c r="FL48" s="345"/>
      <c r="FM48" s="370">
        <v>3.1226851851851853E-2</v>
      </c>
      <c r="FN48" s="429">
        <f>ROUNDUP(FM48/F48,0)</f>
        <v>3</v>
      </c>
      <c r="FO48" s="430"/>
      <c r="FP48" s="429"/>
      <c r="FQ48" s="366"/>
      <c r="FR48" s="365"/>
      <c r="FS48" s="430"/>
      <c r="FT48" s="429"/>
      <c r="FU48" s="346"/>
      <c r="FV48" s="347"/>
      <c r="FW48" s="346"/>
      <c r="FX48" s="345"/>
      <c r="FY48" s="346"/>
      <c r="FZ48" s="345"/>
      <c r="GA48" s="370">
        <v>1.1539351851851851E-2</v>
      </c>
      <c r="GB48" s="365">
        <f>ROUNDUP(GA48/$F48,0)</f>
        <v>2</v>
      </c>
      <c r="GC48" s="354"/>
      <c r="GD48" s="345"/>
      <c r="GE48" s="354"/>
      <c r="GF48" s="345"/>
      <c r="GG48" s="354"/>
      <c r="GH48" s="345"/>
      <c r="GI48" s="346"/>
      <c r="GJ48" s="345"/>
      <c r="GK48" s="346"/>
      <c r="GL48" s="345"/>
      <c r="GM48" s="360"/>
      <c r="GN48" s="345"/>
      <c r="GO48" s="348"/>
      <c r="GP48" s="348"/>
      <c r="GQ48" s="370">
        <v>1.0567129629629629E-2</v>
      </c>
      <c r="GR48" s="365">
        <f>ROUNDUP(GQ48/$F48,0)</f>
        <v>1</v>
      </c>
      <c r="GS48" s="370">
        <v>1.2002314814814815E-2</v>
      </c>
      <c r="GT48" s="365">
        <f>ROUNDUP(GS48/$F48,0)</f>
        <v>2</v>
      </c>
      <c r="GU48" s="370">
        <v>1.554398148148148E-2</v>
      </c>
      <c r="GV48" s="365">
        <f>ROUNDUP(GU48/$F48,0)</f>
        <v>2</v>
      </c>
      <c r="GW48" s="344"/>
      <c r="GX48" s="345"/>
      <c r="GY48" s="360"/>
      <c r="GZ48" s="345"/>
      <c r="HA48" s="346"/>
      <c r="HB48" s="345"/>
      <c r="HC48" s="370"/>
      <c r="HD48" s="365"/>
      <c r="HE48" s="370">
        <v>1.8483796296296297E-2</v>
      </c>
      <c r="HF48" s="365">
        <f>ROUNDUP(HE48/$F48,0)</f>
        <v>2</v>
      </c>
      <c r="HG48" s="370">
        <v>5.8483796296296298E-2</v>
      </c>
      <c r="HH48" s="365">
        <f>ROUNDUP(HG48/$F48,0)</f>
        <v>6</v>
      </c>
      <c r="HI48" s="344"/>
      <c r="HJ48" s="345"/>
      <c r="HK48" s="366"/>
      <c r="HL48" s="365"/>
      <c r="HM48" s="368">
        <v>1.1516203703703702E-2</v>
      </c>
      <c r="HN48" s="369">
        <f t="shared" si="110"/>
        <v>1</v>
      </c>
      <c r="HO48" s="368">
        <v>2.5115740740740741E-2</v>
      </c>
      <c r="HP48" s="369">
        <f t="shared" ref="HP48" si="121">ROUNDUP(HO48/$F48,0)</f>
        <v>3</v>
      </c>
      <c r="HQ48" s="368"/>
      <c r="HR48" s="369"/>
      <c r="HS48" s="346"/>
      <c r="HT48" s="345"/>
      <c r="HU48" s="346"/>
      <c r="HV48" s="345"/>
      <c r="HW48" s="344">
        <v>2.480324074074074E-2</v>
      </c>
      <c r="HX48" s="345">
        <f t="shared" si="111"/>
        <v>3</v>
      </c>
      <c r="HY48" s="344"/>
      <c r="HZ48" s="345"/>
      <c r="IA48" s="344">
        <v>1.1990740740740739E-2</v>
      </c>
      <c r="IB48" s="345">
        <f t="shared" si="112"/>
        <v>2</v>
      </c>
      <c r="IC48" s="344"/>
      <c r="ID48" s="345"/>
      <c r="IE48" s="344"/>
      <c r="IF48" s="345"/>
      <c r="IG48" s="344">
        <v>2.1423611111111112E-2</v>
      </c>
      <c r="IH48" s="345">
        <f t="shared" si="113"/>
        <v>2</v>
      </c>
      <c r="II48" s="344"/>
      <c r="IJ48" s="345"/>
      <c r="IK48" s="344"/>
      <c r="IL48" s="345"/>
      <c r="IM48" s="344"/>
      <c r="IN48" s="345"/>
      <c r="IO48" s="344">
        <v>3.2291666666666666E-3</v>
      </c>
      <c r="IP48" s="345">
        <f t="shared" si="108"/>
        <v>1</v>
      </c>
      <c r="IQ48" s="344"/>
      <c r="IR48" s="345"/>
      <c r="IS48" s="344"/>
      <c r="IT48" s="345"/>
      <c r="IU48" s="344">
        <f>TIME(0,41,13)+TIME(0,16,53)</f>
        <v>4.0347222222222222E-2</v>
      </c>
      <c r="IV48" s="345">
        <f t="shared" si="115"/>
        <v>4</v>
      </c>
      <c r="IW48" s="344">
        <v>2.6701388888888889E-2</v>
      </c>
      <c r="IX48" s="345">
        <f t="shared" ref="IX48" si="122">ROUNDUP(IW48/$F48,0)</f>
        <v>3</v>
      </c>
      <c r="IY48" s="344"/>
      <c r="IZ48" s="345"/>
      <c r="JA48" s="344"/>
      <c r="JB48" s="345"/>
      <c r="JC48" s="344"/>
      <c r="JD48" s="345"/>
      <c r="JE48" s="344"/>
      <c r="JF48" s="345"/>
      <c r="JG48" s="344"/>
      <c r="JH48" s="345"/>
      <c r="JI48" s="370"/>
      <c r="JJ48" s="437"/>
      <c r="JK48" s="344">
        <v>1.4537037037037038E-2</v>
      </c>
      <c r="JL48" s="345">
        <f t="shared" si="118"/>
        <v>2</v>
      </c>
      <c r="JM48" s="344">
        <v>2.1851851851851848E-2</v>
      </c>
      <c r="JN48" s="345">
        <f t="shared" si="119"/>
        <v>2</v>
      </c>
      <c r="JO48" s="344"/>
      <c r="JP48" s="345"/>
      <c r="JQ48" s="344"/>
      <c r="JR48" s="345"/>
      <c r="JS48" s="344"/>
      <c r="JT48" s="345"/>
      <c r="JU48" s="344"/>
      <c r="JV48" s="345"/>
      <c r="JW48" s="344"/>
      <c r="JX48" s="345"/>
      <c r="JY48" s="370"/>
      <c r="JZ48" s="365"/>
      <c r="KA48" s="344"/>
      <c r="KB48" s="345"/>
      <c r="KC48" s="344"/>
      <c r="KD48" s="345"/>
      <c r="KE48" s="344"/>
      <c r="KF48" s="372"/>
      <c r="KG48" s="344"/>
      <c r="KH48" s="345"/>
      <c r="KI48" s="344"/>
      <c r="KJ48" s="345"/>
      <c r="KK48" s="344"/>
      <c r="KL48" s="345"/>
      <c r="KM48" s="344"/>
      <c r="KN48" s="345"/>
      <c r="KO48" s="344"/>
      <c r="KP48" s="345"/>
      <c r="KQ48" s="344"/>
      <c r="KR48" s="345"/>
      <c r="KS48" s="344"/>
      <c r="KT48" s="345"/>
      <c r="KU48" s="344"/>
      <c r="KV48" s="345"/>
      <c r="KW48" s="344"/>
      <c r="KX48" s="345"/>
      <c r="KY48" s="344"/>
      <c r="KZ48" s="345"/>
      <c r="LA48" s="362"/>
      <c r="LB48" s="363"/>
      <c r="LC48" s="352"/>
      <c r="LD48" s="345"/>
      <c r="LE48" s="344"/>
      <c r="LF48" s="345"/>
      <c r="LG48" s="344"/>
      <c r="LH48" s="345"/>
      <c r="LI48" s="344"/>
      <c r="LJ48" s="345"/>
      <c r="LK48" s="344"/>
      <c r="LL48" s="345"/>
      <c r="LM48" s="352"/>
      <c r="LN48" s="345"/>
      <c r="LO48" s="344"/>
      <c r="LP48" s="345"/>
      <c r="LQ48" s="344"/>
      <c r="LR48" s="345"/>
      <c r="LS48" s="344"/>
      <c r="LT48" s="345"/>
      <c r="LU48" s="344"/>
      <c r="LV48" s="345"/>
      <c r="LW48" s="344"/>
      <c r="LX48" s="349"/>
      <c r="LY48" s="344"/>
      <c r="LZ48" s="345"/>
      <c r="MA48" s="344"/>
      <c r="MB48" s="345"/>
      <c r="MC48" s="352"/>
      <c r="MD48" s="373"/>
      <c r="ME48" s="352"/>
      <c r="MF48" s="373"/>
      <c r="MG48" s="352"/>
      <c r="MH48" s="373"/>
      <c r="MI48" s="352"/>
      <c r="MJ48" s="373"/>
    </row>
    <row r="49" spans="1:348" s="337" customFormat="1" ht="16.5" customHeight="1" x14ac:dyDescent="0.2">
      <c r="A49" s="338">
        <f t="shared" si="5"/>
        <v>47</v>
      </c>
      <c r="B49" s="397" t="s">
        <v>440</v>
      </c>
      <c r="C49" s="340">
        <f t="shared" si="0"/>
        <v>5</v>
      </c>
      <c r="D49" s="341">
        <f t="shared" si="98"/>
        <v>159.01284722222221</v>
      </c>
      <c r="E49" s="342">
        <f t="shared" si="1"/>
        <v>1.7447668981481481</v>
      </c>
      <c r="F49" s="343">
        <f t="shared" si="2"/>
        <v>1.2442129629629629E-2</v>
      </c>
      <c r="G49" s="344"/>
      <c r="H49" s="345"/>
      <c r="I49" s="344">
        <v>1.9386574074074073E-2</v>
      </c>
      <c r="J49" s="345">
        <f>ROUNDUP(I49/F49,0)</f>
        <v>2</v>
      </c>
      <c r="K49" s="344"/>
      <c r="L49" s="345"/>
      <c r="M49" s="346"/>
      <c r="N49" s="347"/>
      <c r="O49" s="344"/>
      <c r="P49" s="345"/>
      <c r="Q49" s="344"/>
      <c r="R49" s="345"/>
      <c r="S49" s="344"/>
      <c r="T49" s="345"/>
      <c r="U49" s="346"/>
      <c r="V49" s="345"/>
      <c r="W49" s="346"/>
      <c r="X49" s="345"/>
      <c r="Y49" s="344">
        <v>2.9317129629629634E-2</v>
      </c>
      <c r="Z49" s="345">
        <f>ROUNDUP(Y49/F49,0)</f>
        <v>3</v>
      </c>
      <c r="AA49" s="344">
        <v>2.8182870370370372E-2</v>
      </c>
      <c r="AB49" s="345">
        <f>ROUNDUP(AA49/F49,0)</f>
        <v>3</v>
      </c>
      <c r="AC49" s="348"/>
      <c r="AD49" s="348"/>
      <c r="AE49" s="344">
        <v>6.1782407407407404E-2</v>
      </c>
      <c r="AF49" s="349">
        <f>ROUNDUP(AE49/F49,0)</f>
        <v>5</v>
      </c>
      <c r="AG49" s="344">
        <v>0.46222222222222226</v>
      </c>
      <c r="AH49" s="349">
        <v>30</v>
      </c>
      <c r="AI49" s="344"/>
      <c r="AJ49" s="345"/>
      <c r="AK49" s="344"/>
      <c r="AL49" s="345"/>
      <c r="AM49" s="344">
        <v>1.6793981481481483E-2</v>
      </c>
      <c r="AN49" s="345">
        <f>ROUNDUP(AM49/F49,0)</f>
        <v>2</v>
      </c>
      <c r="AO49" s="344">
        <v>1.3969907407407408E-2</v>
      </c>
      <c r="AP49" s="345">
        <f>ROUNDUP(AO49/F49,0)</f>
        <v>2</v>
      </c>
      <c r="AQ49" s="344">
        <v>3.953703703703703E-2</v>
      </c>
      <c r="AR49" s="345">
        <f t="shared" si="78"/>
        <v>4</v>
      </c>
      <c r="AS49" s="344"/>
      <c r="AT49" s="345"/>
      <c r="AU49" s="350"/>
      <c r="AV49" s="351"/>
      <c r="AW49" s="352"/>
      <c r="AX49" s="353"/>
      <c r="AY49" s="354">
        <v>1.3587962962962963E-2</v>
      </c>
      <c r="AZ49" s="345">
        <f>ROUNDUP(AY49/F49,0)</f>
        <v>2</v>
      </c>
      <c r="BA49" s="344"/>
      <c r="BB49" s="345"/>
      <c r="BC49" s="354"/>
      <c r="BD49" s="345"/>
      <c r="BE49" s="344"/>
      <c r="BF49" s="345"/>
      <c r="BG49" s="352"/>
      <c r="BH49" s="345"/>
      <c r="BI49" s="354"/>
      <c r="BJ49" s="345"/>
      <c r="BK49" s="355">
        <v>1.298611111111111E-2</v>
      </c>
      <c r="BL49" s="348">
        <f>ROUNDUP(BK49/F49,0)</f>
        <v>2</v>
      </c>
      <c r="BM49" s="344"/>
      <c r="BN49" s="345"/>
      <c r="BO49" s="344">
        <v>1.300925925925926E-2</v>
      </c>
      <c r="BP49" s="345">
        <f>ROUNDUP(BO49/F49,0)</f>
        <v>2</v>
      </c>
      <c r="BQ49" s="344">
        <v>4.372685185185185E-2</v>
      </c>
      <c r="BR49" s="378">
        <f>ROUNDUP(BQ49/F49,0)</f>
        <v>4</v>
      </c>
      <c r="BS49" s="344"/>
      <c r="BT49" s="345"/>
      <c r="BU49" s="352"/>
      <c r="BV49" s="345"/>
      <c r="BW49" s="352"/>
      <c r="BX49" s="345"/>
      <c r="BY49" s="344">
        <v>1.2534722222222223E-2</v>
      </c>
      <c r="BZ49" s="349">
        <f t="shared" si="9"/>
        <v>2</v>
      </c>
      <c r="CA49" s="344">
        <v>3.9733796296296302E-2</v>
      </c>
      <c r="CB49" s="349">
        <f>ROUNDUP(CA49/F49,0)</f>
        <v>4</v>
      </c>
      <c r="CC49" s="344"/>
      <c r="CD49" s="349"/>
      <c r="CE49" s="344"/>
      <c r="CF49" s="345"/>
      <c r="CG49" s="344"/>
      <c r="CH49" s="345"/>
      <c r="CI49" s="344">
        <v>1.2442129629629629E-2</v>
      </c>
      <c r="CJ49" s="345">
        <f>ROUNDUP(CI49/F49,0)</f>
        <v>1</v>
      </c>
      <c r="CK49" s="352">
        <v>7.3854166666666665E-2</v>
      </c>
      <c r="CL49" s="345">
        <f>ROUNDUP(CK49/F49,0)</f>
        <v>6</v>
      </c>
      <c r="CM49" s="344"/>
      <c r="CN49" s="345"/>
      <c r="CO49" s="344">
        <v>1.40625E-2</v>
      </c>
      <c r="CP49" s="345">
        <f>ROUNDUP(CO49/F49,0)</f>
        <v>2</v>
      </c>
      <c r="CQ49" s="356">
        <v>2.8918981481481482E-3</v>
      </c>
      <c r="CR49" s="345">
        <f>ROUNDUP(CQ49/F49,0)</f>
        <v>1</v>
      </c>
      <c r="CS49" s="352"/>
      <c r="CT49" s="349"/>
      <c r="CU49" s="354">
        <v>1.2731481481481481E-2</v>
      </c>
      <c r="CV49" s="345">
        <f>ROUNDUP(CU49/F49,0)</f>
        <v>2</v>
      </c>
      <c r="CW49" s="352">
        <v>6.6412037037037033E-2</v>
      </c>
      <c r="CX49" s="357">
        <f>ROUNDUP(CW49/F49,0)</f>
        <v>6</v>
      </c>
      <c r="CY49" s="358"/>
      <c r="CZ49" s="351"/>
      <c r="DA49" s="352"/>
      <c r="DB49" s="357"/>
      <c r="DC49" s="354">
        <v>1.2511574074074073E-2</v>
      </c>
      <c r="DD49" s="345">
        <f>ROUNDUP(DC49/F49,0)</f>
        <v>2</v>
      </c>
      <c r="DE49" s="350"/>
      <c r="DF49" s="348"/>
      <c r="DG49" s="352"/>
      <c r="DH49" s="359"/>
      <c r="DI49" s="344">
        <v>2.1458333333333333E-2</v>
      </c>
      <c r="DJ49" s="345">
        <f>ROUNDUP(DI49/F49,0)</f>
        <v>2</v>
      </c>
      <c r="DK49" s="344"/>
      <c r="DL49" s="345"/>
      <c r="DM49" s="346"/>
      <c r="DN49" s="345"/>
      <c r="DO49" s="354"/>
      <c r="DP49" s="345"/>
      <c r="DQ49" s="344">
        <v>1.2893518518518519E-2</v>
      </c>
      <c r="DR49" s="345">
        <f t="shared" si="17"/>
        <v>2</v>
      </c>
      <c r="DS49" s="346"/>
      <c r="DT49" s="345"/>
      <c r="DU49" s="348"/>
      <c r="DV49" s="347"/>
      <c r="DW49" s="344">
        <v>3.5370370370370365E-2</v>
      </c>
      <c r="DX49" s="365">
        <f>ROUNDUP(DW49/$F49,0)</f>
        <v>3</v>
      </c>
      <c r="DY49" s="344">
        <v>1.2708333333333334E-2</v>
      </c>
      <c r="DZ49" s="345">
        <f t="shared" si="11"/>
        <v>2</v>
      </c>
      <c r="EA49" s="355">
        <v>2.4039351851851853E-2</v>
      </c>
      <c r="EB49" s="348">
        <f t="shared" si="25"/>
        <v>2</v>
      </c>
      <c r="EC49" s="344"/>
      <c r="ED49" s="345"/>
      <c r="EE49" s="355">
        <v>1.2847222222222223E-2</v>
      </c>
      <c r="EF49" s="347">
        <f t="shared" si="26"/>
        <v>2</v>
      </c>
      <c r="EG49" s="344"/>
      <c r="EH49" s="345"/>
      <c r="EI49" s="344"/>
      <c r="EJ49" s="345"/>
      <c r="EK49" s="344"/>
      <c r="EL49" s="345"/>
      <c r="EM49" s="344"/>
      <c r="EN49" s="345"/>
      <c r="EO49" s="344"/>
      <c r="EP49" s="345"/>
      <c r="EQ49" s="355"/>
      <c r="ER49" s="345"/>
      <c r="ES49" s="344"/>
      <c r="ET49" s="345"/>
      <c r="EU49" s="344"/>
      <c r="EV49" s="345"/>
      <c r="EW49" s="344"/>
      <c r="EX49" s="345"/>
      <c r="EY49" s="344"/>
      <c r="EZ49" s="345"/>
      <c r="FA49" s="360">
        <v>6.9618055555555558E-2</v>
      </c>
      <c r="FB49" s="345">
        <f>ROUNDUP(FA49/F49,0)</f>
        <v>6</v>
      </c>
      <c r="FC49" s="360"/>
      <c r="FD49" s="345"/>
      <c r="FE49" s="348"/>
      <c r="FF49" s="345"/>
      <c r="FG49" s="352"/>
      <c r="FH49" s="348"/>
      <c r="FI49" s="360">
        <v>6.6979166666666659E-2</v>
      </c>
      <c r="FJ49" s="345">
        <f>ROUNDUP(FI49/$F$49,0)</f>
        <v>6</v>
      </c>
      <c r="FK49" s="344"/>
      <c r="FL49" s="345"/>
      <c r="FM49" s="370"/>
      <c r="FN49" s="365"/>
      <c r="FO49" s="366"/>
      <c r="FP49" s="365"/>
      <c r="FQ49" s="366"/>
      <c r="FR49" s="365"/>
      <c r="FS49" s="370">
        <v>1.2731481481481481E-2</v>
      </c>
      <c r="FT49" s="365">
        <f>ROUNDUP(FS49/$F49,0)</f>
        <v>2</v>
      </c>
      <c r="FU49" s="366"/>
      <c r="FV49" s="384"/>
      <c r="FW49" s="366"/>
      <c r="FX49" s="365"/>
      <c r="FY49" s="366"/>
      <c r="FZ49" s="365"/>
      <c r="GA49" s="370">
        <v>1.2499999999999999E-2</v>
      </c>
      <c r="GB49" s="365">
        <f>ROUNDUP(GA49/$F49,0)</f>
        <v>2</v>
      </c>
      <c r="GC49" s="354"/>
      <c r="GD49" s="345"/>
      <c r="GE49" s="354"/>
      <c r="GF49" s="345"/>
      <c r="GG49" s="354"/>
      <c r="GH49" s="345"/>
      <c r="GI49" s="346"/>
      <c r="GJ49" s="345"/>
      <c r="GK49" s="346"/>
      <c r="GL49" s="345"/>
      <c r="GM49" s="360"/>
      <c r="GN49" s="345"/>
      <c r="GO49" s="348"/>
      <c r="GP49" s="348"/>
      <c r="GQ49" s="360"/>
      <c r="GR49" s="345"/>
      <c r="GS49" s="370">
        <v>1.2812499999999999E-2</v>
      </c>
      <c r="GT49" s="365">
        <f>ROUNDUP(GS49/$F49,0)</f>
        <v>2</v>
      </c>
      <c r="GU49" s="370">
        <v>1.6249999999999997E-2</v>
      </c>
      <c r="GV49" s="365">
        <f>ROUNDUP(GU49/$F49,0)</f>
        <v>2</v>
      </c>
      <c r="GW49" s="344"/>
      <c r="GX49" s="345"/>
      <c r="GY49" s="370">
        <v>6.5648148148148136E-2</v>
      </c>
      <c r="GZ49" s="365">
        <f>ROUNDUP(GY49/$F49,0)</f>
        <v>6</v>
      </c>
      <c r="HA49" s="366"/>
      <c r="HB49" s="365"/>
      <c r="HC49" s="370"/>
      <c r="HD49" s="365"/>
      <c r="HE49" s="370">
        <v>2.0219907407407409E-2</v>
      </c>
      <c r="HF49" s="365">
        <f>ROUNDUP(HE49/$F49,0)</f>
        <v>2</v>
      </c>
      <c r="HG49" s="370">
        <v>6.4837962962962958E-2</v>
      </c>
      <c r="HH49" s="365">
        <f>ROUNDUP(HG49/$F49,0)</f>
        <v>6</v>
      </c>
      <c r="HI49" s="344"/>
      <c r="HJ49" s="345"/>
      <c r="HK49" s="366"/>
      <c r="HL49" s="365"/>
      <c r="HM49" s="368">
        <v>1.2789351851851852E-2</v>
      </c>
      <c r="HN49" s="369">
        <f t="shared" si="110"/>
        <v>2</v>
      </c>
      <c r="HO49" s="368"/>
      <c r="HP49" s="369"/>
      <c r="HQ49" s="368"/>
      <c r="HR49" s="369"/>
      <c r="HS49" s="346"/>
      <c r="HT49" s="345"/>
      <c r="HU49" s="344">
        <v>1.2291666666666666E-2</v>
      </c>
      <c r="HV49" s="345">
        <f t="shared" ref="HV49" si="123">ROUNDUP(HU49/$F49,0)</f>
        <v>1</v>
      </c>
      <c r="HW49" s="344">
        <v>2.7280092592592592E-2</v>
      </c>
      <c r="HX49" s="345">
        <f t="shared" si="111"/>
        <v>3</v>
      </c>
      <c r="HY49" s="344"/>
      <c r="HZ49" s="345"/>
      <c r="IA49" s="344"/>
      <c r="IB49" s="345"/>
      <c r="IC49" s="344">
        <v>0.16666666666666666</v>
      </c>
      <c r="ID49" s="345">
        <f t="shared" ref="ID49" si="124">ROUNDUP(IC49/$F49,0)</f>
        <v>14</v>
      </c>
      <c r="IE49" s="344"/>
      <c r="IF49" s="345"/>
      <c r="IG49" s="344"/>
      <c r="IH49" s="345"/>
      <c r="II49" s="344"/>
      <c r="IJ49" s="345"/>
      <c r="IK49" s="344"/>
      <c r="IL49" s="345"/>
      <c r="IM49" s="344"/>
      <c r="IN49" s="345"/>
      <c r="IO49" s="344">
        <v>3.483796296296296E-3</v>
      </c>
      <c r="IP49" s="345">
        <f t="shared" si="108"/>
        <v>1</v>
      </c>
      <c r="IQ49" s="344"/>
      <c r="IR49" s="345"/>
      <c r="IS49" s="344"/>
      <c r="IT49" s="345"/>
      <c r="IU49" s="344">
        <v>3.2071759259259258E-2</v>
      </c>
      <c r="IV49" s="345">
        <f t="shared" si="115"/>
        <v>3</v>
      </c>
      <c r="IW49" s="344"/>
      <c r="IX49" s="345"/>
      <c r="IY49" s="344"/>
      <c r="IZ49" s="345"/>
      <c r="JA49" s="344">
        <v>2.7592592592592596E-2</v>
      </c>
      <c r="JB49" s="345">
        <f t="shared" ref="JB49:JB51" si="125">ROUNDUP(JA49/$F49,0)</f>
        <v>3</v>
      </c>
      <c r="JC49" s="344"/>
      <c r="JD49" s="345"/>
      <c r="JE49" s="344"/>
      <c r="JF49" s="345"/>
      <c r="JG49" s="344"/>
      <c r="JH49" s="345"/>
      <c r="JI49" s="370"/>
      <c r="JJ49" s="371"/>
      <c r="JK49" s="344"/>
      <c r="JL49" s="345"/>
      <c r="JM49" s="344"/>
      <c r="JN49" s="345"/>
      <c r="JO49" s="344"/>
      <c r="JP49" s="345"/>
      <c r="JQ49" s="344"/>
      <c r="JR49" s="345"/>
      <c r="JS49" s="344"/>
      <c r="JT49" s="345"/>
      <c r="JU49" s="344"/>
      <c r="JV49" s="345"/>
      <c r="JW49" s="344"/>
      <c r="JX49" s="345"/>
      <c r="JY49" s="387"/>
      <c r="JZ49" s="365"/>
      <c r="KA49" s="344"/>
      <c r="KB49" s="345"/>
      <c r="KC49" s="344"/>
      <c r="KD49" s="345"/>
      <c r="KE49" s="344"/>
      <c r="KF49" s="372"/>
      <c r="KG49" s="321"/>
      <c r="KH49" s="328"/>
      <c r="KI49" s="321"/>
      <c r="KJ49" s="333"/>
      <c r="KK49" s="331"/>
      <c r="KL49" s="333"/>
      <c r="KM49" s="331"/>
      <c r="KN49" s="333"/>
      <c r="KO49" s="331"/>
      <c r="KP49" s="333"/>
      <c r="KQ49" s="331"/>
      <c r="KR49" s="333"/>
      <c r="KS49" s="331"/>
      <c r="KT49" s="333"/>
      <c r="KU49" s="331"/>
      <c r="KV49" s="333"/>
      <c r="KW49" s="331"/>
      <c r="KX49" s="333"/>
      <c r="KY49" s="331"/>
      <c r="KZ49" s="333"/>
      <c r="LA49" s="329"/>
      <c r="LB49" s="330"/>
      <c r="LC49" s="331"/>
      <c r="LD49" s="333"/>
      <c r="LE49" s="331"/>
      <c r="LF49" s="333"/>
      <c r="LG49" s="331"/>
      <c r="LH49" s="333"/>
      <c r="LI49" s="331"/>
      <c r="LJ49" s="333"/>
      <c r="LK49" s="331"/>
      <c r="LL49" s="333"/>
      <c r="LM49" s="335"/>
      <c r="LN49" s="333"/>
      <c r="LO49" s="331"/>
      <c r="LP49" s="333"/>
      <c r="LQ49" s="331"/>
      <c r="LR49" s="333"/>
      <c r="LS49" s="331"/>
      <c r="LT49" s="333"/>
      <c r="LU49" s="331"/>
      <c r="LV49" s="333"/>
      <c r="LW49" s="331"/>
      <c r="LX49" s="322"/>
      <c r="LY49" s="331"/>
      <c r="LZ49" s="333"/>
      <c r="MA49" s="331"/>
      <c r="MB49" s="333"/>
      <c r="MC49" s="352"/>
      <c r="MD49" s="373"/>
      <c r="ME49" s="352"/>
      <c r="MF49" s="373"/>
      <c r="MG49" s="352"/>
      <c r="MH49" s="373"/>
      <c r="MI49" s="352"/>
      <c r="MJ49" s="373"/>
    </row>
    <row r="50" spans="1:348" s="337" customFormat="1" ht="16.5" customHeight="1" x14ac:dyDescent="0.2">
      <c r="A50" s="338">
        <f t="shared" si="5"/>
        <v>48</v>
      </c>
      <c r="B50" s="438" t="s">
        <v>477</v>
      </c>
      <c r="C50" s="340">
        <f t="shared" si="0"/>
        <v>31</v>
      </c>
      <c r="D50" s="341">
        <f t="shared" si="98"/>
        <v>7</v>
      </c>
      <c r="E50" s="342">
        <f t="shared" si="1"/>
        <v>4.5415046296296294E-2</v>
      </c>
      <c r="F50" s="343">
        <f t="shared" si="2"/>
        <v>1.2962962962962963E-2</v>
      </c>
      <c r="G50" s="321"/>
      <c r="H50" s="328"/>
      <c r="I50" s="321"/>
      <c r="J50" s="328"/>
      <c r="K50" s="321"/>
      <c r="L50" s="328"/>
      <c r="M50" s="413"/>
      <c r="N50" s="439"/>
      <c r="O50" s="321"/>
      <c r="P50" s="328"/>
      <c r="Q50" s="321"/>
      <c r="R50" s="328"/>
      <c r="S50" s="321"/>
      <c r="T50" s="328"/>
      <c r="U50" s="413"/>
      <c r="V50" s="328"/>
      <c r="W50" s="413"/>
      <c r="X50" s="328"/>
      <c r="Y50" s="321"/>
      <c r="Z50" s="345"/>
      <c r="AA50" s="321"/>
      <c r="AB50" s="345"/>
      <c r="AC50" s="440"/>
      <c r="AD50" s="440"/>
      <c r="AE50" s="321"/>
      <c r="AF50" s="349"/>
      <c r="AG50" s="321"/>
      <c r="AH50" s="345"/>
      <c r="AI50" s="321"/>
      <c r="AJ50" s="328"/>
      <c r="AK50" s="321"/>
      <c r="AL50" s="345"/>
      <c r="AM50" s="321"/>
      <c r="AN50" s="345"/>
      <c r="AO50" s="321"/>
      <c r="AP50" s="345"/>
      <c r="AQ50" s="321"/>
      <c r="AR50" s="328"/>
      <c r="AS50" s="321"/>
      <c r="AT50" s="328"/>
      <c r="AU50" s="441"/>
      <c r="AV50" s="442"/>
      <c r="AW50" s="334"/>
      <c r="AX50" s="443"/>
      <c r="AY50" s="444">
        <v>1.3518518518518518E-2</v>
      </c>
      <c r="AZ50" s="328">
        <f>ROUNDUP(AY50/F50,0)</f>
        <v>2</v>
      </c>
      <c r="BA50" s="321"/>
      <c r="BB50" s="328"/>
      <c r="BC50" s="444"/>
      <c r="BD50" s="328"/>
      <c r="BE50" s="321"/>
      <c r="BF50" s="328"/>
      <c r="BG50" s="334"/>
      <c r="BH50" s="328"/>
      <c r="BI50" s="444"/>
      <c r="BJ50" s="328"/>
      <c r="BK50" s="445">
        <v>1.2974537037037036E-2</v>
      </c>
      <c r="BL50" s="348">
        <f>ROUNDUP(BK50/F50,0)</f>
        <v>2</v>
      </c>
      <c r="BM50" s="321"/>
      <c r="BN50" s="345"/>
      <c r="BO50" s="321">
        <v>1.2962962962962963E-2</v>
      </c>
      <c r="BP50" s="345">
        <f>ROUNDUP(BO50/F50,0)</f>
        <v>1</v>
      </c>
      <c r="BQ50" s="321"/>
      <c r="BR50" s="345"/>
      <c r="BS50" s="321"/>
      <c r="BT50" s="328"/>
      <c r="BU50" s="334"/>
      <c r="BV50" s="328"/>
      <c r="BW50" s="334"/>
      <c r="BX50" s="328"/>
      <c r="BY50" s="321"/>
      <c r="BZ50" s="322"/>
      <c r="CA50" s="321"/>
      <c r="CB50" s="322"/>
      <c r="CC50" s="321"/>
      <c r="CD50" s="322"/>
      <c r="CE50" s="321"/>
      <c r="CF50" s="328"/>
      <c r="CG50" s="321"/>
      <c r="CH50" s="328"/>
      <c r="CI50" s="321"/>
      <c r="CJ50" s="328"/>
      <c r="CK50" s="334"/>
      <c r="CL50" s="328"/>
      <c r="CM50" s="321"/>
      <c r="CN50" s="328"/>
      <c r="CO50" s="321"/>
      <c r="CP50" s="328"/>
      <c r="CQ50" s="356">
        <v>2.8918981481481482E-3</v>
      </c>
      <c r="CR50" s="345">
        <f>ROUNDUP(CQ50/F50,0)</f>
        <v>1</v>
      </c>
      <c r="CS50" s="334"/>
      <c r="CT50" s="322"/>
      <c r="CU50" s="444"/>
      <c r="CV50" s="345"/>
      <c r="CW50" s="335"/>
      <c r="CX50" s="446"/>
      <c r="CY50" s="447"/>
      <c r="CZ50" s="442"/>
      <c r="DA50" s="334"/>
      <c r="DB50" s="446"/>
      <c r="DC50" s="444"/>
      <c r="DD50" s="345"/>
      <c r="DE50" s="441"/>
      <c r="DF50" s="440"/>
      <c r="DG50" s="334"/>
      <c r="DH50" s="448"/>
      <c r="DI50" s="321"/>
      <c r="DJ50" s="328"/>
      <c r="DK50" s="321"/>
      <c r="DL50" s="328"/>
      <c r="DM50" s="413"/>
      <c r="DN50" s="328"/>
      <c r="DO50" s="444"/>
      <c r="DP50" s="328"/>
      <c r="DQ50" s="321"/>
      <c r="DR50" s="345"/>
      <c r="DS50" s="413"/>
      <c r="DT50" s="328"/>
      <c r="DU50" s="440"/>
      <c r="DV50" s="439"/>
      <c r="DW50" s="447"/>
      <c r="DX50" s="440"/>
      <c r="DY50" s="321"/>
      <c r="DZ50" s="328"/>
      <c r="EA50" s="445"/>
      <c r="EB50" s="440"/>
      <c r="EC50" s="321"/>
      <c r="ED50" s="328"/>
      <c r="EE50" s="445"/>
      <c r="EF50" s="439"/>
      <c r="EG50" s="321"/>
      <c r="EH50" s="328"/>
      <c r="EI50" s="321"/>
      <c r="EJ50" s="328"/>
      <c r="EK50" s="321"/>
      <c r="EL50" s="328"/>
      <c r="EM50" s="321"/>
      <c r="EN50" s="328"/>
      <c r="EO50" s="321"/>
      <c r="EP50" s="328"/>
      <c r="EQ50" s="445"/>
      <c r="ER50" s="328"/>
      <c r="ES50" s="321"/>
      <c r="ET50" s="328"/>
      <c r="EU50" s="321"/>
      <c r="EV50" s="328"/>
      <c r="EW50" s="321"/>
      <c r="EX50" s="328"/>
      <c r="EY50" s="321"/>
      <c r="EZ50" s="328"/>
      <c r="FA50" s="449"/>
      <c r="FB50" s="328"/>
      <c r="FC50" s="449"/>
      <c r="FD50" s="328"/>
      <c r="FE50" s="440"/>
      <c r="FF50" s="328"/>
      <c r="FG50" s="334"/>
      <c r="FH50" s="440"/>
      <c r="FI50" s="450"/>
      <c r="FJ50" s="322"/>
      <c r="FK50" s="321"/>
      <c r="FL50" s="328"/>
      <c r="FM50" s="451"/>
      <c r="FN50" s="452"/>
      <c r="FO50" s="453"/>
      <c r="FP50" s="452"/>
      <c r="FQ50" s="366"/>
      <c r="FR50" s="365"/>
      <c r="FS50" s="453"/>
      <c r="FT50" s="452"/>
      <c r="FU50" s="413"/>
      <c r="FV50" s="439"/>
      <c r="FW50" s="413"/>
      <c r="FX50" s="328"/>
      <c r="FY50" s="413"/>
      <c r="FZ50" s="328"/>
      <c r="GA50" s="453"/>
      <c r="GB50" s="452"/>
      <c r="GC50" s="444"/>
      <c r="GD50" s="328"/>
      <c r="GE50" s="444"/>
      <c r="GF50" s="328"/>
      <c r="GG50" s="444"/>
      <c r="GH50" s="328"/>
      <c r="GI50" s="413"/>
      <c r="GJ50" s="328"/>
      <c r="GK50" s="413"/>
      <c r="GL50" s="328"/>
      <c r="GM50" s="449"/>
      <c r="GN50" s="328"/>
      <c r="GO50" s="440"/>
      <c r="GP50" s="440"/>
      <c r="GQ50" s="449"/>
      <c r="GR50" s="328"/>
      <c r="GS50" s="413"/>
      <c r="GT50" s="328"/>
      <c r="GU50" s="413"/>
      <c r="GV50" s="328"/>
      <c r="GW50" s="321"/>
      <c r="GX50" s="328"/>
      <c r="GY50" s="449"/>
      <c r="GZ50" s="328"/>
      <c r="HA50" s="413"/>
      <c r="HB50" s="328"/>
      <c r="HC50" s="321"/>
      <c r="HD50" s="328"/>
      <c r="HE50" s="451"/>
      <c r="HF50" s="454"/>
      <c r="HG50" s="321"/>
      <c r="HH50" s="328"/>
      <c r="HI50" s="321"/>
      <c r="HJ50" s="328"/>
      <c r="HK50" s="413"/>
      <c r="HL50" s="328"/>
      <c r="HM50" s="455"/>
      <c r="HN50" s="328"/>
      <c r="HO50" s="456"/>
      <c r="HP50" s="457"/>
      <c r="HQ50" s="456"/>
      <c r="HR50" s="457"/>
      <c r="HS50" s="413"/>
      <c r="HT50" s="328"/>
      <c r="HU50" s="413"/>
      <c r="HV50" s="328"/>
      <c r="HW50" s="321"/>
      <c r="HX50" s="328"/>
      <c r="HY50" s="321"/>
      <c r="HZ50" s="328"/>
      <c r="IA50" s="321"/>
      <c r="IB50" s="328"/>
      <c r="IC50" s="321"/>
      <c r="ID50" s="328"/>
      <c r="IE50" s="321"/>
      <c r="IF50" s="328"/>
      <c r="IG50" s="321"/>
      <c r="IH50" s="328"/>
      <c r="II50" s="321"/>
      <c r="IJ50" s="328"/>
      <c r="IK50" s="321"/>
      <c r="IL50" s="328"/>
      <c r="IM50" s="321"/>
      <c r="IN50" s="328"/>
      <c r="IO50" s="344">
        <v>3.0671296296296297E-3</v>
      </c>
      <c r="IP50" s="345">
        <f t="shared" si="108"/>
        <v>1</v>
      </c>
      <c r="IQ50" s="321"/>
      <c r="IR50" s="328"/>
      <c r="IS50" s="321"/>
      <c r="IT50" s="328"/>
      <c r="IU50" s="321"/>
      <c r="IV50" s="328"/>
      <c r="IW50" s="321"/>
      <c r="IX50" s="328"/>
      <c r="IY50" s="321"/>
      <c r="IZ50" s="328"/>
      <c r="JA50" s="321"/>
      <c r="JB50" s="328"/>
      <c r="JC50" s="321"/>
      <c r="JD50" s="328"/>
      <c r="JE50" s="321"/>
      <c r="JF50" s="328"/>
      <c r="JG50" s="321"/>
      <c r="JH50" s="328"/>
      <c r="JI50" s="451"/>
      <c r="JJ50" s="458"/>
      <c r="JK50" s="321"/>
      <c r="JL50" s="328"/>
      <c r="JM50" s="321"/>
      <c r="JN50" s="328"/>
      <c r="JO50" s="321"/>
      <c r="JP50" s="328"/>
      <c r="JQ50" s="321"/>
      <c r="JR50" s="328"/>
      <c r="JS50" s="321"/>
      <c r="JT50" s="328"/>
      <c r="JU50" s="321"/>
      <c r="JV50" s="328"/>
      <c r="JW50" s="321"/>
      <c r="JX50" s="328"/>
      <c r="JY50" s="459"/>
      <c r="JZ50" s="452"/>
      <c r="KA50" s="321"/>
      <c r="KB50" s="328"/>
      <c r="KC50" s="321"/>
      <c r="KD50" s="328"/>
      <c r="KE50" s="321"/>
      <c r="KF50" s="460"/>
      <c r="KG50" s="388"/>
      <c r="KH50" s="383"/>
      <c r="KI50" s="388"/>
      <c r="KJ50" s="383"/>
      <c r="KK50" s="321"/>
      <c r="KL50" s="328"/>
      <c r="KM50" s="321"/>
      <c r="KN50" s="328"/>
      <c r="KO50" s="321"/>
      <c r="KP50" s="328"/>
      <c r="KQ50" s="321"/>
      <c r="KR50" s="328"/>
      <c r="KS50" s="321"/>
      <c r="KT50" s="328"/>
      <c r="KU50" s="321"/>
      <c r="KV50" s="328"/>
      <c r="KW50" s="321"/>
      <c r="KX50" s="328"/>
      <c r="KY50" s="321"/>
      <c r="KZ50" s="328"/>
      <c r="LA50" s="461"/>
      <c r="LB50" s="462"/>
      <c r="LC50" s="321"/>
      <c r="LD50" s="328"/>
      <c r="LE50" s="321"/>
      <c r="LF50" s="328"/>
      <c r="LG50" s="321"/>
      <c r="LH50" s="328"/>
      <c r="LI50" s="321"/>
      <c r="LJ50" s="328"/>
      <c r="LK50" s="321"/>
      <c r="LL50" s="328"/>
      <c r="LM50" s="334"/>
      <c r="LN50" s="328"/>
      <c r="LO50" s="321"/>
      <c r="LP50" s="383"/>
      <c r="LQ50" s="321"/>
      <c r="LR50" s="328"/>
      <c r="LS50" s="321"/>
      <c r="LT50" s="328"/>
      <c r="LU50" s="321"/>
      <c r="LV50" s="383"/>
      <c r="LW50" s="321"/>
      <c r="LX50" s="378"/>
      <c r="LY50" s="321"/>
      <c r="LZ50" s="328"/>
      <c r="MA50" s="321"/>
      <c r="MB50" s="328"/>
      <c r="MC50" s="352"/>
      <c r="MD50" s="373"/>
      <c r="ME50" s="352"/>
      <c r="MF50" s="373"/>
      <c r="MG50" s="352"/>
      <c r="MH50" s="373"/>
      <c r="MI50" s="352"/>
      <c r="MJ50" s="373"/>
    </row>
    <row r="51" spans="1:348" s="337" customFormat="1" ht="16.5" customHeight="1" thickBot="1" x14ac:dyDescent="0.25">
      <c r="A51" s="338">
        <f t="shared" si="5"/>
        <v>49</v>
      </c>
      <c r="B51" s="463" t="s">
        <v>401</v>
      </c>
      <c r="C51" s="464">
        <f t="shared" si="0"/>
        <v>8</v>
      </c>
      <c r="D51" s="465">
        <f t="shared" si="98"/>
        <v>146</v>
      </c>
      <c r="E51" s="466">
        <f t="shared" si="1"/>
        <v>2.2671874999999999</v>
      </c>
      <c r="F51" s="467">
        <f t="shared" si="2"/>
        <v>1.6875000000000001E-2</v>
      </c>
      <c r="G51" s="468"/>
      <c r="H51" s="469"/>
      <c r="I51" s="468">
        <v>2.6944444444444441E-2</v>
      </c>
      <c r="J51" s="469">
        <f>ROUNDUP(I51/F51,0)</f>
        <v>2</v>
      </c>
      <c r="K51" s="468">
        <v>2.2581018518518518E-2</v>
      </c>
      <c r="L51" s="469">
        <f>ROUNDUP(K51/F51,0)</f>
        <v>2</v>
      </c>
      <c r="M51" s="470"/>
      <c r="N51" s="471"/>
      <c r="O51" s="468"/>
      <c r="P51" s="469"/>
      <c r="Q51" s="468">
        <v>6.053240740740741E-3</v>
      </c>
      <c r="R51" s="469">
        <f>ROUNDUP(Q51/F51,0)</f>
        <v>1</v>
      </c>
      <c r="S51" s="468">
        <v>2.0439814814814817E-2</v>
      </c>
      <c r="T51" s="469">
        <f>ROUNDUP(S51/F51,0)</f>
        <v>2</v>
      </c>
      <c r="U51" s="470"/>
      <c r="V51" s="469"/>
      <c r="W51" s="470"/>
      <c r="X51" s="469"/>
      <c r="Y51" s="468">
        <v>3.6342592592592593E-2</v>
      </c>
      <c r="Z51" s="469">
        <f>ROUNDUP(Y51/F51,0)</f>
        <v>3</v>
      </c>
      <c r="AA51" s="468">
        <v>3.9490740740740743E-2</v>
      </c>
      <c r="AB51" s="469">
        <f>ROUNDUP(AA51/F51,0)</f>
        <v>3</v>
      </c>
      <c r="AC51" s="472"/>
      <c r="AD51" s="472"/>
      <c r="AE51" s="468">
        <v>9.6064814814814811E-2</v>
      </c>
      <c r="AF51" s="473">
        <f>ROUNDUP(AE51/F51,0)</f>
        <v>6</v>
      </c>
      <c r="AG51" s="468">
        <v>0.54317129629629635</v>
      </c>
      <c r="AH51" s="469">
        <v>30</v>
      </c>
      <c r="AI51" s="468"/>
      <c r="AJ51" s="469"/>
      <c r="AK51" s="468">
        <v>2.1122685185185185E-2</v>
      </c>
      <c r="AL51" s="469">
        <f t="shared" si="120"/>
        <v>2</v>
      </c>
      <c r="AM51" s="468">
        <v>2.0578703703703703E-2</v>
      </c>
      <c r="AN51" s="469">
        <f>ROUNDUP(AM51/F51,0)</f>
        <v>2</v>
      </c>
      <c r="AO51" s="468">
        <v>1.7187499999999998E-2</v>
      </c>
      <c r="AP51" s="469">
        <f>ROUNDUP(AO51/F51,0)</f>
        <v>2</v>
      </c>
      <c r="AQ51" s="468"/>
      <c r="AR51" s="469"/>
      <c r="AS51" s="468"/>
      <c r="AT51" s="469"/>
      <c r="AU51" s="474"/>
      <c r="AV51" s="475"/>
      <c r="AW51" s="476"/>
      <c r="AX51" s="477"/>
      <c r="AY51" s="478"/>
      <c r="AZ51" s="469"/>
      <c r="BA51" s="468"/>
      <c r="BB51" s="469"/>
      <c r="BC51" s="478"/>
      <c r="BD51" s="469"/>
      <c r="BE51" s="468"/>
      <c r="BF51" s="469"/>
      <c r="BG51" s="476"/>
      <c r="BH51" s="469"/>
      <c r="BI51" s="478"/>
      <c r="BJ51" s="469"/>
      <c r="BK51" s="479"/>
      <c r="BL51" s="472"/>
      <c r="BM51" s="468"/>
      <c r="BN51" s="469"/>
      <c r="BO51" s="468"/>
      <c r="BP51" s="469"/>
      <c r="BQ51" s="468"/>
      <c r="BR51" s="469"/>
      <c r="BS51" s="468"/>
      <c r="BT51" s="469"/>
      <c r="BU51" s="476"/>
      <c r="BV51" s="469"/>
      <c r="BW51" s="476"/>
      <c r="BX51" s="469"/>
      <c r="BY51" s="468"/>
      <c r="BZ51" s="473"/>
      <c r="CA51" s="468"/>
      <c r="CB51" s="473"/>
      <c r="CC51" s="468"/>
      <c r="CD51" s="473"/>
      <c r="CE51" s="468"/>
      <c r="CF51" s="469"/>
      <c r="CG51" s="468"/>
      <c r="CH51" s="469"/>
      <c r="CI51" s="468"/>
      <c r="CJ51" s="469"/>
      <c r="CK51" s="476"/>
      <c r="CL51" s="469"/>
      <c r="CM51" s="468"/>
      <c r="CN51" s="469"/>
      <c r="CO51" s="468"/>
      <c r="CP51" s="469"/>
      <c r="CQ51" s="468"/>
      <c r="CR51" s="469"/>
      <c r="CS51" s="476"/>
      <c r="CT51" s="473"/>
      <c r="CU51" s="478">
        <v>1.9756944444444445E-2</v>
      </c>
      <c r="CV51" s="469">
        <f>ROUNDUP(CU51/F51,0)</f>
        <v>2</v>
      </c>
      <c r="CW51" s="476"/>
      <c r="CX51" s="480"/>
      <c r="CY51" s="481"/>
      <c r="CZ51" s="475"/>
      <c r="DA51" s="476"/>
      <c r="DB51" s="480"/>
      <c r="DC51" s="482">
        <v>1.6875000000000001E-2</v>
      </c>
      <c r="DD51" s="473">
        <f>ROUNDUP(DC51/F51,0)</f>
        <v>1</v>
      </c>
      <c r="DE51" s="474"/>
      <c r="DF51" s="472"/>
      <c r="DG51" s="476"/>
      <c r="DH51" s="483"/>
      <c r="DI51" s="468"/>
      <c r="DJ51" s="469"/>
      <c r="DK51" s="468"/>
      <c r="DL51" s="469"/>
      <c r="DM51" s="470"/>
      <c r="DN51" s="469"/>
      <c r="DO51" s="478"/>
      <c r="DP51" s="469"/>
      <c r="DQ51" s="468">
        <v>1.7928240740740741E-2</v>
      </c>
      <c r="DR51" s="469">
        <f t="shared" si="17"/>
        <v>2</v>
      </c>
      <c r="DS51" s="470"/>
      <c r="DT51" s="469"/>
      <c r="DU51" s="472"/>
      <c r="DV51" s="471"/>
      <c r="DW51" s="468">
        <v>8.5462962962962963E-2</v>
      </c>
      <c r="DX51" s="469">
        <f>ROUNDUP(DW51/$F51,0)</f>
        <v>6</v>
      </c>
      <c r="DY51" s="468"/>
      <c r="DZ51" s="469"/>
      <c r="EA51" s="479"/>
      <c r="EB51" s="472"/>
      <c r="EC51" s="468"/>
      <c r="ED51" s="469"/>
      <c r="EE51" s="479"/>
      <c r="EF51" s="471"/>
      <c r="EG51" s="468"/>
      <c r="EH51" s="469"/>
      <c r="EI51" s="468"/>
      <c r="EJ51" s="469"/>
      <c r="EK51" s="468"/>
      <c r="EL51" s="469"/>
      <c r="EM51" s="468">
        <v>0.4145833333333333</v>
      </c>
      <c r="EN51" s="469">
        <f>ROUNDUP(EM51/$F51,0)</f>
        <v>25</v>
      </c>
      <c r="EO51" s="468"/>
      <c r="EP51" s="469"/>
      <c r="EQ51" s="479"/>
      <c r="ER51" s="469"/>
      <c r="ES51" s="468"/>
      <c r="ET51" s="469"/>
      <c r="EU51" s="468"/>
      <c r="EV51" s="469"/>
      <c r="EW51" s="468"/>
      <c r="EX51" s="469"/>
      <c r="EY51" s="468"/>
      <c r="EZ51" s="469"/>
      <c r="FA51" s="484"/>
      <c r="FB51" s="469"/>
      <c r="FC51" s="484"/>
      <c r="FD51" s="469"/>
      <c r="FE51" s="472"/>
      <c r="FF51" s="469"/>
      <c r="FG51" s="476"/>
      <c r="FH51" s="472"/>
      <c r="FI51" s="485"/>
      <c r="FJ51" s="473"/>
      <c r="FK51" s="468"/>
      <c r="FL51" s="469"/>
      <c r="FM51" s="486"/>
      <c r="FN51" s="487"/>
      <c r="FO51" s="488"/>
      <c r="FP51" s="487"/>
      <c r="FQ51" s="488"/>
      <c r="FR51" s="487"/>
      <c r="FS51" s="488"/>
      <c r="FT51" s="487"/>
      <c r="FU51" s="470"/>
      <c r="FV51" s="471"/>
      <c r="FW51" s="470"/>
      <c r="FX51" s="469"/>
      <c r="FY51" s="470"/>
      <c r="FZ51" s="469"/>
      <c r="GA51" s="488"/>
      <c r="GB51" s="487"/>
      <c r="GC51" s="478"/>
      <c r="GD51" s="469"/>
      <c r="GE51" s="478"/>
      <c r="GF51" s="469"/>
      <c r="GG51" s="478"/>
      <c r="GH51" s="469"/>
      <c r="GI51" s="232">
        <v>0.44122685185185184</v>
      </c>
      <c r="GJ51" s="469">
        <f>ROUNDUP(GI51/$F51,0)</f>
        <v>27</v>
      </c>
      <c r="GK51" s="470"/>
      <c r="GL51" s="469"/>
      <c r="GM51" s="484"/>
      <c r="GN51" s="469"/>
      <c r="GO51" s="472"/>
      <c r="GP51" s="472"/>
      <c r="GQ51" s="484"/>
      <c r="GR51" s="469"/>
      <c r="GS51" s="470"/>
      <c r="GT51" s="469"/>
      <c r="GU51" s="470"/>
      <c r="GV51" s="469"/>
      <c r="GW51" s="468"/>
      <c r="GX51" s="469"/>
      <c r="GY51" s="484"/>
      <c r="GZ51" s="469"/>
      <c r="HA51" s="470"/>
      <c r="HB51" s="469"/>
      <c r="HC51" s="468"/>
      <c r="HD51" s="469"/>
      <c r="HE51" s="486"/>
      <c r="HF51" s="489"/>
      <c r="HG51" s="468" t="s">
        <v>590</v>
      </c>
      <c r="HH51" s="487">
        <f>ROUNDUP(HG51/$F51,0)</f>
        <v>7</v>
      </c>
      <c r="HI51" s="468"/>
      <c r="HJ51" s="469"/>
      <c r="HK51" s="488"/>
      <c r="HL51" s="487"/>
      <c r="HM51" s="490"/>
      <c r="HN51" s="469"/>
      <c r="HO51" s="491"/>
      <c r="HP51" s="492"/>
      <c r="HQ51" s="491"/>
      <c r="HR51" s="492"/>
      <c r="HS51" s="470"/>
      <c r="HT51" s="469"/>
      <c r="HU51" s="468">
        <v>1.6747685185185185E-2</v>
      </c>
      <c r="HV51" s="469">
        <f t="shared" ref="HV51" si="126">ROUNDUP(HU51/$F51,0)</f>
        <v>1</v>
      </c>
      <c r="HW51" s="468">
        <v>2.5740740740740745E-2</v>
      </c>
      <c r="HX51" s="469">
        <f t="shared" ref="HX51" si="127">ROUNDUP(HW51/$F51,0)</f>
        <v>2</v>
      </c>
      <c r="HY51" s="468"/>
      <c r="HZ51" s="469"/>
      <c r="IA51" s="468"/>
      <c r="IB51" s="469"/>
      <c r="IC51" s="468">
        <v>0.16666666666666666</v>
      </c>
      <c r="ID51" s="469">
        <f t="shared" ref="ID51" si="128">ROUNDUP(IC51/$F51,0)</f>
        <v>10</v>
      </c>
      <c r="IE51" s="468"/>
      <c r="IF51" s="469"/>
      <c r="IG51" s="468"/>
      <c r="IH51" s="469"/>
      <c r="II51" s="468"/>
      <c r="IJ51" s="469"/>
      <c r="IK51" s="468"/>
      <c r="IL51" s="469"/>
      <c r="IM51" s="468"/>
      <c r="IN51" s="469"/>
      <c r="IO51" s="468">
        <v>5.2546296296296299E-3</v>
      </c>
      <c r="IP51" s="469">
        <f t="shared" si="108"/>
        <v>1</v>
      </c>
      <c r="IQ51" s="468"/>
      <c r="IR51" s="469"/>
      <c r="IS51" s="468"/>
      <c r="IT51" s="469"/>
      <c r="IU51" s="468">
        <v>5.28587962962963E-2</v>
      </c>
      <c r="IV51" s="469">
        <f t="shared" ref="IV51" si="129">ROUNDUP(IU51/$F51,0)</f>
        <v>4</v>
      </c>
      <c r="IW51" s="468"/>
      <c r="IX51" s="469"/>
      <c r="IY51" s="468"/>
      <c r="IZ51" s="469"/>
      <c r="JA51" s="468">
        <v>4.6157407407407404E-2</v>
      </c>
      <c r="JB51" s="469">
        <f t="shared" si="125"/>
        <v>3</v>
      </c>
      <c r="JC51" s="468"/>
      <c r="JD51" s="469"/>
      <c r="JE51" s="468"/>
      <c r="JF51" s="469"/>
      <c r="JG51" s="468"/>
      <c r="JH51" s="469"/>
      <c r="JI51" s="486"/>
      <c r="JJ51" s="493"/>
      <c r="JK51" s="468"/>
      <c r="JL51" s="469"/>
      <c r="JM51" s="468"/>
      <c r="JN51" s="469"/>
      <c r="JO51" s="468"/>
      <c r="JP51" s="469"/>
      <c r="JQ51" s="468"/>
      <c r="JR51" s="469"/>
      <c r="JS51" s="468"/>
      <c r="JT51" s="469"/>
      <c r="JU51" s="468"/>
      <c r="JV51" s="469"/>
      <c r="JW51" s="468"/>
      <c r="JX51" s="469"/>
      <c r="JY51" s="494"/>
      <c r="JZ51" s="487"/>
      <c r="KA51" s="468"/>
      <c r="KB51" s="469"/>
      <c r="KC51" s="468"/>
      <c r="KD51" s="469"/>
      <c r="KE51" s="468"/>
      <c r="KF51" s="495"/>
      <c r="KG51" s="468"/>
      <c r="KH51" s="469"/>
      <c r="KI51" s="468"/>
      <c r="KJ51" s="469"/>
      <c r="KK51" s="468"/>
      <c r="KL51" s="469"/>
      <c r="KM51" s="468"/>
      <c r="KN51" s="469"/>
      <c r="KO51" s="468"/>
      <c r="KP51" s="469"/>
      <c r="KQ51" s="468"/>
      <c r="KR51" s="469"/>
      <c r="KS51" s="468"/>
      <c r="KT51" s="469"/>
      <c r="KU51" s="468"/>
      <c r="KV51" s="469"/>
      <c r="KW51" s="468"/>
      <c r="KX51" s="469"/>
      <c r="KY51" s="468"/>
      <c r="KZ51" s="469"/>
      <c r="LA51" s="496"/>
      <c r="LB51" s="489"/>
      <c r="LC51" s="468"/>
      <c r="LD51" s="469"/>
      <c r="LE51" s="468"/>
      <c r="LF51" s="469"/>
      <c r="LG51" s="468"/>
      <c r="LH51" s="469"/>
      <c r="LI51" s="468"/>
      <c r="LJ51" s="469"/>
      <c r="LK51" s="468"/>
      <c r="LL51" s="469"/>
      <c r="LM51" s="476"/>
      <c r="LN51" s="469"/>
      <c r="LO51" s="468"/>
      <c r="LP51" s="469"/>
      <c r="LQ51" s="468"/>
      <c r="LR51" s="469"/>
      <c r="LS51" s="468"/>
      <c r="LT51" s="469"/>
      <c r="LU51" s="468"/>
      <c r="LV51" s="469"/>
      <c r="LW51" s="468"/>
      <c r="LX51" s="469"/>
      <c r="LY51" s="468"/>
      <c r="LZ51" s="469"/>
      <c r="MA51" s="468"/>
      <c r="MB51" s="469"/>
      <c r="MC51" s="476"/>
      <c r="MD51" s="497"/>
      <c r="ME51" s="476"/>
      <c r="MF51" s="497"/>
      <c r="MG51" s="476"/>
      <c r="MH51" s="497"/>
      <c r="MI51" s="476"/>
      <c r="MJ51" s="497"/>
    </row>
    <row r="52" spans="1:348" s="501" customFormat="1" ht="19.5" customHeight="1" x14ac:dyDescent="0.2">
      <c r="A52" s="867" t="s">
        <v>111</v>
      </c>
      <c r="B52" s="868"/>
      <c r="C52" s="498">
        <f>SUM(G52:MJ52)</f>
        <v>775</v>
      </c>
      <c r="D52" s="499" t="s">
        <v>112</v>
      </c>
      <c r="E52" s="869">
        <f>SUM(E3:E51)</f>
        <v>40.360734722222219</v>
      </c>
      <c r="F52" s="870"/>
      <c r="G52" s="500">
        <f>(IF(G3&gt;0,"1"))+(IF(G4&gt;0,"1"))+(IF(G5&gt;0,"1"))+(IF(G6&gt;0,"1"))+(IF(G7&gt;0,"1"))+(IF(G8&gt;0,"1"))+(IF(G9&gt;0,"1"))+(IF(G10&gt;0,"1"))+(IF(G11&gt;0,"1"))+(IF(G12&gt;0,"1"))+(IF(G13&gt;0,"1"))+(IF(G14&gt;0,"1"))+(IF(G15&gt;0,"1"))+(IF(G16&gt;0,"1"))+(IF(G17&gt;0,"1"))+(IF(G18&gt;0,"1"))+(IF(G19&gt;0,"1"))+(IF(G20&gt;0,"1"))+(IF(G21&gt;0,"1"))+(IF(G22&gt;0,"1"))+(IF(G23&gt;0,"1"))+(IF(G24&gt;0,"1"))+(IF(G25&gt;0,"1"))+(IF(G26&gt;0,"1"))+(IF(G27&gt;0,"1"))+(IF(G28&gt;0,"1"))+(IF(G29&gt;0,"1"))+(IF(G30&gt;0,"1"))+(IF(G31&gt;0,"1"))+(IF(G32&gt;0,"1"))+(IF(G33&gt;0,"1"))+(IF(G34&gt;0,"1"))+(IF(G35&gt;0,"1"))+(IF(G36&gt;0,"1"))+(IF(G37&gt;0,"1"))+(IF(G38&gt;0,"1"))+(IF(G39&gt;0,"1"))+(IF(G40&gt;0,"1"))+(IF(G41&gt;0,"1"))+(IF(G42&gt;0,"1"))+(IF(G43&gt;0,"1"))+(IF(G44&gt;0,"1"))+(IF(G45&gt;0,"1"))+(IF(G46&gt;0,"1"))+(IF(G47&gt;0,"1"))+(IF(G48&gt;0,"1"))+(IF(G49&gt;0,"1"))+(IF(G50&gt;0,"1"))+(IF(G51&gt;0,"1"))</f>
        <v>2</v>
      </c>
      <c r="H52" s="500"/>
      <c r="I52" s="500">
        <f t="shared" ref="I52:BS52" si="130">(IF(I3&gt;0,"1"))+(IF(I4&gt;0,"1"))+(IF(I5&gt;0,"1"))+(IF(I6&gt;0,"1"))+(IF(I7&gt;0,"1"))+(IF(I8&gt;0,"1"))+(IF(I9&gt;0,"1"))+(IF(I10&gt;0,"1"))+(IF(I11&gt;0,"1"))+(IF(I12&gt;0,"1"))+(IF(I13&gt;0,"1"))+(IF(I14&gt;0,"1"))+(IF(I15&gt;0,"1"))+(IF(I16&gt;0,"1"))+(IF(I17&gt;0,"1"))+(IF(I18&gt;0,"1"))+(IF(I19&gt;0,"1"))+(IF(I20&gt;0,"1"))+(IF(I21&gt;0,"1"))+(IF(I22&gt;0,"1"))+(IF(I23&gt;0,"1"))+(IF(I24&gt;0,"1"))+(IF(I25&gt;0,"1"))+(IF(I26&gt;0,"1"))+(IF(I27&gt;0,"1"))+(IF(I28&gt;0,"1"))+(IF(I29&gt;0,"1"))+(IF(I30&gt;0,"1"))+(IF(I31&gt;0,"1"))+(IF(I32&gt;0,"1"))+(IF(I33&gt;0,"1"))+(IF(I34&gt;0,"1"))+(IF(I35&gt;0,"1"))+(IF(I36&gt;0,"1"))+(IF(I37&gt;0,"1"))+(IF(I38&gt;0,"1"))+(IF(I39&gt;0,"1"))+(IF(I40&gt;0,"1"))+(IF(I41&gt;0,"1"))+(IF(I42&gt;0,"1"))+(IF(I43&gt;0,"1"))+(IF(I44&gt;0,"1"))+(IF(I45&gt;0,"1"))+(IF(I46&gt;0,"1"))+(IF(I47&gt;0,"1"))+(IF(I48&gt;0,"1"))+(IF(I49&gt;0,"1"))+(IF(I50&gt;0,"1"))+(IF(I51&gt;0,"1"))</f>
        <v>2</v>
      </c>
      <c r="J52" s="500"/>
      <c r="K52" s="500">
        <f t="shared" si="130"/>
        <v>2</v>
      </c>
      <c r="L52" s="500"/>
      <c r="M52" s="500">
        <f t="shared" si="130"/>
        <v>1</v>
      </c>
      <c r="N52" s="500"/>
      <c r="O52" s="500">
        <f t="shared" si="130"/>
        <v>10</v>
      </c>
      <c r="P52" s="500"/>
      <c r="Q52" s="500">
        <f t="shared" si="130"/>
        <v>4</v>
      </c>
      <c r="R52" s="500"/>
      <c r="S52" s="500">
        <f t="shared" si="130"/>
        <v>8</v>
      </c>
      <c r="T52" s="500"/>
      <c r="U52" s="500">
        <f t="shared" si="130"/>
        <v>1</v>
      </c>
      <c r="V52" s="500"/>
      <c r="W52" s="500">
        <f t="shared" si="130"/>
        <v>1</v>
      </c>
      <c r="X52" s="500"/>
      <c r="Y52" s="500">
        <f t="shared" si="130"/>
        <v>17</v>
      </c>
      <c r="Z52" s="500"/>
      <c r="AA52" s="500">
        <f t="shared" si="130"/>
        <v>3</v>
      </c>
      <c r="AB52" s="500"/>
      <c r="AC52" s="500">
        <f t="shared" si="130"/>
        <v>2</v>
      </c>
      <c r="AD52" s="500"/>
      <c r="AE52" s="500">
        <f t="shared" si="130"/>
        <v>10</v>
      </c>
      <c r="AF52" s="500"/>
      <c r="AG52" s="500">
        <f t="shared" si="130"/>
        <v>4</v>
      </c>
      <c r="AH52" s="500"/>
      <c r="AI52" s="500">
        <f t="shared" si="130"/>
        <v>1</v>
      </c>
      <c r="AJ52" s="500"/>
      <c r="AK52" s="500">
        <f t="shared" si="130"/>
        <v>11</v>
      </c>
      <c r="AL52" s="500"/>
      <c r="AM52" s="500">
        <f t="shared" si="130"/>
        <v>2</v>
      </c>
      <c r="AN52" s="500"/>
      <c r="AO52" s="500">
        <f t="shared" si="130"/>
        <v>3</v>
      </c>
      <c r="AP52" s="500"/>
      <c r="AQ52" s="500">
        <f t="shared" si="130"/>
        <v>14</v>
      </c>
      <c r="AR52" s="500"/>
      <c r="AS52" s="500">
        <f t="shared" si="130"/>
        <v>10</v>
      </c>
      <c r="AT52" s="500"/>
      <c r="AU52" s="500">
        <f t="shared" si="130"/>
        <v>4</v>
      </c>
      <c r="AV52" s="500"/>
      <c r="AW52" s="500">
        <f t="shared" si="130"/>
        <v>4</v>
      </c>
      <c r="AX52" s="500"/>
      <c r="AY52" s="500">
        <f>(IF(AY3&gt;0,"1"))+(IF(AY4&gt;0,"1"))+(IF(AY5&gt;0,"1"))+(IF(AY6&gt;0,"1"))+(IF(AY7&gt;0,"1"))+(IF(AY8&gt;0,"1"))+(IF(AY9&gt;0,"1"))+(IF(AY10&gt;0,"1"))+(IF(AY11&gt;0,"1"))+(IF(AY12&gt;0,"1"))+(IF(AY13&gt;0,"1"))+(IF(AY14&gt;0,"1"))+(IF(AY15&gt;0,"1"))+(IF(AY16&gt;0,"1"))+(IF(AY17&gt;0,"1"))+(IF(AY18&gt;0,"1"))+(IF(AY19&gt;0,"1"))+(IF(AY20&gt;0,"1"))+(IF(AY21&gt;0,"1"))+(IF(AY22&gt;0,"1"))+(IF(AY23&gt;0,"1"))+(IF(AY24&gt;0,"1"))+(IF(AY25&gt;0,"1"))+(IF(AY26&gt;0,"1"))+(IF(AY27&gt;0,"1"))+(IF(AY28&gt;0,"1"))+(IF(AY29&gt;0,"1"))+(IF(AY30&gt;0,"1"))+(IF(AY31&gt;0,"1"))+(IF(AY32&gt;0,"1"))+(IF(AY33&gt;0,"1"))+(IF(AY34&gt;0,"1"))+(IF(AY35&gt;0,"1"))+(IF(AY36&gt;0,"1"))+(IF(AY37&gt;0,"1"))+(IF(AY38&gt;0,"1"))+(IF(AY39&gt;0,"1"))+(IF(AY40&gt;0,"1"))+(IF(AY41&gt;0,"1"))+(IF(AY42&gt;0,"1"))+(IF(AY43&gt;0,"1"))+(IF(AY44&gt;0,"1"))+(IF(AY45&gt;0,"1"))+(IF(AY46&gt;0,"1"))+(IF(AY47&gt;0,"1"))+(IF(AY48&gt;0,"1"))+(IF(AY49&gt;0,"1"))+(IF(AY50&gt;0,"1"))+(IF(AY51&gt;0,"1"))</f>
        <v>19</v>
      </c>
      <c r="AZ52" s="500"/>
      <c r="BA52" s="500">
        <f t="shared" si="130"/>
        <v>4</v>
      </c>
      <c r="BB52" s="500"/>
      <c r="BC52" s="500">
        <f t="shared" si="130"/>
        <v>3</v>
      </c>
      <c r="BD52" s="500"/>
      <c r="BE52" s="500">
        <f t="shared" si="130"/>
        <v>4</v>
      </c>
      <c r="BF52" s="500"/>
      <c r="BG52" s="500">
        <f t="shared" si="130"/>
        <v>5</v>
      </c>
      <c r="BH52" s="500"/>
      <c r="BI52" s="500">
        <f t="shared" si="130"/>
        <v>1</v>
      </c>
      <c r="BJ52" s="500"/>
      <c r="BK52" s="500">
        <f t="shared" si="130"/>
        <v>15</v>
      </c>
      <c r="BL52" s="500"/>
      <c r="BM52" s="500">
        <f t="shared" si="130"/>
        <v>1</v>
      </c>
      <c r="BN52" s="500"/>
      <c r="BO52" s="500">
        <f t="shared" si="130"/>
        <v>18</v>
      </c>
      <c r="BP52" s="500"/>
      <c r="BQ52" s="500">
        <f t="shared" si="130"/>
        <v>9</v>
      </c>
      <c r="BR52" s="500"/>
      <c r="BS52" s="500">
        <f t="shared" si="130"/>
        <v>4</v>
      </c>
      <c r="BT52" s="500"/>
      <c r="BU52" s="500">
        <f t="shared" ref="BU52:EG52" si="131">(IF(BU3&gt;0,"1"))+(IF(BU4&gt;0,"1"))+(IF(BU5&gt;0,"1"))+(IF(BU6&gt;0,"1"))+(IF(BU7&gt;0,"1"))+(IF(BU8&gt;0,"1"))+(IF(BU9&gt;0,"1"))+(IF(BU10&gt;0,"1"))+(IF(BU11&gt;0,"1"))+(IF(BU12&gt;0,"1"))+(IF(BU13&gt;0,"1"))+(IF(BU14&gt;0,"1"))+(IF(BU15&gt;0,"1"))+(IF(BU16&gt;0,"1"))+(IF(BU17&gt;0,"1"))+(IF(BU18&gt;0,"1"))+(IF(BU19&gt;0,"1"))+(IF(BU20&gt;0,"1"))+(IF(BU21&gt;0,"1"))+(IF(BU22&gt;0,"1"))+(IF(BU23&gt;0,"1"))+(IF(BU24&gt;0,"1"))+(IF(BU25&gt;0,"1"))+(IF(BU26&gt;0,"1"))+(IF(BU27&gt;0,"1"))+(IF(BU28&gt;0,"1"))+(IF(BU29&gt;0,"1"))+(IF(BU30&gt;0,"1"))+(IF(BU31&gt;0,"1"))+(IF(BU32&gt;0,"1"))+(IF(BU33&gt;0,"1"))+(IF(BU34&gt;0,"1"))+(IF(BU35&gt;0,"1"))+(IF(BU36&gt;0,"1"))+(IF(BU37&gt;0,"1"))+(IF(BU38&gt;0,"1"))+(IF(BU39&gt;0,"1"))+(IF(BU40&gt;0,"1"))+(IF(BU41&gt;0,"1"))+(IF(BU42&gt;0,"1"))+(IF(BU43&gt;0,"1"))+(IF(BU44&gt;0,"1"))+(IF(BU45&gt;0,"1"))+(IF(BU46&gt;0,"1"))+(IF(BU47&gt;0,"1"))+(IF(BU48&gt;0,"1"))+(IF(BU49&gt;0,"1"))+(IF(BU50&gt;0,"1"))+(IF(BU51&gt;0,"1"))</f>
        <v>3</v>
      </c>
      <c r="BV52" s="500"/>
      <c r="BW52" s="500">
        <f t="shared" si="131"/>
        <v>1</v>
      </c>
      <c r="BX52" s="500"/>
      <c r="BY52" s="500">
        <f t="shared" si="131"/>
        <v>19</v>
      </c>
      <c r="BZ52" s="500"/>
      <c r="CA52" s="500">
        <f t="shared" si="131"/>
        <v>5</v>
      </c>
      <c r="CB52" s="500"/>
      <c r="CC52" s="500">
        <f t="shared" si="131"/>
        <v>9</v>
      </c>
      <c r="CD52" s="500"/>
      <c r="CE52" s="500">
        <f t="shared" si="131"/>
        <v>2</v>
      </c>
      <c r="CF52" s="500"/>
      <c r="CG52" s="500">
        <f t="shared" si="131"/>
        <v>1</v>
      </c>
      <c r="CH52" s="500"/>
      <c r="CI52" s="500">
        <f t="shared" si="131"/>
        <v>16</v>
      </c>
      <c r="CJ52" s="500"/>
      <c r="CK52" s="500">
        <f t="shared" si="131"/>
        <v>6</v>
      </c>
      <c r="CL52" s="500"/>
      <c r="CM52" s="500">
        <f t="shared" si="131"/>
        <v>5</v>
      </c>
      <c r="CN52" s="500"/>
      <c r="CO52" s="500">
        <f t="shared" si="131"/>
        <v>22</v>
      </c>
      <c r="CP52" s="500"/>
      <c r="CQ52" s="500">
        <f t="shared" si="131"/>
        <v>18</v>
      </c>
      <c r="CR52" s="500"/>
      <c r="CS52" s="500">
        <f t="shared" si="131"/>
        <v>3</v>
      </c>
      <c r="CT52" s="500"/>
      <c r="CU52" s="500">
        <f t="shared" si="131"/>
        <v>17</v>
      </c>
      <c r="CV52" s="500"/>
      <c r="CW52" s="500">
        <f t="shared" si="131"/>
        <v>4</v>
      </c>
      <c r="CX52" s="500"/>
      <c r="CY52" s="500">
        <f t="shared" si="131"/>
        <v>1</v>
      </c>
      <c r="CZ52" s="500"/>
      <c r="DA52" s="500">
        <f t="shared" si="131"/>
        <v>3</v>
      </c>
      <c r="DB52" s="500"/>
      <c r="DC52" s="500">
        <f t="shared" si="131"/>
        <v>21</v>
      </c>
      <c r="DD52" s="500"/>
      <c r="DE52" s="500">
        <f t="shared" si="131"/>
        <v>1</v>
      </c>
      <c r="DF52" s="500"/>
      <c r="DG52" s="500">
        <f t="shared" si="131"/>
        <v>4</v>
      </c>
      <c r="DH52" s="500"/>
      <c r="DI52" s="500">
        <f t="shared" si="131"/>
        <v>12</v>
      </c>
      <c r="DJ52" s="500"/>
      <c r="DK52" s="500">
        <f t="shared" si="131"/>
        <v>4</v>
      </c>
      <c r="DL52" s="500"/>
      <c r="DM52" s="500">
        <f t="shared" si="131"/>
        <v>3</v>
      </c>
      <c r="DN52" s="500"/>
      <c r="DO52" s="500">
        <f t="shared" si="131"/>
        <v>1</v>
      </c>
      <c r="DP52" s="500"/>
      <c r="DQ52" s="500">
        <f t="shared" si="131"/>
        <v>18</v>
      </c>
      <c r="DR52" s="500"/>
      <c r="DS52" s="500"/>
      <c r="DT52" s="500"/>
      <c r="DU52" s="500">
        <f t="shared" si="131"/>
        <v>1</v>
      </c>
      <c r="DV52" s="500"/>
      <c r="DW52" s="500">
        <f t="shared" si="131"/>
        <v>15</v>
      </c>
      <c r="DX52" s="500"/>
      <c r="DY52" s="500">
        <f t="shared" si="131"/>
        <v>17</v>
      </c>
      <c r="DZ52" s="500"/>
      <c r="EA52" s="500">
        <f t="shared" si="131"/>
        <v>13</v>
      </c>
      <c r="EB52" s="500"/>
      <c r="EC52" s="500">
        <f t="shared" si="131"/>
        <v>9</v>
      </c>
      <c r="ED52" s="500"/>
      <c r="EE52" s="500">
        <f t="shared" si="131"/>
        <v>14</v>
      </c>
      <c r="EF52" s="500"/>
      <c r="EG52" s="500">
        <f t="shared" si="131"/>
        <v>1</v>
      </c>
      <c r="EH52" s="500"/>
      <c r="EI52" s="500">
        <f t="shared" ref="EI52:GU52" si="132">(IF(EI3&gt;0,"1"))+(IF(EI4&gt;0,"1"))+(IF(EI5&gt;0,"1"))+(IF(EI6&gt;0,"1"))+(IF(EI7&gt;0,"1"))+(IF(EI8&gt;0,"1"))+(IF(EI9&gt;0,"1"))+(IF(EI10&gt;0,"1"))+(IF(EI11&gt;0,"1"))+(IF(EI12&gt;0,"1"))+(IF(EI13&gt;0,"1"))+(IF(EI14&gt;0,"1"))+(IF(EI15&gt;0,"1"))+(IF(EI16&gt;0,"1"))+(IF(EI17&gt;0,"1"))+(IF(EI18&gt;0,"1"))+(IF(EI19&gt;0,"1"))+(IF(EI20&gt;0,"1"))+(IF(EI21&gt;0,"1"))+(IF(EI22&gt;0,"1"))+(IF(EI23&gt;0,"1"))+(IF(EI24&gt;0,"1"))+(IF(EI25&gt;0,"1"))+(IF(EI26&gt;0,"1"))+(IF(EI27&gt;0,"1"))+(IF(EI28&gt;0,"1"))+(IF(EI29&gt;0,"1"))+(IF(EI30&gt;0,"1"))+(IF(EI31&gt;0,"1"))+(IF(EI32&gt;0,"1"))+(IF(EI33&gt;0,"1"))+(IF(EI34&gt;0,"1"))+(IF(EI35&gt;0,"1"))+(IF(EI36&gt;0,"1"))+(IF(EI37&gt;0,"1"))+(IF(EI38&gt;0,"1"))+(IF(EI39&gt;0,"1"))+(IF(EI40&gt;0,"1"))+(IF(EI41&gt;0,"1"))+(IF(EI42&gt;0,"1"))+(IF(EI43&gt;0,"1"))+(IF(EI44&gt;0,"1"))+(IF(EI45&gt;0,"1"))+(IF(EI46&gt;0,"1"))+(IF(EI47&gt;0,"1"))+(IF(EI48&gt;0,"1"))+(IF(EI49&gt;0,"1"))+(IF(EI50&gt;0,"1"))+(IF(EI51&gt;0,"1"))</f>
        <v>3</v>
      </c>
      <c r="EJ52" s="500"/>
      <c r="EK52" s="500">
        <f t="shared" si="132"/>
        <v>1</v>
      </c>
      <c r="EL52" s="500"/>
      <c r="EM52" s="500">
        <f t="shared" si="132"/>
        <v>2</v>
      </c>
      <c r="EN52" s="500"/>
      <c r="EO52" s="500">
        <f t="shared" si="132"/>
        <v>1</v>
      </c>
      <c r="EP52" s="500"/>
      <c r="EQ52" s="500">
        <f t="shared" si="132"/>
        <v>4</v>
      </c>
      <c r="ER52" s="500"/>
      <c r="ES52" s="500">
        <f t="shared" si="132"/>
        <v>1</v>
      </c>
      <c r="ET52" s="500"/>
      <c r="EU52" s="500">
        <f t="shared" si="132"/>
        <v>1</v>
      </c>
      <c r="EV52" s="500"/>
      <c r="EW52" s="500"/>
      <c r="EX52" s="500"/>
      <c r="EY52" s="500">
        <f t="shared" si="132"/>
        <v>1</v>
      </c>
      <c r="EZ52" s="500"/>
      <c r="FA52" s="500">
        <f t="shared" si="132"/>
        <v>7</v>
      </c>
      <c r="FB52" s="500"/>
      <c r="FC52" s="500">
        <f t="shared" si="132"/>
        <v>1</v>
      </c>
      <c r="FD52" s="500"/>
      <c r="FE52" s="500">
        <f t="shared" si="132"/>
        <v>1</v>
      </c>
      <c r="FF52" s="500"/>
      <c r="FG52" s="500">
        <f t="shared" si="132"/>
        <v>2</v>
      </c>
      <c r="FH52" s="500"/>
      <c r="FI52" s="500">
        <f t="shared" si="132"/>
        <v>1</v>
      </c>
      <c r="FJ52" s="500"/>
      <c r="FK52" s="500">
        <f t="shared" si="132"/>
        <v>1</v>
      </c>
      <c r="FL52" s="500"/>
      <c r="FM52" s="500">
        <f t="shared" si="132"/>
        <v>3</v>
      </c>
      <c r="FN52" s="500"/>
      <c r="FO52" s="500">
        <f>(IF(FO3&gt;0,"1"))+(IF(FO4&gt;0,"1"))+(IF(FO5&gt;0,"1"))+(IF(FO6&gt;0,"1"))+(IF(FO7&gt;0,"1"))+(IF(FO8&gt;0,"1"))+(IF(FO9&gt;0,"1"))+(IF(FO10&gt;0,"1"))+(IF(FO11&gt;0,"1"))+(IF(FO12&gt;0,"1"))+(IF(FO13&gt;0,"1"))+(IF(FO14&gt;0,"1"))+(IF(FO15&gt;0,"1"))+(IF(FO16&gt;0,"1"))+(IF(FO17&gt;0,"1"))+(IF(FO18&gt;0,"1"))+(IF(FO19&gt;0,"1"))+(IF(FO20&gt;0,"1"))+(IF(FO21&gt;0,"1"))+(IF(FO22&gt;0,"1"))+(IF(FO23&gt;0,"1"))+(IF(FO24&gt;0,"1"))+(IF(FO25&gt;0,"1"))+(IF(FO26&gt;0,"1"))+(IF(FO27&gt;0,"1"))+(IF(FO28&gt;0,"1"))+(IF(FO29&gt;0,"1"))+(IF(FO30&gt;0,"1"))+(IF(FO31&gt;0,"1"))+(IF(FO32&gt;0,"1"))+(IF(FO33&gt;0,"1"))+(IF(FO34&gt;0,"1"))+(IF(FO35&gt;0,"1"))+(IF(FO36&gt;0,"1"))+(IF(FO37&gt;0,"1"))+(IF(FO38&gt;0,"1"))+(IF(FO39&gt;0,"1"))+(IF(FO40&gt;0,"1"))+(IF(FO41&gt;0,"1"))+(IF(FO42&gt;0,"1"))+(IF(FO43&gt;0,"1"))+(IF(FO44&gt;0,"1"))+(IF(FO45&gt;0,"1"))+(IF(FO46&gt;0,"1"))+(IF(FO47&gt;0,"1"))+(IF(FO48&gt;0,"1"))+(IF(FO49&gt;0,"1"))+(IF(FO50&gt;0,"1"))+(IF(FO51&gt;0,"1"))</f>
        <v>2</v>
      </c>
      <c r="FP52" s="500"/>
      <c r="FQ52" s="500">
        <f t="shared" si="132"/>
        <v>4</v>
      </c>
      <c r="FR52" s="500"/>
      <c r="FS52" s="500">
        <f t="shared" si="132"/>
        <v>16</v>
      </c>
      <c r="FT52" s="500"/>
      <c r="FU52" s="500">
        <f t="shared" si="132"/>
        <v>2</v>
      </c>
      <c r="FV52" s="500"/>
      <c r="FW52" s="500">
        <f t="shared" si="132"/>
        <v>1</v>
      </c>
      <c r="FX52" s="500"/>
      <c r="FY52" s="500">
        <f t="shared" si="132"/>
        <v>1</v>
      </c>
      <c r="FZ52" s="500"/>
      <c r="GA52" s="500">
        <f t="shared" si="132"/>
        <v>13</v>
      </c>
      <c r="GB52" s="500"/>
      <c r="GC52" s="500">
        <f t="shared" si="132"/>
        <v>6</v>
      </c>
      <c r="GD52" s="500"/>
      <c r="GE52" s="500">
        <f t="shared" si="132"/>
        <v>1</v>
      </c>
      <c r="GF52" s="500"/>
      <c r="GG52" s="500">
        <f t="shared" si="132"/>
        <v>2</v>
      </c>
      <c r="GH52" s="500"/>
      <c r="GI52" s="500">
        <f>(IF(GI3&gt;0,"1"))+(IF(GI4&gt;0,"1"))+(IF(GI5&gt;0,"1"))+(IF(GI6&gt;0,"1"))+(IF(GI7&gt;0,"1"))+(IF(GI8&gt;0,"1"))+(IF(GI9&gt;0,"1"))+(IF(GI10&gt;0,"1"))+(IF(GI11&gt;0,"1"))+(IF(GI12&gt;0,"1"))+(IF(GI13&gt;0,"1"))+(IF(GI14&gt;0,"1"))+(IF(GI15&gt;0,"1"))+(IF(GI16&gt;0,"1"))+(IF(GI17&gt;0,"1"))+(IF(GI18&gt;0,"1"))+(IF(GI19&gt;0,"1"))+(IF(GI20&gt;0,"1"))+(IF(GI21&gt;0,"1"))+(IF(GI22&gt;0,"1"))+(IF(GI23&gt;0,"1"))+(IF(GI24&gt;0,"1"))+(IF(GI25&gt;0,"1"))+(IF(GI26&gt;0,"1"))+(IF(GI27&gt;0,"1"))+(IF(GI28&gt;0,"1"))+(IF(GI29&gt;0,"1"))+(IF(GI30&gt;0,"1"))+(IF(GI31&gt;0,"1"))+(IF(GI32&gt;0,"1"))+(IF(GI33&gt;0,"1"))+(IF(GI34&gt;0,"1"))+(IF(GI35&gt;0,"1"))+(IF(GI36&gt;0,"1"))+(IF(GI37&gt;0,"1"))+(IF(GI38&gt;0,"1"))+(IF(GI39&gt;0,"1"))+(IF(GI40&gt;0,"1"))+(IF(GI41&gt;0,"1"))+(IF(GI42&gt;0,"1"))+(IF(GI43&gt;0,"1"))+(IF(GI44&gt;0,"1"))+(IF(GI45&gt;0,"1"))+(IF(GI46&gt;0,"1"))+(IF(GI47&gt;0,"1"))+(IF(GI48&gt;0,"1"))+(IF(GI49&gt;0,"1"))+(IF(GI50&gt;0,"1"))+(IF(GI51&gt;0,"1"))</f>
        <v>2</v>
      </c>
      <c r="GJ52" s="500"/>
      <c r="GK52" s="500">
        <f t="shared" si="132"/>
        <v>5</v>
      </c>
      <c r="GL52" s="500"/>
      <c r="GM52" s="500">
        <f t="shared" si="132"/>
        <v>3</v>
      </c>
      <c r="GN52" s="500"/>
      <c r="GO52" s="500">
        <f t="shared" si="132"/>
        <v>5</v>
      </c>
      <c r="GP52" s="500"/>
      <c r="GQ52" s="500">
        <f t="shared" si="132"/>
        <v>2</v>
      </c>
      <c r="GR52" s="500"/>
      <c r="GS52" s="500">
        <f t="shared" si="132"/>
        <v>18</v>
      </c>
      <c r="GT52" s="500"/>
      <c r="GU52" s="500">
        <f t="shared" si="132"/>
        <v>10</v>
      </c>
      <c r="GV52" s="500"/>
      <c r="GW52" s="500"/>
      <c r="GX52" s="500"/>
      <c r="GY52" s="500">
        <f t="shared" ref="GY52:JM52" si="133">(IF(GY3&gt;0,"1"))+(IF(GY4&gt;0,"1"))+(IF(GY5&gt;0,"1"))+(IF(GY6&gt;0,"1"))+(IF(GY7&gt;0,"1"))+(IF(GY8&gt;0,"1"))+(IF(GY9&gt;0,"1"))+(IF(GY10&gt;0,"1"))+(IF(GY11&gt;0,"1"))+(IF(GY12&gt;0,"1"))+(IF(GY13&gt;0,"1"))+(IF(GY14&gt;0,"1"))+(IF(GY15&gt;0,"1"))+(IF(GY16&gt;0,"1"))+(IF(GY17&gt;0,"1"))+(IF(GY18&gt;0,"1"))+(IF(GY19&gt;0,"1"))+(IF(GY20&gt;0,"1"))+(IF(GY21&gt;0,"1"))+(IF(GY22&gt;0,"1"))+(IF(GY23&gt;0,"1"))+(IF(GY24&gt;0,"1"))+(IF(GY25&gt;0,"1"))+(IF(GY26&gt;0,"1"))+(IF(GY27&gt;0,"1"))+(IF(GY28&gt;0,"1"))+(IF(GY29&gt;0,"1"))+(IF(GY30&gt;0,"1"))+(IF(GY31&gt;0,"1"))+(IF(GY32&gt;0,"1"))+(IF(GY33&gt;0,"1"))+(IF(GY34&gt;0,"1"))+(IF(GY35&gt;0,"1"))+(IF(GY36&gt;0,"1"))+(IF(GY37&gt;0,"1"))+(IF(GY38&gt;0,"1"))+(IF(GY39&gt;0,"1"))+(IF(GY40&gt;0,"1"))+(IF(GY41&gt;0,"1"))+(IF(GY42&gt;0,"1"))+(IF(GY43&gt;0,"1"))+(IF(GY44&gt;0,"1"))+(IF(GY45&gt;0,"1"))+(IF(GY46&gt;0,"1"))+(IF(GY47&gt;0,"1"))+(IF(GY48&gt;0,"1"))+(IF(GY49&gt;0,"1"))+(IF(GY50&gt;0,"1"))+(IF(GY51&gt;0,"1"))</f>
        <v>12</v>
      </c>
      <c r="GZ52" s="500"/>
      <c r="HA52" s="500">
        <f t="shared" si="133"/>
        <v>11</v>
      </c>
      <c r="HB52" s="500"/>
      <c r="HC52" s="500">
        <f t="shared" si="133"/>
        <v>1</v>
      </c>
      <c r="HD52" s="500"/>
      <c r="HE52" s="500">
        <f t="shared" si="133"/>
        <v>7</v>
      </c>
      <c r="HF52" s="500"/>
      <c r="HG52" s="500">
        <f t="shared" si="133"/>
        <v>28</v>
      </c>
      <c r="HH52" s="500"/>
      <c r="HI52" s="500"/>
      <c r="HJ52" s="500"/>
      <c r="HK52" s="500"/>
      <c r="HL52" s="500"/>
      <c r="HM52" s="500">
        <f t="shared" si="133"/>
        <v>17</v>
      </c>
      <c r="HN52" s="500"/>
      <c r="HO52" s="500">
        <f t="shared" si="133"/>
        <v>3</v>
      </c>
      <c r="HP52" s="500"/>
      <c r="HQ52" s="500">
        <f t="shared" si="133"/>
        <v>1</v>
      </c>
      <c r="HR52" s="500"/>
      <c r="HS52" s="500"/>
      <c r="HT52" s="500"/>
      <c r="HU52" s="500"/>
      <c r="HV52" s="500"/>
      <c r="HW52" s="500">
        <f t="shared" si="133"/>
        <v>15</v>
      </c>
      <c r="HX52" s="500"/>
      <c r="HY52" s="500">
        <f t="shared" si="133"/>
        <v>2</v>
      </c>
      <c r="HZ52" s="500"/>
      <c r="IA52" s="500"/>
      <c r="IB52" s="500"/>
      <c r="IC52" s="500">
        <f t="shared" si="133"/>
        <v>14</v>
      </c>
      <c r="ID52" s="500"/>
      <c r="IE52" s="500">
        <f t="shared" si="133"/>
        <v>1</v>
      </c>
      <c r="IF52" s="500"/>
      <c r="IG52" s="500">
        <f t="shared" si="133"/>
        <v>5</v>
      </c>
      <c r="IH52" s="500"/>
      <c r="II52" s="500">
        <f t="shared" si="133"/>
        <v>1</v>
      </c>
      <c r="IJ52" s="500"/>
      <c r="IK52" s="500">
        <f t="shared" si="133"/>
        <v>7</v>
      </c>
      <c r="IL52" s="500"/>
      <c r="IM52" s="500">
        <f t="shared" si="133"/>
        <v>3</v>
      </c>
      <c r="IN52" s="500"/>
      <c r="IO52" s="500"/>
      <c r="IP52" s="500"/>
      <c r="IQ52" s="500">
        <f t="shared" si="133"/>
        <v>2</v>
      </c>
      <c r="IR52" s="500"/>
      <c r="IS52" s="500">
        <f t="shared" si="133"/>
        <v>5</v>
      </c>
      <c r="IT52" s="500"/>
      <c r="IU52" s="500">
        <f t="shared" si="133"/>
        <v>13</v>
      </c>
      <c r="IV52" s="500"/>
      <c r="IW52" s="500">
        <f t="shared" si="133"/>
        <v>6</v>
      </c>
      <c r="IX52" s="500"/>
      <c r="IY52" s="500">
        <f t="shared" si="133"/>
        <v>6</v>
      </c>
      <c r="IZ52" s="500"/>
      <c r="JA52" s="500">
        <f t="shared" si="133"/>
        <v>2</v>
      </c>
      <c r="JB52" s="500"/>
      <c r="JC52" s="500"/>
      <c r="JD52" s="500"/>
      <c r="JE52" s="500">
        <f t="shared" si="133"/>
        <v>3</v>
      </c>
      <c r="JF52" s="500"/>
      <c r="JG52" s="500">
        <f t="shared" si="133"/>
        <v>2</v>
      </c>
      <c r="JH52" s="500"/>
      <c r="JI52" s="500"/>
      <c r="JJ52" s="500"/>
      <c r="JK52" s="500">
        <f t="shared" si="133"/>
        <v>2</v>
      </c>
      <c r="JL52" s="500"/>
      <c r="JM52" s="500">
        <f t="shared" si="133"/>
        <v>8</v>
      </c>
      <c r="JN52" s="500"/>
      <c r="JO52" s="500">
        <f t="shared" ref="JO52:LW52" si="134">(IF(JO3&gt;0,"1"))+(IF(JO4&gt;0,"1"))+(IF(JO5&gt;0,"1"))+(IF(JO6&gt;0,"1"))+(IF(JO7&gt;0,"1"))+(IF(JO8&gt;0,"1"))+(IF(JO9&gt;0,"1"))+(IF(JO10&gt;0,"1"))+(IF(JO11&gt;0,"1"))+(IF(JO12&gt;0,"1"))+(IF(JO13&gt;0,"1"))+(IF(JO14&gt;0,"1"))+(IF(JO15&gt;0,"1"))+(IF(JO16&gt;0,"1"))+(IF(JO17&gt;0,"1"))+(IF(JO18&gt;0,"1"))+(IF(JO19&gt;0,"1"))+(IF(JO20&gt;0,"1"))+(IF(JO21&gt;0,"1"))+(IF(JO22&gt;0,"1"))+(IF(JO23&gt;0,"1"))+(IF(JO24&gt;0,"1"))+(IF(JO25&gt;0,"1"))+(IF(JO26&gt;0,"1"))+(IF(JO27&gt;0,"1"))+(IF(JO28&gt;0,"1"))+(IF(JO29&gt;0,"1"))+(IF(JO30&gt;0,"1"))+(IF(JO31&gt;0,"1"))+(IF(JO32&gt;0,"1"))+(IF(JO33&gt;0,"1"))+(IF(JO34&gt;0,"1"))+(IF(JO35&gt;0,"1"))+(IF(JO36&gt;0,"1"))+(IF(JO37&gt;0,"1"))+(IF(JO38&gt;0,"1"))+(IF(JO39&gt;0,"1"))+(IF(JO40&gt;0,"1"))+(IF(JO41&gt;0,"1"))+(IF(JO42&gt;0,"1"))+(IF(JO43&gt;0,"1"))+(IF(JO44&gt;0,"1"))+(IF(JO45&gt;0,"1"))+(IF(JO46&gt;0,"1"))+(IF(JO47&gt;0,"1"))+(IF(JO48&gt;0,"1"))+(IF(JO49&gt;0,"1"))+(IF(JO50&gt;0,"1"))+(IF(JO51&gt;0,"1"))</f>
        <v>7</v>
      </c>
      <c r="JP52" s="500"/>
      <c r="JQ52" s="500">
        <f t="shared" si="134"/>
        <v>0</v>
      </c>
      <c r="JR52" s="500"/>
      <c r="JS52" s="500">
        <f t="shared" si="134"/>
        <v>0</v>
      </c>
      <c r="JT52" s="500"/>
      <c r="JU52" s="500">
        <f t="shared" si="134"/>
        <v>0</v>
      </c>
      <c r="JV52" s="500"/>
      <c r="JW52" s="500">
        <f t="shared" si="134"/>
        <v>0</v>
      </c>
      <c r="JX52" s="500"/>
      <c r="JY52" s="500">
        <f t="shared" si="134"/>
        <v>0</v>
      </c>
      <c r="JZ52" s="500"/>
      <c r="KA52" s="500">
        <f t="shared" si="134"/>
        <v>0</v>
      </c>
      <c r="KB52" s="500"/>
      <c r="KC52" s="500">
        <f t="shared" si="134"/>
        <v>0</v>
      </c>
      <c r="KD52" s="500"/>
      <c r="KE52" s="500">
        <f t="shared" si="134"/>
        <v>0</v>
      </c>
      <c r="KF52" s="500"/>
      <c r="KG52" s="500">
        <f t="shared" si="134"/>
        <v>0</v>
      </c>
      <c r="KH52" s="500"/>
      <c r="KI52" s="500">
        <f t="shared" si="134"/>
        <v>0</v>
      </c>
      <c r="KJ52" s="500"/>
      <c r="KK52" s="500">
        <f t="shared" si="134"/>
        <v>0</v>
      </c>
      <c r="KL52" s="500"/>
      <c r="KM52" s="500">
        <f t="shared" si="134"/>
        <v>0</v>
      </c>
      <c r="KN52" s="500"/>
      <c r="KO52" s="500">
        <f t="shared" si="134"/>
        <v>0</v>
      </c>
      <c r="KP52" s="500"/>
      <c r="KQ52" s="500">
        <f t="shared" si="134"/>
        <v>0</v>
      </c>
      <c r="KR52" s="500"/>
      <c r="KS52" s="500">
        <f t="shared" si="134"/>
        <v>0</v>
      </c>
      <c r="KT52" s="500"/>
      <c r="KU52" s="500">
        <f t="shared" si="134"/>
        <v>0</v>
      </c>
      <c r="KV52" s="500"/>
      <c r="KW52" s="500">
        <f t="shared" si="134"/>
        <v>0</v>
      </c>
      <c r="KX52" s="500"/>
      <c r="KY52" s="500">
        <f t="shared" si="134"/>
        <v>0</v>
      </c>
      <c r="KZ52" s="500"/>
      <c r="LA52" s="500">
        <f t="shared" si="134"/>
        <v>0</v>
      </c>
      <c r="LB52" s="500"/>
      <c r="LC52" s="500">
        <f t="shared" si="134"/>
        <v>0</v>
      </c>
      <c r="LD52" s="500"/>
      <c r="LE52" s="500">
        <f t="shared" si="134"/>
        <v>0</v>
      </c>
      <c r="LF52" s="500"/>
      <c r="LG52" s="500">
        <f t="shared" si="134"/>
        <v>0</v>
      </c>
      <c r="LH52" s="500"/>
      <c r="LI52" s="500">
        <f t="shared" si="134"/>
        <v>0</v>
      </c>
      <c r="LJ52" s="500"/>
      <c r="LK52" s="500">
        <f t="shared" si="134"/>
        <v>0</v>
      </c>
      <c r="LL52" s="500"/>
      <c r="LM52" s="500">
        <f t="shared" si="134"/>
        <v>0</v>
      </c>
      <c r="LN52" s="500"/>
      <c r="LO52" s="500">
        <f t="shared" si="134"/>
        <v>0</v>
      </c>
      <c r="LP52" s="500"/>
      <c r="LQ52" s="500">
        <f t="shared" si="134"/>
        <v>0</v>
      </c>
      <c r="LR52" s="500"/>
      <c r="LS52" s="500">
        <f t="shared" si="134"/>
        <v>0</v>
      </c>
      <c r="LT52" s="500"/>
      <c r="LU52" s="500">
        <f t="shared" si="134"/>
        <v>0</v>
      </c>
      <c r="LV52" s="500"/>
      <c r="LW52" s="500">
        <f t="shared" si="134"/>
        <v>0</v>
      </c>
      <c r="LX52" s="500"/>
      <c r="LY52" s="500">
        <f t="shared" ref="LY52:MI52" si="135">(IF(LY3&gt;0,"1"))+(IF(LY4&gt;0,"1"))+(IF(LY5&gt;0,"1"))+(IF(LY6&gt;0,"1"))+(IF(LY7&gt;0,"1"))+(IF(LY8&gt;0,"1"))+(IF(LY9&gt;0,"1"))+(IF(LY10&gt;0,"1"))+(IF(LY11&gt;0,"1"))+(IF(LY12&gt;0,"1"))+(IF(LY13&gt;0,"1"))+(IF(LY14&gt;0,"1"))+(IF(LY15&gt;0,"1"))+(IF(LY16&gt;0,"1"))+(IF(LY17&gt;0,"1"))+(IF(LY18&gt;0,"1"))+(IF(LY19&gt;0,"1"))+(IF(LY20&gt;0,"1"))+(IF(LY21&gt;0,"1"))+(IF(LY22&gt;0,"1"))+(IF(LY23&gt;0,"1"))+(IF(LY24&gt;0,"1"))+(IF(LY25&gt;0,"1"))+(IF(LY26&gt;0,"1"))+(IF(LY27&gt;0,"1"))+(IF(LY28&gt;0,"1"))+(IF(LY29&gt;0,"1"))+(IF(LY30&gt;0,"1"))+(IF(LY31&gt;0,"1"))+(IF(LY32&gt;0,"1"))+(IF(LY33&gt;0,"1"))+(IF(LY34&gt;0,"1"))+(IF(LY35&gt;0,"1"))+(IF(LY36&gt;0,"1"))+(IF(LY37&gt;0,"1"))+(IF(LY38&gt;0,"1"))+(IF(LY39&gt;0,"1"))+(IF(LY40&gt;0,"1"))+(IF(LY41&gt;0,"1"))+(IF(LY42&gt;0,"1"))+(IF(LY43&gt;0,"1"))+(IF(LY44&gt;0,"1"))+(IF(LY45&gt;0,"1"))+(IF(LY46&gt;0,"1"))+(IF(LY47&gt;0,"1"))+(IF(LY48&gt;0,"1"))+(IF(LY49&gt;0,"1"))+(IF(LY50&gt;0,"1"))+(IF(LY51&gt;0,"1"))</f>
        <v>0</v>
      </c>
      <c r="LZ52" s="500"/>
      <c r="MA52" s="500">
        <f t="shared" si="135"/>
        <v>0</v>
      </c>
      <c r="MB52" s="500"/>
      <c r="MC52" s="500">
        <f t="shared" si="135"/>
        <v>0</v>
      </c>
      <c r="MD52" s="500"/>
      <c r="ME52" s="500">
        <f t="shared" si="135"/>
        <v>0</v>
      </c>
      <c r="MF52" s="500"/>
      <c r="MG52" s="500">
        <f t="shared" si="135"/>
        <v>0</v>
      </c>
      <c r="MH52" s="500"/>
      <c r="MI52" s="500">
        <f t="shared" si="135"/>
        <v>0</v>
      </c>
      <c r="MJ52" s="500"/>
    </row>
    <row r="53" spans="1:348" x14ac:dyDescent="0.3">
      <c r="A53" s="871" t="s">
        <v>31</v>
      </c>
      <c r="B53" s="871"/>
      <c r="C53" s="871"/>
      <c r="D53" s="871"/>
      <c r="E53" s="871"/>
      <c r="F53" s="871"/>
    </row>
    <row r="54" spans="1:348" ht="15" customHeight="1" x14ac:dyDescent="0.3">
      <c r="A54" s="862" t="s">
        <v>27</v>
      </c>
      <c r="B54" s="862"/>
      <c r="C54" s="862"/>
      <c r="D54" s="862"/>
      <c r="E54" s="862"/>
      <c r="F54" s="862"/>
      <c r="H54" s="505"/>
      <c r="J54" s="505"/>
    </row>
    <row r="55" spans="1:348" ht="15" customHeight="1" x14ac:dyDescent="0.3">
      <c r="A55" s="862" t="s">
        <v>55</v>
      </c>
      <c r="B55" s="862"/>
      <c r="C55" s="862"/>
      <c r="D55" s="862"/>
      <c r="E55" s="862"/>
      <c r="F55" s="862"/>
    </row>
    <row r="56" spans="1:348" ht="27.75" customHeight="1" x14ac:dyDescent="0.3">
      <c r="A56" s="862" t="s">
        <v>493</v>
      </c>
      <c r="B56" s="862"/>
      <c r="C56" s="862"/>
      <c r="D56" s="862"/>
      <c r="E56" s="862"/>
      <c r="F56" s="862"/>
    </row>
    <row r="58" spans="1:348" x14ac:dyDescent="0.3">
      <c r="B58" s="506"/>
      <c r="FA58" s="509"/>
      <c r="FB58" s="509"/>
      <c r="FC58" s="509"/>
    </row>
  </sheetData>
  <mergeCells count="182">
    <mergeCell ref="A55:F55"/>
    <mergeCell ref="A56:F56"/>
    <mergeCell ref="MG1:MH1"/>
    <mergeCell ref="MI1:MJ1"/>
    <mergeCell ref="A52:B52"/>
    <mergeCell ref="E52:F52"/>
    <mergeCell ref="A53:F53"/>
    <mergeCell ref="A54:F54"/>
    <mergeCell ref="LU1:LV1"/>
    <mergeCell ref="LW1:LX1"/>
    <mergeCell ref="LY1:LZ1"/>
    <mergeCell ref="MA1:MB1"/>
    <mergeCell ref="MC1:MD1"/>
    <mergeCell ref="ME1:MF1"/>
    <mergeCell ref="LI1:LJ1"/>
    <mergeCell ref="LK1:LL1"/>
    <mergeCell ref="LM1:LN1"/>
    <mergeCell ref="LO1:LP1"/>
    <mergeCell ref="LQ1:LR1"/>
    <mergeCell ref="LS1:LT1"/>
    <mergeCell ref="KW1:KX1"/>
    <mergeCell ref="KY1:KZ1"/>
    <mergeCell ref="LA1:LB1"/>
    <mergeCell ref="LC1:LD1"/>
    <mergeCell ref="LE1:LF1"/>
    <mergeCell ref="LG1:LH1"/>
    <mergeCell ref="KK1:KL1"/>
    <mergeCell ref="KM1:KN1"/>
    <mergeCell ref="KO1:KP1"/>
    <mergeCell ref="KQ1:KR1"/>
    <mergeCell ref="KS1:KT1"/>
    <mergeCell ref="KU1:KV1"/>
    <mergeCell ref="JY1:JZ1"/>
    <mergeCell ref="KA1:KB1"/>
    <mergeCell ref="KC1:KD1"/>
    <mergeCell ref="KE1:KF1"/>
    <mergeCell ref="KG1:KH1"/>
    <mergeCell ref="KI1:KJ1"/>
    <mergeCell ref="JM1:JN1"/>
    <mergeCell ref="JO1:JP1"/>
    <mergeCell ref="JQ1:JR1"/>
    <mergeCell ref="JS1:JT1"/>
    <mergeCell ref="JU1:JV1"/>
    <mergeCell ref="JW1:JX1"/>
    <mergeCell ref="JA1:JB1"/>
    <mergeCell ref="JC1:JD1"/>
    <mergeCell ref="JE1:JF1"/>
    <mergeCell ref="JG1:JH1"/>
    <mergeCell ref="JI1:JJ1"/>
    <mergeCell ref="JK1:JL1"/>
    <mergeCell ref="IO1:IP1"/>
    <mergeCell ref="IQ1:IR1"/>
    <mergeCell ref="IS1:IT1"/>
    <mergeCell ref="IU1:IV1"/>
    <mergeCell ref="IW1:IX1"/>
    <mergeCell ref="IY1:IZ1"/>
    <mergeCell ref="IC1:ID1"/>
    <mergeCell ref="IE1:IF1"/>
    <mergeCell ref="IG1:IH1"/>
    <mergeCell ref="II1:IJ1"/>
    <mergeCell ref="IK1:IL1"/>
    <mergeCell ref="IM1:IN1"/>
    <mergeCell ref="HQ1:HR1"/>
    <mergeCell ref="HS1:HT1"/>
    <mergeCell ref="HU1:HV1"/>
    <mergeCell ref="HW1:HX1"/>
    <mergeCell ref="HY1:HZ1"/>
    <mergeCell ref="IA1:IB1"/>
    <mergeCell ref="HE1:HF1"/>
    <mergeCell ref="HG1:HH1"/>
    <mergeCell ref="HI1:HJ1"/>
    <mergeCell ref="HK1:HL1"/>
    <mergeCell ref="HM1:HN1"/>
    <mergeCell ref="HO1:HP1"/>
    <mergeCell ref="GS1:GT1"/>
    <mergeCell ref="GU1:GV1"/>
    <mergeCell ref="GW1:GX1"/>
    <mergeCell ref="GY1:GZ1"/>
    <mergeCell ref="HA1:HB1"/>
    <mergeCell ref="HC1:HD1"/>
    <mergeCell ref="GG1:GH1"/>
    <mergeCell ref="GI1:GJ1"/>
    <mergeCell ref="GK1:GL1"/>
    <mergeCell ref="GM1:GN1"/>
    <mergeCell ref="GO1:GP1"/>
    <mergeCell ref="GQ1:GR1"/>
    <mergeCell ref="FU1:FV1"/>
    <mergeCell ref="FW1:FX1"/>
    <mergeCell ref="FY1:FZ1"/>
    <mergeCell ref="GA1:GB1"/>
    <mergeCell ref="GC1:GD1"/>
    <mergeCell ref="GE1:GF1"/>
    <mergeCell ref="FI1:FJ1"/>
    <mergeCell ref="FK1:FL1"/>
    <mergeCell ref="FM1:FN1"/>
    <mergeCell ref="FO1:FP1"/>
    <mergeCell ref="FQ1:FR1"/>
    <mergeCell ref="FS1:FT1"/>
    <mergeCell ref="EW1:EX1"/>
    <mergeCell ref="EY1:EZ1"/>
    <mergeCell ref="FA1:FB1"/>
    <mergeCell ref="FC1:FD1"/>
    <mergeCell ref="FE1:FF1"/>
    <mergeCell ref="FG1:FH1"/>
    <mergeCell ref="EK1:EL1"/>
    <mergeCell ref="EM1:EN1"/>
    <mergeCell ref="EO1:EP1"/>
    <mergeCell ref="EQ1:ER1"/>
    <mergeCell ref="ES1:ET1"/>
    <mergeCell ref="EU1:EV1"/>
    <mergeCell ref="DY1:DZ1"/>
    <mergeCell ref="EA1:EB1"/>
    <mergeCell ref="EC1:ED1"/>
    <mergeCell ref="EE1:EF1"/>
    <mergeCell ref="EG1:EH1"/>
    <mergeCell ref="EI1:EJ1"/>
    <mergeCell ref="DM1:DN1"/>
    <mergeCell ref="DO1:DP1"/>
    <mergeCell ref="DQ1:DR1"/>
    <mergeCell ref="DS1:DT1"/>
    <mergeCell ref="DU1:DV1"/>
    <mergeCell ref="DW1:DX1"/>
    <mergeCell ref="DA1:DB1"/>
    <mergeCell ref="DC1:DD1"/>
    <mergeCell ref="DE1:DF1"/>
    <mergeCell ref="DG1:DH1"/>
    <mergeCell ref="DI1:DJ1"/>
    <mergeCell ref="DK1:DL1"/>
    <mergeCell ref="CO1:CP1"/>
    <mergeCell ref="CQ1:CR1"/>
    <mergeCell ref="CS1:CT1"/>
    <mergeCell ref="CU1:CV1"/>
    <mergeCell ref="CW1:CX1"/>
    <mergeCell ref="CY1:CZ1"/>
    <mergeCell ref="CC1:CD1"/>
    <mergeCell ref="CE1:CF1"/>
    <mergeCell ref="CG1:CH1"/>
    <mergeCell ref="CI1:CJ1"/>
    <mergeCell ref="CK1:CL1"/>
    <mergeCell ref="CM1:CN1"/>
    <mergeCell ref="BQ1:BR1"/>
    <mergeCell ref="BS1:BT1"/>
    <mergeCell ref="BU1:BV1"/>
    <mergeCell ref="BW1:BX1"/>
    <mergeCell ref="BY1:BZ1"/>
    <mergeCell ref="CA1:CB1"/>
    <mergeCell ref="BE1:BF1"/>
    <mergeCell ref="BG1:BH1"/>
    <mergeCell ref="BI1:BJ1"/>
    <mergeCell ref="BK1:BL1"/>
    <mergeCell ref="BM1:BN1"/>
    <mergeCell ref="BO1:BP1"/>
    <mergeCell ref="AS1:AT1"/>
    <mergeCell ref="AU1:AV1"/>
    <mergeCell ref="AW1:AX1"/>
    <mergeCell ref="AY1:AZ1"/>
    <mergeCell ref="BA1:BB1"/>
    <mergeCell ref="BC1:BD1"/>
    <mergeCell ref="AG1:AH1"/>
    <mergeCell ref="AI1:AJ1"/>
    <mergeCell ref="AK1:AL1"/>
    <mergeCell ref="AM1:AN1"/>
    <mergeCell ref="AO1:AP1"/>
    <mergeCell ref="AQ1:AR1"/>
    <mergeCell ref="U1:V1"/>
    <mergeCell ref="W1:X1"/>
    <mergeCell ref="Y1:Z1"/>
    <mergeCell ref="AA1:AB1"/>
    <mergeCell ref="AC1:AD1"/>
    <mergeCell ref="AE1:AF1"/>
    <mergeCell ref="I1:J1"/>
    <mergeCell ref="K1:L1"/>
    <mergeCell ref="M1:N1"/>
    <mergeCell ref="O1:P1"/>
    <mergeCell ref="Q1:R1"/>
    <mergeCell ref="S1:T1"/>
    <mergeCell ref="A1:B2"/>
    <mergeCell ref="C1:C2"/>
    <mergeCell ref="D1:D2"/>
    <mergeCell ref="E1:E2"/>
    <mergeCell ref="F1:F2"/>
    <mergeCell ref="G1:H1"/>
  </mergeCells>
  <pageMargins left="0.39370078740157483" right="0.39370078740157483" top="0.39370078740157483" bottom="0.39370078740157483" header="0.51181102362204722" footer="0.51181102362204722"/>
  <pageSetup paperSize="9" fitToWidth="8" orientation="portrait" r:id="rId1"/>
  <headerFooter alignWithMargins="0">
    <oddHeader>&amp;C&amp;"Calibri"&amp;10&amp;K000000AGC Internal Use Only.&amp;1#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X52"/>
  <sheetViews>
    <sheetView zoomScale="84" zoomScaleNormal="84" workbookViewId="0">
      <pane xSplit="6" ySplit="2" topLeftCell="EK17" activePane="bottomRight" state="frozen"/>
      <selection pane="topRight" activeCell="G1" sqref="G1"/>
      <selection pane="bottomLeft" activeCell="A3" sqref="A3"/>
      <selection pane="bottomRight" activeCell="EO16" sqref="EO16"/>
    </sheetView>
  </sheetViews>
  <sheetFormatPr defaultColWidth="3.85546875" defaultRowHeight="15" x14ac:dyDescent="0.3"/>
  <cols>
    <col min="1" max="1" width="3.7109375" style="2" customWidth="1"/>
    <col min="2" max="2" width="19.85546875" style="1" customWidth="1"/>
    <col min="3" max="3" width="5.5703125" style="2" customWidth="1"/>
    <col min="4" max="4" width="7.5703125" style="2" customWidth="1"/>
    <col min="5" max="5" width="9.140625" style="12" bestFit="1" customWidth="1"/>
    <col min="6" max="6" width="6.28515625" style="3" bestFit="1" customWidth="1"/>
    <col min="7" max="7" width="5.85546875" style="2" customWidth="1"/>
    <col min="8" max="8" width="3.85546875" style="2" customWidth="1"/>
    <col min="9" max="9" width="5.85546875" style="2" customWidth="1"/>
    <col min="10" max="10" width="3.85546875" style="2" customWidth="1"/>
    <col min="11" max="11" width="5.85546875" style="2" customWidth="1"/>
    <col min="12" max="12" width="3.85546875" style="2" customWidth="1"/>
    <col min="13" max="13" width="5.85546875" style="2" customWidth="1"/>
    <col min="14" max="14" width="3.85546875" style="2" customWidth="1"/>
    <col min="15" max="15" width="5.85546875" style="2" customWidth="1"/>
    <col min="16" max="16" width="3.85546875" style="2" customWidth="1"/>
    <col min="17" max="17" width="5.85546875" style="2" customWidth="1"/>
    <col min="18" max="18" width="3.85546875" style="2" customWidth="1"/>
    <col min="19" max="19" width="5.85546875" style="2" customWidth="1"/>
    <col min="20" max="20" width="3.85546875" style="2" customWidth="1"/>
    <col min="21" max="21" width="5.85546875" style="2" customWidth="1"/>
    <col min="22" max="22" width="3.85546875" style="2" customWidth="1"/>
    <col min="23" max="23" width="6.140625" style="2" customWidth="1"/>
    <col min="24" max="24" width="3.85546875" style="2" customWidth="1"/>
    <col min="25" max="25" width="5.85546875" style="2" customWidth="1"/>
    <col min="26" max="26" width="3.85546875" style="2" customWidth="1"/>
    <col min="27" max="27" width="6.42578125" style="2" customWidth="1"/>
    <col min="28" max="28" width="3.85546875" style="2" customWidth="1"/>
    <col min="29" max="29" width="6.42578125" style="2" customWidth="1"/>
    <col min="30" max="30" width="3.85546875" style="2" customWidth="1"/>
    <col min="31" max="31" width="5.85546875" style="2" customWidth="1"/>
    <col min="32" max="32" width="3.85546875" style="2" customWidth="1"/>
    <col min="33" max="33" width="5.85546875" style="2" customWidth="1"/>
    <col min="34" max="34" width="3.85546875" style="2" customWidth="1"/>
    <col min="35" max="35" width="5.85546875" style="2" customWidth="1"/>
    <col min="36" max="36" width="3.85546875" style="2" customWidth="1"/>
    <col min="37" max="37" width="5.85546875" style="2" customWidth="1"/>
    <col min="38" max="38" width="3.85546875" style="2" customWidth="1"/>
    <col min="39" max="39" width="5.85546875" style="2" customWidth="1"/>
    <col min="40" max="40" width="3.85546875" style="2" customWidth="1"/>
    <col min="41" max="41" width="6.140625" style="2" bestFit="1" customWidth="1"/>
    <col min="42" max="42" width="3.85546875" style="2" customWidth="1"/>
    <col min="43" max="43" width="5.85546875" style="2" customWidth="1"/>
    <col min="44" max="44" width="3.85546875" style="2" customWidth="1"/>
    <col min="45" max="45" width="5.85546875" style="2" customWidth="1"/>
    <col min="46" max="46" width="3.85546875" style="2" customWidth="1"/>
    <col min="47" max="47" width="5.85546875" style="2" customWidth="1"/>
    <col min="48" max="48" width="3.85546875" style="2" customWidth="1"/>
    <col min="49" max="49" width="5.85546875" style="2" customWidth="1"/>
    <col min="50" max="50" width="3.85546875" style="2" customWidth="1"/>
    <col min="51" max="51" width="5.7109375" style="2" customWidth="1"/>
    <col min="52" max="52" width="3.85546875" style="2" customWidth="1"/>
    <col min="53" max="53" width="5.85546875" style="2" customWidth="1"/>
    <col min="54" max="54" width="3.85546875" style="2" customWidth="1"/>
    <col min="55" max="55" width="5.85546875" style="2" customWidth="1"/>
    <col min="56" max="56" width="3.85546875" style="2" customWidth="1"/>
    <col min="57" max="57" width="5.85546875" style="2" customWidth="1"/>
    <col min="58" max="58" width="3.85546875" style="2" customWidth="1"/>
    <col min="59" max="59" width="5.85546875" style="2" customWidth="1"/>
    <col min="60" max="60" width="3.85546875" style="2" customWidth="1"/>
    <col min="61" max="61" width="5.85546875" style="2" customWidth="1"/>
    <col min="62" max="62" width="3.85546875" style="2" customWidth="1"/>
    <col min="63" max="63" width="5.85546875" style="2" customWidth="1"/>
    <col min="64" max="64" width="3.85546875" style="2" customWidth="1"/>
    <col min="65" max="65" width="5.85546875" style="2" customWidth="1"/>
    <col min="66" max="66" width="3.85546875" style="2" customWidth="1"/>
    <col min="67" max="67" width="5.85546875" style="2" customWidth="1"/>
    <col min="68" max="68" width="3.85546875" style="2" customWidth="1"/>
    <col min="69" max="69" width="5.85546875" style="2" customWidth="1"/>
    <col min="70" max="70" width="3.85546875" style="2" customWidth="1"/>
    <col min="71" max="71" width="5.85546875" style="2" customWidth="1"/>
    <col min="72" max="72" width="3.85546875" style="2" customWidth="1"/>
    <col min="73" max="73" width="5.85546875" style="2" customWidth="1"/>
    <col min="74" max="74" width="4.5703125" style="2" customWidth="1"/>
    <col min="75" max="75" width="5.85546875" style="2" customWidth="1"/>
    <col min="76" max="76" width="4.5703125" style="2" customWidth="1"/>
    <col min="77" max="77" width="5.85546875" style="2" customWidth="1"/>
    <col min="78" max="78" width="4.5703125" style="2" customWidth="1"/>
    <col min="79" max="79" width="5.85546875" style="2" customWidth="1"/>
    <col min="80" max="80" width="4.5703125" style="2" customWidth="1"/>
    <col min="81" max="81" width="5.85546875" style="2" customWidth="1"/>
    <col min="82" max="82" width="4.42578125" style="2" customWidth="1"/>
    <col min="83" max="83" width="5.85546875" style="2" customWidth="1"/>
    <col min="84" max="84" width="3.85546875" style="2" customWidth="1"/>
    <col min="85" max="85" width="5.85546875" style="2" customWidth="1"/>
    <col min="86" max="86" width="3.85546875" style="2" customWidth="1"/>
    <col min="87" max="87" width="5.85546875" style="2" customWidth="1"/>
    <col min="88" max="88" width="3.85546875" style="2" customWidth="1"/>
    <col min="89" max="89" width="5.7109375" style="2" customWidth="1"/>
    <col min="90" max="90" width="3.85546875" style="2" customWidth="1"/>
    <col min="91" max="91" width="5.85546875" style="2" customWidth="1"/>
    <col min="92" max="92" width="3.85546875" style="2" customWidth="1"/>
    <col min="93" max="93" width="5.85546875" style="2" customWidth="1"/>
    <col min="94" max="94" width="3.85546875" style="2" customWidth="1"/>
    <col min="95" max="95" width="5.85546875" style="2" customWidth="1"/>
    <col min="96" max="96" width="3.85546875" style="2" customWidth="1"/>
    <col min="97" max="97" width="5.85546875" style="2" customWidth="1"/>
    <col min="98" max="98" width="3.85546875" style="2" customWidth="1"/>
    <col min="99" max="99" width="5.85546875" style="2" customWidth="1"/>
    <col min="100" max="100" width="3.85546875" style="2" customWidth="1"/>
    <col min="101" max="101" width="5.85546875" style="2" customWidth="1"/>
    <col min="102" max="102" width="3.85546875" style="2" customWidth="1"/>
    <col min="103" max="103" width="5.85546875" style="2" customWidth="1"/>
    <col min="104" max="104" width="3.85546875" style="2" customWidth="1"/>
    <col min="105" max="105" width="5.85546875" style="2" customWidth="1"/>
    <col min="106" max="106" width="3.85546875" style="2" customWidth="1"/>
    <col min="107" max="107" width="5.85546875" style="2" customWidth="1"/>
    <col min="108" max="108" width="3.85546875" style="2" customWidth="1"/>
    <col min="109" max="109" width="5.85546875" style="2" customWidth="1"/>
    <col min="110" max="110" width="3.85546875" style="2" customWidth="1"/>
    <col min="111" max="111" width="6.42578125" style="2" customWidth="1"/>
    <col min="112" max="112" width="3.85546875" style="2" customWidth="1"/>
    <col min="113" max="113" width="5.85546875" style="2" customWidth="1"/>
    <col min="114" max="114" width="3.85546875" style="2" customWidth="1"/>
    <col min="115" max="115" width="5.85546875" style="2" customWidth="1"/>
    <col min="116" max="116" width="3.85546875" style="2" customWidth="1"/>
    <col min="117" max="117" width="5.85546875" style="2" customWidth="1"/>
    <col min="118" max="118" width="3.85546875" style="2" customWidth="1"/>
    <col min="119" max="119" width="5.85546875" style="2" customWidth="1"/>
    <col min="120" max="120" width="4" style="2" customWidth="1"/>
    <col min="121" max="121" width="6.140625" style="2" customWidth="1"/>
    <col min="122" max="122" width="3.85546875" style="2" customWidth="1"/>
    <col min="123" max="123" width="5.85546875" style="2" customWidth="1"/>
    <col min="124" max="124" width="3.85546875" style="2" customWidth="1"/>
    <col min="125" max="125" width="5.85546875" style="2" customWidth="1"/>
    <col min="126" max="126" width="3.85546875" style="2" customWidth="1"/>
    <col min="127" max="127" width="6.7109375" style="2" bestFit="1" customWidth="1"/>
    <col min="128" max="128" width="3.85546875" style="2" customWidth="1"/>
    <col min="129" max="129" width="6.7109375" style="2" bestFit="1" customWidth="1"/>
    <col min="130" max="130" width="3.85546875" style="2" customWidth="1"/>
    <col min="131" max="131" width="6.85546875" style="2" bestFit="1" customWidth="1"/>
    <col min="132" max="132" width="3.85546875" style="2" customWidth="1"/>
    <col min="133" max="133" width="5.85546875" style="2" customWidth="1"/>
    <col min="134" max="134" width="3.85546875" style="2" customWidth="1"/>
    <col min="135" max="135" width="5.85546875" style="2" customWidth="1"/>
    <col min="136" max="136" width="3.85546875" style="2" customWidth="1"/>
    <col min="137" max="137" width="6.7109375" style="2" bestFit="1" customWidth="1"/>
    <col min="138" max="138" width="3.85546875" style="2" customWidth="1"/>
    <col min="139" max="139" width="5.85546875" style="2" customWidth="1"/>
    <col min="140" max="140" width="3.85546875" style="2" customWidth="1"/>
    <col min="141" max="141" width="6.7109375" style="2" bestFit="1" customWidth="1"/>
    <col min="142" max="142" width="3.85546875" style="2" customWidth="1"/>
    <col min="143" max="143" width="5.85546875" style="2" customWidth="1"/>
    <col min="144" max="144" width="3.85546875" style="2" customWidth="1"/>
    <col min="145" max="145" width="5.85546875" style="2" customWidth="1"/>
    <col min="146" max="146" width="3.85546875" style="2" customWidth="1"/>
    <col min="147" max="147" width="5.85546875" style="2" customWidth="1"/>
    <col min="148" max="148" width="3.85546875" style="2" customWidth="1"/>
    <col min="149" max="149" width="5.85546875" style="2" customWidth="1"/>
    <col min="150" max="150" width="3.85546875" style="2" customWidth="1"/>
    <col min="151" max="151" width="5.85546875" style="2" customWidth="1"/>
    <col min="152" max="152" width="3.85546875" style="2" customWidth="1"/>
    <col min="153" max="153" width="5.85546875" style="2" customWidth="1"/>
    <col min="154" max="154" width="3.85546875" style="2" customWidth="1"/>
    <col min="155" max="155" width="5.85546875" style="2" customWidth="1"/>
    <col min="156" max="156" width="3.85546875" style="2" customWidth="1"/>
    <col min="157" max="157" width="5.85546875" style="2" customWidth="1"/>
    <col min="158" max="158" width="3.85546875" style="2" customWidth="1"/>
    <col min="159" max="159" width="5.85546875" style="2" customWidth="1"/>
    <col min="160" max="160" width="3.85546875" style="2" customWidth="1"/>
    <col min="161" max="161" width="5.85546875" style="2" customWidth="1"/>
    <col min="162" max="162" width="3.85546875" style="2" customWidth="1"/>
    <col min="163" max="163" width="5.85546875" style="2" customWidth="1"/>
    <col min="164" max="164" width="3.85546875" style="2" customWidth="1"/>
    <col min="165" max="165" width="5.85546875" style="2" customWidth="1"/>
    <col min="166" max="166" width="3.85546875" style="2" customWidth="1"/>
    <col min="167" max="167" width="5.85546875" style="2" customWidth="1"/>
    <col min="168" max="168" width="3.85546875" style="2" customWidth="1"/>
    <col min="169" max="169" width="5.85546875" style="2" customWidth="1"/>
    <col min="170" max="170" width="3.85546875" style="2" customWidth="1"/>
    <col min="171" max="171" width="5.85546875" style="2" customWidth="1"/>
    <col min="172" max="172" width="3.85546875" style="2" customWidth="1"/>
    <col min="173" max="173" width="5.85546875" style="2" customWidth="1"/>
    <col min="174" max="174" width="3.85546875" style="2" customWidth="1"/>
    <col min="175" max="175" width="6.7109375" style="2" bestFit="1" customWidth="1"/>
    <col min="176" max="176" width="3.85546875" style="2" customWidth="1"/>
    <col min="177" max="177" width="5.85546875" style="2" customWidth="1"/>
    <col min="178" max="178" width="3.85546875" style="2" customWidth="1"/>
    <col min="179" max="179" width="5.85546875" style="2" customWidth="1"/>
    <col min="180" max="180" width="3.85546875" style="2" customWidth="1"/>
    <col min="181" max="181" width="5.85546875" style="2" customWidth="1"/>
    <col min="182" max="182" width="3.85546875" style="2" customWidth="1"/>
    <col min="183" max="183" width="5.85546875" style="2" customWidth="1"/>
    <col min="184" max="184" width="3.85546875" style="2" customWidth="1"/>
    <col min="185" max="185" width="5.85546875" style="2" customWidth="1"/>
    <col min="186" max="186" width="3.85546875" style="2" customWidth="1"/>
    <col min="187" max="187" width="5.85546875" style="2" customWidth="1"/>
    <col min="188" max="188" width="3.85546875" style="2" customWidth="1"/>
    <col min="189" max="189" width="5.85546875" style="2" customWidth="1"/>
    <col min="190" max="190" width="3.85546875" style="2" customWidth="1"/>
    <col min="191" max="191" width="5.85546875" style="2" customWidth="1"/>
    <col min="192" max="192" width="3.85546875" style="2" customWidth="1"/>
    <col min="193" max="193" width="5.85546875" style="2" customWidth="1"/>
    <col min="194" max="194" width="3.85546875" style="2" customWidth="1"/>
    <col min="195" max="195" width="5.85546875" style="2" customWidth="1"/>
    <col min="196" max="196" width="3.85546875" style="2" customWidth="1"/>
    <col min="197" max="197" width="5.85546875" style="2" customWidth="1"/>
    <col min="198" max="198" width="3.85546875" style="2" customWidth="1"/>
    <col min="199" max="199" width="5.85546875" style="2" customWidth="1"/>
    <col min="200" max="200" width="3.85546875" style="2" customWidth="1"/>
    <col min="201" max="201" width="5.85546875" style="2" customWidth="1"/>
    <col min="202" max="202" width="3.85546875" style="2" customWidth="1"/>
    <col min="203" max="203" width="5.85546875" style="2" customWidth="1"/>
    <col min="204" max="204" width="3.85546875" style="2" customWidth="1"/>
    <col min="205" max="205" width="5.85546875" style="2" customWidth="1"/>
    <col min="206" max="206" width="3.85546875" style="2" customWidth="1"/>
    <col min="207" max="207" width="5.85546875" style="2" customWidth="1"/>
    <col min="208" max="208" width="3.85546875" style="2" customWidth="1"/>
    <col min="209" max="209" width="5.85546875" style="2" customWidth="1"/>
    <col min="210" max="210" width="3.85546875" style="2" customWidth="1"/>
    <col min="211" max="211" width="5.85546875" style="2" customWidth="1"/>
    <col min="212" max="212" width="3.85546875" style="2" customWidth="1"/>
    <col min="213" max="213" width="5.85546875" style="2" customWidth="1"/>
    <col min="214" max="214" width="3.85546875" style="2" customWidth="1"/>
    <col min="215" max="215" width="5.85546875" style="2" customWidth="1"/>
    <col min="216" max="216" width="3.85546875" style="2" customWidth="1"/>
    <col min="217" max="217" width="5.85546875" style="2" customWidth="1"/>
    <col min="218" max="218" width="3.85546875" style="2" customWidth="1"/>
    <col min="219" max="219" width="5.85546875" style="2" customWidth="1"/>
    <col min="220" max="220" width="3.85546875" style="2" customWidth="1"/>
    <col min="221" max="221" width="5.85546875" style="2" customWidth="1"/>
    <col min="222" max="222" width="3.85546875" style="2" customWidth="1"/>
    <col min="223" max="223" width="6" style="2" bestFit="1" customWidth="1"/>
    <col min="224" max="224" width="3.85546875" style="2" customWidth="1"/>
    <col min="225" max="225" width="7" style="2" bestFit="1" customWidth="1"/>
    <col min="226" max="226" width="3.85546875" style="2" customWidth="1"/>
    <col min="227" max="227" width="5.85546875" style="2" customWidth="1"/>
    <col min="228" max="228" width="3.85546875" style="2" customWidth="1"/>
    <col min="229" max="229" width="6" style="2" customWidth="1"/>
    <col min="230" max="230" width="3.85546875" style="2" customWidth="1"/>
    <col min="231" max="231" width="5.85546875" style="2" customWidth="1"/>
    <col min="232" max="232" width="3.85546875" style="2" customWidth="1"/>
    <col min="233" max="233" width="5.85546875" style="2" customWidth="1"/>
    <col min="234" max="234" width="3.85546875" style="2" customWidth="1"/>
    <col min="235" max="235" width="5.85546875" style="2" customWidth="1"/>
    <col min="236" max="236" width="3.85546875" style="2" customWidth="1"/>
    <col min="237" max="237" width="5.85546875" style="2" customWidth="1"/>
    <col min="238" max="238" width="3.85546875" style="2" customWidth="1"/>
    <col min="239" max="239" width="5.85546875" style="2" customWidth="1"/>
    <col min="240" max="240" width="3.85546875" style="2" customWidth="1"/>
    <col min="241" max="241" width="5.85546875" style="2" customWidth="1"/>
    <col min="242" max="242" width="3.85546875" style="2" customWidth="1"/>
    <col min="243" max="243" width="5.85546875" style="2" customWidth="1"/>
    <col min="244" max="244" width="3.85546875" style="2" customWidth="1"/>
    <col min="245" max="245" width="5.85546875" style="2" customWidth="1"/>
    <col min="246" max="246" width="3.85546875" style="2" customWidth="1"/>
    <col min="247" max="247" width="5.85546875" style="2" customWidth="1"/>
    <col min="248" max="248" width="3.85546875" style="2" customWidth="1"/>
    <col min="249" max="249" width="5.85546875" style="2" customWidth="1"/>
    <col min="250" max="250" width="3.85546875" style="2" customWidth="1"/>
    <col min="251" max="251" width="5.85546875" style="2" customWidth="1"/>
    <col min="252" max="252" width="3.85546875" style="2" customWidth="1"/>
    <col min="253" max="253" width="5.85546875" style="2" customWidth="1"/>
    <col min="254" max="254" width="3.85546875" style="2" customWidth="1"/>
    <col min="255" max="255" width="5.85546875" style="2" customWidth="1"/>
    <col min="256" max="256" width="3.85546875" style="2"/>
    <col min="257" max="257" width="6.28515625" style="2" customWidth="1"/>
    <col min="258" max="258" width="3.7109375" style="2" customWidth="1"/>
    <col min="259" max="259" width="6" style="2" customWidth="1"/>
    <col min="260" max="260" width="3.85546875" style="2"/>
    <col min="261" max="261" width="6" style="2" customWidth="1"/>
    <col min="262" max="262" width="3.85546875" style="2" customWidth="1"/>
    <col min="263" max="263" width="6" style="2" customWidth="1"/>
    <col min="264" max="264" width="3.7109375" style="2" customWidth="1"/>
    <col min="265" max="265" width="6" style="2" customWidth="1"/>
    <col min="266" max="266" width="3.85546875" style="2"/>
    <col min="267" max="267" width="6" style="2" customWidth="1"/>
    <col min="268" max="16384" width="3.85546875" style="2"/>
  </cols>
  <sheetData>
    <row r="1" spans="1:284" ht="48" customHeight="1" x14ac:dyDescent="0.3">
      <c r="A1" s="750" t="s">
        <v>0</v>
      </c>
      <c r="B1" s="775"/>
      <c r="C1" s="882" t="s">
        <v>23</v>
      </c>
      <c r="D1" s="884" t="s">
        <v>22</v>
      </c>
      <c r="E1" s="782" t="s">
        <v>235</v>
      </c>
      <c r="F1" s="888" t="s">
        <v>234</v>
      </c>
      <c r="G1" s="770" t="s">
        <v>97</v>
      </c>
      <c r="H1" s="774"/>
      <c r="I1" s="770" t="s">
        <v>349</v>
      </c>
      <c r="J1" s="774"/>
      <c r="K1" s="890" t="s">
        <v>350</v>
      </c>
      <c r="L1" s="774"/>
      <c r="M1" s="890" t="s">
        <v>351</v>
      </c>
      <c r="N1" s="774"/>
      <c r="O1" s="891" t="s">
        <v>352</v>
      </c>
      <c r="P1" s="774"/>
      <c r="Q1" s="891" t="s">
        <v>358</v>
      </c>
      <c r="R1" s="774"/>
      <c r="S1" s="891" t="s">
        <v>357</v>
      </c>
      <c r="T1" s="774"/>
      <c r="U1" s="891" t="s">
        <v>353</v>
      </c>
      <c r="V1" s="774"/>
      <c r="W1" s="771" t="s">
        <v>354</v>
      </c>
      <c r="X1" s="774"/>
      <c r="Y1" s="771" t="s">
        <v>355</v>
      </c>
      <c r="Z1" s="774"/>
      <c r="AA1" s="771" t="s">
        <v>359</v>
      </c>
      <c r="AB1" s="774"/>
      <c r="AC1" s="771" t="s">
        <v>360</v>
      </c>
      <c r="AD1" s="774"/>
      <c r="AE1" s="771" t="s">
        <v>361</v>
      </c>
      <c r="AF1" s="774"/>
      <c r="AG1" s="771" t="s">
        <v>362</v>
      </c>
      <c r="AH1" s="774"/>
      <c r="AI1" s="771" t="s">
        <v>363</v>
      </c>
      <c r="AJ1" s="774"/>
      <c r="AK1" s="771" t="s">
        <v>502</v>
      </c>
      <c r="AL1" s="774"/>
      <c r="AM1" s="771" t="s">
        <v>364</v>
      </c>
      <c r="AN1" s="774"/>
      <c r="AO1" s="770" t="s">
        <v>365</v>
      </c>
      <c r="AP1" s="774"/>
      <c r="AQ1" s="887" t="s">
        <v>366</v>
      </c>
      <c r="AR1" s="774"/>
      <c r="AS1" s="770" t="s">
        <v>367</v>
      </c>
      <c r="AT1" s="774"/>
      <c r="AU1" s="771" t="s">
        <v>368</v>
      </c>
      <c r="AV1" s="774"/>
      <c r="AW1" s="771" t="s">
        <v>369</v>
      </c>
      <c r="AX1" s="774"/>
      <c r="AY1" s="771" t="s">
        <v>370</v>
      </c>
      <c r="AZ1" s="774"/>
      <c r="BA1" s="771" t="s">
        <v>371</v>
      </c>
      <c r="BB1" s="774"/>
      <c r="BC1" s="771" t="s">
        <v>372</v>
      </c>
      <c r="BD1" s="774"/>
      <c r="BE1" s="771" t="s">
        <v>385</v>
      </c>
      <c r="BF1" s="774"/>
      <c r="BG1" s="771" t="s">
        <v>384</v>
      </c>
      <c r="BH1" s="774"/>
      <c r="BI1" s="771" t="s">
        <v>373</v>
      </c>
      <c r="BJ1" s="774"/>
      <c r="BK1" s="771" t="s">
        <v>374</v>
      </c>
      <c r="BL1" s="774"/>
      <c r="BM1" s="771" t="s">
        <v>375</v>
      </c>
      <c r="BN1" s="774"/>
      <c r="BO1" s="771" t="s">
        <v>386</v>
      </c>
      <c r="BP1" s="774"/>
      <c r="BQ1" s="771" t="s">
        <v>376</v>
      </c>
      <c r="BR1" s="774"/>
      <c r="BS1" s="771" t="s">
        <v>377</v>
      </c>
      <c r="BT1" s="774"/>
      <c r="BU1" s="771" t="s">
        <v>382</v>
      </c>
      <c r="BV1" s="774"/>
      <c r="BW1" s="771" t="s">
        <v>378</v>
      </c>
      <c r="BX1" s="774"/>
      <c r="BY1" s="771" t="s">
        <v>379</v>
      </c>
      <c r="BZ1" s="774"/>
      <c r="CA1" s="771" t="s">
        <v>380</v>
      </c>
      <c r="CB1" s="774"/>
      <c r="CC1" s="771" t="s">
        <v>143</v>
      </c>
      <c r="CD1" s="774"/>
      <c r="CE1" s="771" t="s">
        <v>407</v>
      </c>
      <c r="CF1" s="774"/>
      <c r="CG1" s="771" t="s">
        <v>381</v>
      </c>
      <c r="CH1" s="774"/>
      <c r="CI1" s="770" t="s">
        <v>383</v>
      </c>
      <c r="CJ1" s="774"/>
      <c r="CK1" s="907" t="s">
        <v>433</v>
      </c>
      <c r="CL1" s="908"/>
      <c r="CM1" s="770" t="s">
        <v>62</v>
      </c>
      <c r="CN1" s="774"/>
      <c r="CO1" s="770" t="s">
        <v>387</v>
      </c>
      <c r="CP1" s="797"/>
      <c r="CQ1" s="770" t="s">
        <v>388</v>
      </c>
      <c r="CR1" s="797"/>
      <c r="CS1" s="770" t="s">
        <v>389</v>
      </c>
      <c r="CT1" s="797"/>
      <c r="CU1" s="914" t="s">
        <v>431</v>
      </c>
      <c r="CV1" s="915"/>
      <c r="CW1" s="770" t="s">
        <v>390</v>
      </c>
      <c r="CX1" s="774"/>
      <c r="CY1" s="770" t="s">
        <v>391</v>
      </c>
      <c r="CZ1" s="774"/>
      <c r="DA1" s="770" t="s">
        <v>392</v>
      </c>
      <c r="DB1" s="774"/>
      <c r="DC1" s="770" t="s">
        <v>393</v>
      </c>
      <c r="DD1" s="774"/>
      <c r="DE1" s="770" t="s">
        <v>405</v>
      </c>
      <c r="DF1" s="774"/>
      <c r="DG1" s="770" t="s">
        <v>394</v>
      </c>
      <c r="DH1" s="774"/>
      <c r="DI1" s="770" t="s">
        <v>397</v>
      </c>
      <c r="DJ1" s="774"/>
      <c r="DK1" s="894" t="s">
        <v>445</v>
      </c>
      <c r="DL1" s="895"/>
      <c r="DM1" s="770" t="s">
        <v>398</v>
      </c>
      <c r="DN1" s="774"/>
      <c r="DO1" s="770" t="s">
        <v>399</v>
      </c>
      <c r="DP1" s="774"/>
      <c r="DQ1" s="892" t="s">
        <v>432</v>
      </c>
      <c r="DR1" s="893"/>
      <c r="DS1" s="770" t="s">
        <v>413</v>
      </c>
      <c r="DT1" s="774"/>
      <c r="DU1" s="770" t="s">
        <v>404</v>
      </c>
      <c r="DV1" s="774"/>
      <c r="DW1" s="770" t="s">
        <v>406</v>
      </c>
      <c r="DX1" s="774"/>
      <c r="DY1" s="770" t="s">
        <v>416</v>
      </c>
      <c r="DZ1" s="774"/>
      <c r="EA1" s="894" t="s">
        <v>444</v>
      </c>
      <c r="EB1" s="895"/>
      <c r="EC1" s="770" t="s">
        <v>417</v>
      </c>
      <c r="ED1" s="774"/>
      <c r="EE1" s="770" t="s">
        <v>408</v>
      </c>
      <c r="EF1" s="774"/>
      <c r="EG1" s="891" t="s">
        <v>427</v>
      </c>
      <c r="EH1" s="905"/>
      <c r="EI1" s="892" t="s">
        <v>438</v>
      </c>
      <c r="EJ1" s="909"/>
      <c r="EK1" s="906" t="s">
        <v>410</v>
      </c>
      <c r="EL1" s="905"/>
      <c r="EM1" s="770" t="s">
        <v>418</v>
      </c>
      <c r="EN1" s="774"/>
      <c r="EO1" s="891" t="s">
        <v>409</v>
      </c>
      <c r="EP1" s="905"/>
      <c r="EQ1" s="892" t="s">
        <v>434</v>
      </c>
      <c r="ER1" s="893"/>
      <c r="ES1" s="892" t="s">
        <v>435</v>
      </c>
      <c r="ET1" s="893"/>
      <c r="EU1" s="770" t="s">
        <v>423</v>
      </c>
      <c r="EV1" s="774"/>
      <c r="EW1" s="891" t="s">
        <v>419</v>
      </c>
      <c r="EX1" s="905"/>
      <c r="EY1" s="892" t="s">
        <v>436</v>
      </c>
      <c r="EZ1" s="893"/>
      <c r="FA1" s="770" t="s">
        <v>414</v>
      </c>
      <c r="FB1" s="774"/>
      <c r="FC1" s="892" t="s">
        <v>437</v>
      </c>
      <c r="FD1" s="893"/>
      <c r="FE1" s="770" t="s">
        <v>420</v>
      </c>
      <c r="FF1" s="774"/>
      <c r="FG1" s="770" t="s">
        <v>411</v>
      </c>
      <c r="FH1" s="774"/>
      <c r="FI1" s="770" t="s">
        <v>412</v>
      </c>
      <c r="FJ1" s="774"/>
      <c r="FK1" s="770" t="s">
        <v>415</v>
      </c>
      <c r="FL1" s="774"/>
      <c r="FM1" s="770" t="s">
        <v>421</v>
      </c>
      <c r="FN1" s="774"/>
      <c r="FO1" s="770" t="s">
        <v>422</v>
      </c>
      <c r="FP1" s="774"/>
      <c r="FQ1" s="770" t="s">
        <v>424</v>
      </c>
      <c r="FR1" s="774"/>
      <c r="FS1" s="770" t="s">
        <v>425</v>
      </c>
      <c r="FT1" s="774"/>
      <c r="FU1" s="770" t="s">
        <v>426</v>
      </c>
      <c r="FV1" s="774"/>
      <c r="FW1" s="770" t="s">
        <v>428</v>
      </c>
      <c r="FX1" s="774"/>
      <c r="FY1" s="770" t="s">
        <v>443</v>
      </c>
      <c r="FZ1" s="774"/>
      <c r="GA1" s="770" t="s">
        <v>448</v>
      </c>
      <c r="GB1" s="774"/>
      <c r="GC1" s="770" t="s">
        <v>449</v>
      </c>
      <c r="GD1" s="774"/>
      <c r="GE1" s="770" t="s">
        <v>450</v>
      </c>
      <c r="GF1" s="774"/>
      <c r="GG1" s="894" t="s">
        <v>456</v>
      </c>
      <c r="GH1" s="895"/>
      <c r="GI1" s="900" t="s">
        <v>465</v>
      </c>
      <c r="GJ1" s="901"/>
      <c r="GK1" s="770" t="s">
        <v>451</v>
      </c>
      <c r="GL1" s="774"/>
      <c r="GM1" s="770" t="s">
        <v>452</v>
      </c>
      <c r="GN1" s="774"/>
      <c r="GO1" s="770" t="s">
        <v>453</v>
      </c>
      <c r="GP1" s="774"/>
      <c r="GQ1" s="770" t="s">
        <v>454</v>
      </c>
      <c r="GR1" s="774"/>
      <c r="GS1" s="900" t="s">
        <v>464</v>
      </c>
      <c r="GT1" s="902"/>
      <c r="GU1" s="770" t="s">
        <v>455</v>
      </c>
      <c r="GV1" s="774"/>
      <c r="GW1" s="898" t="s">
        <v>458</v>
      </c>
      <c r="GX1" s="899"/>
      <c r="GY1" s="896" t="s">
        <v>470</v>
      </c>
      <c r="GZ1" s="897"/>
      <c r="HA1" s="770" t="s">
        <v>457</v>
      </c>
      <c r="HB1" s="774"/>
      <c r="HC1" s="770" t="s">
        <v>459</v>
      </c>
      <c r="HD1" s="774"/>
      <c r="HE1" s="770" t="s">
        <v>460</v>
      </c>
      <c r="HF1" s="774"/>
      <c r="HG1" s="770" t="s">
        <v>461</v>
      </c>
      <c r="HH1" s="774"/>
      <c r="HI1" s="770" t="s">
        <v>466</v>
      </c>
      <c r="HJ1" s="774"/>
      <c r="HK1" s="770" t="s">
        <v>467</v>
      </c>
      <c r="HL1" s="774"/>
      <c r="HM1" s="770" t="s">
        <v>468</v>
      </c>
      <c r="HN1" s="774"/>
      <c r="HO1" s="770" t="s">
        <v>469</v>
      </c>
      <c r="HP1" s="774"/>
      <c r="HQ1" s="770" t="s">
        <v>471</v>
      </c>
      <c r="HR1" s="774"/>
      <c r="HS1" s="770" t="s">
        <v>472</v>
      </c>
      <c r="HT1" s="774"/>
      <c r="HU1" s="903" t="s">
        <v>486</v>
      </c>
      <c r="HV1" s="904"/>
      <c r="HW1" s="770" t="s">
        <v>473</v>
      </c>
      <c r="HX1" s="774"/>
      <c r="HY1" s="770" t="s">
        <v>478</v>
      </c>
      <c r="HZ1" s="774"/>
      <c r="IA1" s="898" t="s">
        <v>475</v>
      </c>
      <c r="IB1" s="899"/>
      <c r="IC1" s="770" t="s">
        <v>474</v>
      </c>
      <c r="ID1" s="774"/>
      <c r="IE1" s="770" t="s">
        <v>479</v>
      </c>
      <c r="IF1" s="774"/>
      <c r="IG1" s="770" t="s">
        <v>480</v>
      </c>
      <c r="IH1" s="774"/>
      <c r="II1" s="796" t="s">
        <v>498</v>
      </c>
      <c r="IJ1" s="793"/>
      <c r="IK1" s="770" t="s">
        <v>481</v>
      </c>
      <c r="IL1" s="774"/>
      <c r="IM1" s="770" t="s">
        <v>487</v>
      </c>
      <c r="IN1" s="774"/>
      <c r="IO1" s="770" t="s">
        <v>488</v>
      </c>
      <c r="IP1" s="774"/>
      <c r="IQ1" s="770" t="s">
        <v>489</v>
      </c>
      <c r="IR1" s="774"/>
      <c r="IS1" s="770" t="s">
        <v>490</v>
      </c>
      <c r="IT1" s="774"/>
      <c r="IU1" s="770" t="s">
        <v>492</v>
      </c>
      <c r="IV1" s="774"/>
      <c r="IW1" s="898" t="s">
        <v>491</v>
      </c>
      <c r="IX1" s="899"/>
      <c r="IY1" s="875" t="s">
        <v>494</v>
      </c>
      <c r="IZ1" s="876"/>
      <c r="JA1" s="910" t="s">
        <v>499</v>
      </c>
      <c r="JB1" s="911"/>
      <c r="JC1" s="796" t="s">
        <v>495</v>
      </c>
      <c r="JD1" s="795"/>
      <c r="JE1" s="875" t="s">
        <v>496</v>
      </c>
      <c r="JF1" s="876"/>
      <c r="JG1" s="796" t="s">
        <v>497</v>
      </c>
      <c r="JH1" s="795"/>
    </row>
    <row r="2" spans="1:284" s="4" customFormat="1" ht="11.25" customHeight="1" thickBot="1" x14ac:dyDescent="0.3">
      <c r="A2" s="880"/>
      <c r="B2" s="881"/>
      <c r="C2" s="883"/>
      <c r="D2" s="885"/>
      <c r="E2" s="886"/>
      <c r="F2" s="889"/>
      <c r="G2" s="168" t="s">
        <v>4</v>
      </c>
      <c r="H2" s="169" t="s">
        <v>5</v>
      </c>
      <c r="I2" s="168" t="s">
        <v>4</v>
      </c>
      <c r="J2" s="169" t="s">
        <v>5</v>
      </c>
      <c r="K2" s="170" t="s">
        <v>4</v>
      </c>
      <c r="L2" s="169" t="s">
        <v>5</v>
      </c>
      <c r="M2" s="170" t="s">
        <v>4</v>
      </c>
      <c r="N2" s="169" t="s">
        <v>5</v>
      </c>
      <c r="O2" s="170" t="s">
        <v>4</v>
      </c>
      <c r="P2" s="170" t="s">
        <v>5</v>
      </c>
      <c r="Q2" s="171" t="s">
        <v>4</v>
      </c>
      <c r="R2" s="172" t="s">
        <v>5</v>
      </c>
      <c r="S2" s="171" t="s">
        <v>4</v>
      </c>
      <c r="T2" s="172" t="s">
        <v>5</v>
      </c>
      <c r="U2" s="170" t="s">
        <v>4</v>
      </c>
      <c r="V2" s="169" t="s">
        <v>5</v>
      </c>
      <c r="W2" s="170" t="s">
        <v>4</v>
      </c>
      <c r="X2" s="169" t="s">
        <v>5</v>
      </c>
      <c r="Y2" s="170" t="s">
        <v>4</v>
      </c>
      <c r="Z2" s="169" t="s">
        <v>5</v>
      </c>
      <c r="AA2" s="170" t="s">
        <v>4</v>
      </c>
      <c r="AB2" s="169" t="s">
        <v>5</v>
      </c>
      <c r="AC2" s="170" t="s">
        <v>4</v>
      </c>
      <c r="AD2" s="169" t="s">
        <v>5</v>
      </c>
      <c r="AE2" s="170" t="s">
        <v>4</v>
      </c>
      <c r="AF2" s="169" t="s">
        <v>5</v>
      </c>
      <c r="AG2" s="170" t="s">
        <v>4</v>
      </c>
      <c r="AH2" s="169" t="s">
        <v>5</v>
      </c>
      <c r="AI2" s="170" t="s">
        <v>4</v>
      </c>
      <c r="AJ2" s="169" t="s">
        <v>5</v>
      </c>
      <c r="AK2" s="170" t="s">
        <v>4</v>
      </c>
      <c r="AL2" s="169" t="s">
        <v>5</v>
      </c>
      <c r="AM2" s="170" t="s">
        <v>4</v>
      </c>
      <c r="AN2" s="169" t="s">
        <v>5</v>
      </c>
      <c r="AO2" s="171" t="s">
        <v>4</v>
      </c>
      <c r="AP2" s="172" t="s">
        <v>5</v>
      </c>
      <c r="AQ2" s="170" t="s">
        <v>4</v>
      </c>
      <c r="AR2" s="169" t="s">
        <v>5</v>
      </c>
      <c r="AS2" s="170" t="s">
        <v>4</v>
      </c>
      <c r="AT2" s="169" t="s">
        <v>5</v>
      </c>
      <c r="AU2" s="170" t="s">
        <v>4</v>
      </c>
      <c r="AV2" s="169" t="s">
        <v>5</v>
      </c>
      <c r="AW2" s="170" t="s">
        <v>4</v>
      </c>
      <c r="AX2" s="169" t="s">
        <v>5</v>
      </c>
      <c r="AY2" s="170" t="s">
        <v>4</v>
      </c>
      <c r="AZ2" s="169" t="s">
        <v>5</v>
      </c>
      <c r="BA2" s="170" t="s">
        <v>4</v>
      </c>
      <c r="BB2" s="169" t="s">
        <v>5</v>
      </c>
      <c r="BC2" s="170" t="s">
        <v>4</v>
      </c>
      <c r="BD2" s="169" t="s">
        <v>5</v>
      </c>
      <c r="BE2" s="170" t="s">
        <v>4</v>
      </c>
      <c r="BF2" s="169" t="s">
        <v>5</v>
      </c>
      <c r="BG2" s="170" t="s">
        <v>4</v>
      </c>
      <c r="BH2" s="169" t="s">
        <v>5</v>
      </c>
      <c r="BI2" s="170" t="s">
        <v>4</v>
      </c>
      <c r="BJ2" s="169" t="s">
        <v>5</v>
      </c>
      <c r="BK2" s="170" t="s">
        <v>4</v>
      </c>
      <c r="BL2" s="169" t="s">
        <v>5</v>
      </c>
      <c r="BM2" s="170" t="s">
        <v>4</v>
      </c>
      <c r="BN2" s="169" t="s">
        <v>5</v>
      </c>
      <c r="BO2" s="170" t="s">
        <v>4</v>
      </c>
      <c r="BP2" s="169" t="s">
        <v>5</v>
      </c>
      <c r="BQ2" s="170" t="s">
        <v>4</v>
      </c>
      <c r="BR2" s="169" t="s">
        <v>5</v>
      </c>
      <c r="BS2" s="170" t="s">
        <v>4</v>
      </c>
      <c r="BT2" s="169" t="s">
        <v>5</v>
      </c>
      <c r="BU2" s="170" t="s">
        <v>4</v>
      </c>
      <c r="BV2" s="169" t="s">
        <v>5</v>
      </c>
      <c r="BW2" s="170" t="s">
        <v>4</v>
      </c>
      <c r="BX2" s="169" t="s">
        <v>5</v>
      </c>
      <c r="BY2" s="170" t="s">
        <v>4</v>
      </c>
      <c r="BZ2" s="169" t="s">
        <v>5</v>
      </c>
      <c r="CA2" s="170" t="s">
        <v>4</v>
      </c>
      <c r="CB2" s="169" t="s">
        <v>5</v>
      </c>
      <c r="CC2" s="170" t="s">
        <v>4</v>
      </c>
      <c r="CD2" s="169" t="s">
        <v>5</v>
      </c>
      <c r="CE2" s="170" t="s">
        <v>4</v>
      </c>
      <c r="CF2" s="169" t="s">
        <v>5</v>
      </c>
      <c r="CG2" s="170" t="s">
        <v>4</v>
      </c>
      <c r="CH2" s="169" t="s">
        <v>5</v>
      </c>
      <c r="CI2" s="170" t="s">
        <v>4</v>
      </c>
      <c r="CJ2" s="169" t="s">
        <v>5</v>
      </c>
      <c r="CK2" s="170" t="s">
        <v>4</v>
      </c>
      <c r="CL2" s="169" t="s">
        <v>5</v>
      </c>
      <c r="CM2" s="170" t="s">
        <v>4</v>
      </c>
      <c r="CN2" s="169" t="s">
        <v>5</v>
      </c>
      <c r="CO2" s="170" t="s">
        <v>4</v>
      </c>
      <c r="CP2" s="169" t="s">
        <v>5</v>
      </c>
      <c r="CQ2" s="170" t="s">
        <v>4</v>
      </c>
      <c r="CR2" s="169" t="s">
        <v>5</v>
      </c>
      <c r="CS2" s="170" t="s">
        <v>4</v>
      </c>
      <c r="CT2" s="169" t="s">
        <v>5</v>
      </c>
      <c r="CU2" s="170" t="s">
        <v>4</v>
      </c>
      <c r="CV2" s="169" t="s">
        <v>5</v>
      </c>
      <c r="CW2" s="170" t="s">
        <v>4</v>
      </c>
      <c r="CX2" s="169" t="s">
        <v>5</v>
      </c>
      <c r="CY2" s="170" t="s">
        <v>4</v>
      </c>
      <c r="CZ2" s="169" t="s">
        <v>5</v>
      </c>
      <c r="DA2" s="170" t="s">
        <v>4</v>
      </c>
      <c r="DB2" s="169" t="s">
        <v>5</v>
      </c>
      <c r="DC2" s="170" t="s">
        <v>4</v>
      </c>
      <c r="DD2" s="169" t="s">
        <v>5</v>
      </c>
      <c r="DE2" s="170" t="s">
        <v>4</v>
      </c>
      <c r="DF2" s="169" t="s">
        <v>5</v>
      </c>
      <c r="DG2" s="170" t="s">
        <v>4</v>
      </c>
      <c r="DH2" s="169" t="s">
        <v>5</v>
      </c>
      <c r="DI2" s="170" t="s">
        <v>4</v>
      </c>
      <c r="DJ2" s="169" t="s">
        <v>5</v>
      </c>
      <c r="DK2" s="173" t="s">
        <v>446</v>
      </c>
      <c r="DL2" s="174" t="s">
        <v>447</v>
      </c>
      <c r="DM2" s="170" t="s">
        <v>4</v>
      </c>
      <c r="DN2" s="169" t="s">
        <v>5</v>
      </c>
      <c r="DO2" s="170" t="s">
        <v>4</v>
      </c>
      <c r="DP2" s="169" t="s">
        <v>5</v>
      </c>
      <c r="DQ2" s="170" t="s">
        <v>4</v>
      </c>
      <c r="DR2" s="169" t="s">
        <v>5</v>
      </c>
      <c r="DS2" s="170" t="s">
        <v>4</v>
      </c>
      <c r="DT2" s="169" t="s">
        <v>5</v>
      </c>
      <c r="DU2" s="170" t="s">
        <v>4</v>
      </c>
      <c r="DV2" s="169" t="s">
        <v>5</v>
      </c>
      <c r="DW2" s="170" t="s">
        <v>4</v>
      </c>
      <c r="DX2" s="169" t="s">
        <v>5</v>
      </c>
      <c r="DY2" s="170" t="s">
        <v>4</v>
      </c>
      <c r="DZ2" s="169" t="s">
        <v>5</v>
      </c>
      <c r="EA2" s="173" t="s">
        <v>4</v>
      </c>
      <c r="EB2" s="174" t="s">
        <v>5</v>
      </c>
      <c r="EC2" s="170" t="s">
        <v>4</v>
      </c>
      <c r="ED2" s="169" t="s">
        <v>5</v>
      </c>
      <c r="EE2" s="170" t="s">
        <v>4</v>
      </c>
      <c r="EF2" s="169" t="s">
        <v>5</v>
      </c>
      <c r="EG2" s="170" t="s">
        <v>4</v>
      </c>
      <c r="EH2" s="169" t="s">
        <v>5</v>
      </c>
      <c r="EI2" s="170" t="s">
        <v>4</v>
      </c>
      <c r="EJ2" s="169" t="s">
        <v>5</v>
      </c>
      <c r="EK2" s="170" t="s">
        <v>4</v>
      </c>
      <c r="EL2" s="169" t="s">
        <v>5</v>
      </c>
      <c r="EM2" s="170" t="s">
        <v>4</v>
      </c>
      <c r="EN2" s="169" t="s">
        <v>5</v>
      </c>
      <c r="EO2" s="170" t="s">
        <v>4</v>
      </c>
      <c r="EP2" s="169" t="s">
        <v>5</v>
      </c>
      <c r="EQ2" s="170" t="s">
        <v>4</v>
      </c>
      <c r="ER2" s="169" t="s">
        <v>5</v>
      </c>
      <c r="ES2" s="170" t="s">
        <v>4</v>
      </c>
      <c r="ET2" s="169" t="s">
        <v>5</v>
      </c>
      <c r="EU2" s="170" t="s">
        <v>4</v>
      </c>
      <c r="EV2" s="169" t="s">
        <v>5</v>
      </c>
      <c r="EW2" s="170" t="s">
        <v>4</v>
      </c>
      <c r="EX2" s="169" t="s">
        <v>5</v>
      </c>
      <c r="EY2" s="170" t="s">
        <v>4</v>
      </c>
      <c r="EZ2" s="169" t="s">
        <v>5</v>
      </c>
      <c r="FA2" s="170" t="s">
        <v>4</v>
      </c>
      <c r="FB2" s="169" t="s">
        <v>5</v>
      </c>
      <c r="FC2" s="170" t="s">
        <v>4</v>
      </c>
      <c r="FD2" s="169" t="s">
        <v>5</v>
      </c>
      <c r="FE2" s="170" t="s">
        <v>4</v>
      </c>
      <c r="FF2" s="169" t="s">
        <v>5</v>
      </c>
      <c r="FG2" s="170" t="s">
        <v>4</v>
      </c>
      <c r="FH2" s="169" t="s">
        <v>5</v>
      </c>
      <c r="FI2" s="170" t="s">
        <v>4</v>
      </c>
      <c r="FJ2" s="169" t="s">
        <v>5</v>
      </c>
      <c r="FK2" s="170" t="s">
        <v>4</v>
      </c>
      <c r="FL2" s="169" t="s">
        <v>5</v>
      </c>
      <c r="FM2" s="168" t="s">
        <v>4</v>
      </c>
      <c r="FN2" s="169" t="s">
        <v>5</v>
      </c>
      <c r="FO2" s="170" t="s">
        <v>4</v>
      </c>
      <c r="FP2" s="169" t="s">
        <v>5</v>
      </c>
      <c r="FQ2" s="170" t="s">
        <v>4</v>
      </c>
      <c r="FR2" s="169" t="s">
        <v>5</v>
      </c>
      <c r="FS2" s="168" t="s">
        <v>4</v>
      </c>
      <c r="FT2" s="169" t="s">
        <v>5</v>
      </c>
      <c r="FU2" s="168" t="s">
        <v>4</v>
      </c>
      <c r="FV2" s="169" t="s">
        <v>5</v>
      </c>
      <c r="FW2" s="168" t="s">
        <v>4</v>
      </c>
      <c r="FX2" s="169" t="s">
        <v>5</v>
      </c>
      <c r="FY2" s="168" t="s">
        <v>4</v>
      </c>
      <c r="FZ2" s="169" t="s">
        <v>5</v>
      </c>
      <c r="GA2" s="168" t="s">
        <v>4</v>
      </c>
      <c r="GB2" s="169" t="s">
        <v>5</v>
      </c>
      <c r="GC2" s="168" t="s">
        <v>4</v>
      </c>
      <c r="GD2" s="169" t="s">
        <v>5</v>
      </c>
      <c r="GE2" s="168" t="s">
        <v>4</v>
      </c>
      <c r="GF2" s="169" t="s">
        <v>5</v>
      </c>
      <c r="GG2" s="168" t="s">
        <v>4</v>
      </c>
      <c r="GH2" s="169" t="s">
        <v>5</v>
      </c>
      <c r="GI2" s="171" t="s">
        <v>4</v>
      </c>
      <c r="GJ2" s="174" t="s">
        <v>5</v>
      </c>
      <c r="GK2" s="168" t="s">
        <v>4</v>
      </c>
      <c r="GL2" s="169" t="s">
        <v>5</v>
      </c>
      <c r="GM2" s="168" t="s">
        <v>4</v>
      </c>
      <c r="GN2" s="169" t="s">
        <v>5</v>
      </c>
      <c r="GO2" s="168" t="s">
        <v>4</v>
      </c>
      <c r="GP2" s="169" t="s">
        <v>5</v>
      </c>
      <c r="GQ2" s="168" t="s">
        <v>4</v>
      </c>
      <c r="GR2" s="169" t="s">
        <v>5</v>
      </c>
      <c r="GS2" s="173" t="s">
        <v>4</v>
      </c>
      <c r="GT2" s="175" t="s">
        <v>5</v>
      </c>
      <c r="GU2" s="168" t="s">
        <v>4</v>
      </c>
      <c r="GV2" s="169" t="s">
        <v>5</v>
      </c>
      <c r="GW2" s="168" t="s">
        <v>4</v>
      </c>
      <c r="GX2" s="169" t="s">
        <v>5</v>
      </c>
      <c r="GY2" s="173" t="s">
        <v>4</v>
      </c>
      <c r="GZ2" s="175" t="s">
        <v>5</v>
      </c>
      <c r="HA2" s="168" t="s">
        <v>4</v>
      </c>
      <c r="HB2" s="169" t="s">
        <v>5</v>
      </c>
      <c r="HC2" s="168" t="s">
        <v>4</v>
      </c>
      <c r="HD2" s="169" t="s">
        <v>5</v>
      </c>
      <c r="HE2" s="168" t="s">
        <v>4</v>
      </c>
      <c r="HF2" s="169" t="s">
        <v>5</v>
      </c>
      <c r="HG2" s="168" t="s">
        <v>4</v>
      </c>
      <c r="HH2" s="169" t="s">
        <v>5</v>
      </c>
      <c r="HI2" s="168" t="s">
        <v>4</v>
      </c>
      <c r="HJ2" s="169" t="s">
        <v>5</v>
      </c>
      <c r="HK2" s="168" t="s">
        <v>4</v>
      </c>
      <c r="HL2" s="169" t="s">
        <v>5</v>
      </c>
      <c r="HM2" s="168" t="s">
        <v>4</v>
      </c>
      <c r="HN2" s="169" t="s">
        <v>5</v>
      </c>
      <c r="HO2" s="168" t="s">
        <v>4</v>
      </c>
      <c r="HP2" s="169" t="s">
        <v>5</v>
      </c>
      <c r="HQ2" s="168" t="s">
        <v>4</v>
      </c>
      <c r="HR2" s="169" t="s">
        <v>5</v>
      </c>
      <c r="HS2" s="168" t="s">
        <v>4</v>
      </c>
      <c r="HT2" s="169" t="s">
        <v>5</v>
      </c>
      <c r="HU2" s="171" t="s">
        <v>4</v>
      </c>
      <c r="HV2" s="174" t="s">
        <v>5</v>
      </c>
      <c r="HW2" s="168" t="s">
        <v>4</v>
      </c>
      <c r="HX2" s="169" t="s">
        <v>5</v>
      </c>
      <c r="HY2" s="168" t="s">
        <v>4</v>
      </c>
      <c r="HZ2" s="169" t="s">
        <v>5</v>
      </c>
      <c r="IA2" s="168" t="s">
        <v>4</v>
      </c>
      <c r="IB2" s="169" t="s">
        <v>5</v>
      </c>
      <c r="IC2" s="168" t="s">
        <v>4</v>
      </c>
      <c r="ID2" s="169" t="s">
        <v>5</v>
      </c>
      <c r="IE2" s="168" t="s">
        <v>4</v>
      </c>
      <c r="IF2" s="169" t="s">
        <v>5</v>
      </c>
      <c r="IG2" s="168" t="s">
        <v>4</v>
      </c>
      <c r="IH2" s="169" t="s">
        <v>5</v>
      </c>
      <c r="II2" s="171" t="s">
        <v>4</v>
      </c>
      <c r="IJ2" s="174" t="s">
        <v>5</v>
      </c>
      <c r="IK2" s="168" t="s">
        <v>4</v>
      </c>
      <c r="IL2" s="169" t="s">
        <v>5</v>
      </c>
      <c r="IM2" s="168" t="s">
        <v>4</v>
      </c>
      <c r="IN2" s="169" t="s">
        <v>5</v>
      </c>
      <c r="IO2" s="168" t="s">
        <v>4</v>
      </c>
      <c r="IP2" s="169" t="s">
        <v>5</v>
      </c>
      <c r="IQ2" s="168" t="s">
        <v>4</v>
      </c>
      <c r="IR2" s="169" t="s">
        <v>5</v>
      </c>
      <c r="IS2" s="168" t="s">
        <v>4</v>
      </c>
      <c r="IT2" s="169" t="s">
        <v>5</v>
      </c>
      <c r="IU2" s="168" t="s">
        <v>4</v>
      </c>
      <c r="IV2" s="169" t="s">
        <v>5</v>
      </c>
      <c r="IW2" s="168" t="s">
        <v>4</v>
      </c>
      <c r="IX2" s="169" t="s">
        <v>5</v>
      </c>
      <c r="IY2" s="171" t="s">
        <v>4</v>
      </c>
      <c r="IZ2" s="174" t="s">
        <v>5</v>
      </c>
      <c r="JA2" s="171" t="s">
        <v>4</v>
      </c>
      <c r="JB2" s="174" t="s">
        <v>5</v>
      </c>
      <c r="JC2" s="171" t="s">
        <v>4</v>
      </c>
      <c r="JD2" s="174" t="s">
        <v>5</v>
      </c>
      <c r="JE2" s="171" t="s">
        <v>4</v>
      </c>
      <c r="JF2" s="174" t="s">
        <v>5</v>
      </c>
      <c r="JG2" s="171" t="s">
        <v>4</v>
      </c>
      <c r="JH2" s="174" t="s">
        <v>5</v>
      </c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</row>
    <row r="3" spans="1:284" s="33" customFormat="1" ht="16.5" customHeight="1" thickTop="1" x14ac:dyDescent="0.2">
      <c r="A3" s="133" t="s">
        <v>10</v>
      </c>
      <c r="B3" s="128" t="s">
        <v>246</v>
      </c>
      <c r="C3" s="160">
        <v>11</v>
      </c>
      <c r="D3" s="164">
        <f>H3+J3+L3+N3+P3+R3+T3+V3+X3+Z3+AB3+AD3+AF3+AH3+AJ3+AL3+AN3+AP3+AR3+AT3+AV3+AX3+AZ3+BB3+BD3+BF3+BH3+BJ3+BL3+BN3+BP3+BR3+BT3+BV3+BX3+BZ3+CB3+CD3+CF3+CH3+CJ3+CL3+CN3+CP3+CR3+CT3+CV3+CX3+CZ3+DB3+DD3+DF3+DH3+DJ3+DL3+DN3+DP3+DR3+DT3+DV3+DX3+DZ3+EB3+ED3+EF3+EH3+EJ3+EL3+EN3+EP3+ER3+ET3+EV3+EX3+EZ3+FB3+FD3+FF3+FH3+FJ3+FL3+FN3+FP3+FR3+FT3+FV3+FX3+FZ3+GB3+GD3+GF3+GH3+GL3+GN3+GP3+GR3+GV3+GX3+HB3+HD3+HF3+HH3+HJ3+HL3+HN3+HP3+HR3+HT3+HV3+HX3+HZ3+IB3+ID3+IF3+IH3+IL3+IN3+IP3+IR3+IT3+IV3+IX3+IZ3+JD3+JF3+JH3</f>
        <v>9</v>
      </c>
      <c r="E3" s="165">
        <f t="shared" ref="E3:E45" si="0">G3+I3+K3+M3+O3+Q3+S3+U3+W3+Y3+AA3+AC3+AE3+AG3+AI3+AK3+AM3+AO3+AQ3+AS3+AU3+AW3+AY3+BA3+BC3+BE3+BG3+BI3+BK3+BM3+BO3+BQ3+BS3+BU3+BW3+BY3+CA3+CC3+CE3+CG3+CI3+CK3+CM3+CO3+CQ3+CS3+CU3+CW3+CY3+DA3+DC3+DE3+DG3+DI3+DK3+DM3+DO3+DQ3+DS3+DU3+DW3+DY3+EA3+EC3+EE3+EG3+EI3+EK3+EM3+EO3+EQ3+ES3+EU3+EW3+EY3+FA3+FC3+FE3+FG3+FI3+FK3+FM3+FO3+FQ3+FS3+FU3+FW3+FY3+GA3+GC3+GE3+GG3+GK3+GM3+GO3+GQ3+GU3+GW3+HA3+HC3+HE3+HG3+HI3+HK3+HM3+HO3+HQ3+HS3+HU3+HW3+HY3+IA3+IC3+IE3+IG3+IK3+IM3+IO3+IQ3+IS3+IU3+IW3+IY3+JC3+JE3+JG3</f>
        <v>8.2673611111111114E-2</v>
      </c>
      <c r="F3" s="134">
        <f t="shared" ref="F3:F45" si="1">MINA(AC3,AI3,AU3,BA3,BS3,CG3,CO3,CW3,DG3,DM3,FQ3,GA3,GK3,GQ3,HG3)</f>
        <v>1.4918981481481483E-2</v>
      </c>
      <c r="G3" s="64"/>
      <c r="H3" s="67"/>
      <c r="I3" s="64"/>
      <c r="J3" s="67"/>
      <c r="K3" s="64"/>
      <c r="L3" s="67"/>
      <c r="M3" s="64"/>
      <c r="N3" s="67"/>
      <c r="O3" s="64"/>
      <c r="P3" s="67"/>
      <c r="Q3" s="64"/>
      <c r="R3" s="67"/>
      <c r="S3" s="64"/>
      <c r="T3" s="67"/>
      <c r="U3" s="64"/>
      <c r="V3" s="67"/>
      <c r="W3" s="64"/>
      <c r="X3" s="67"/>
      <c r="Y3" s="64"/>
      <c r="Z3" s="67"/>
      <c r="AA3" s="64"/>
      <c r="AB3" s="65"/>
      <c r="AC3" s="64">
        <v>1.5648148148148151E-2</v>
      </c>
      <c r="AD3" s="44">
        <f>ROUNDUP(AC3/F3,0)</f>
        <v>2</v>
      </c>
      <c r="AE3" s="64"/>
      <c r="AF3" s="67"/>
      <c r="AG3" s="64"/>
      <c r="AH3" s="67"/>
      <c r="AI3" s="64">
        <v>1.5300925925925926E-2</v>
      </c>
      <c r="AJ3" s="44">
        <f>ROUNDUP(AI3/F3,0)</f>
        <v>2</v>
      </c>
      <c r="AK3" s="64"/>
      <c r="AL3" s="67"/>
      <c r="AM3" s="64"/>
      <c r="AN3" s="67"/>
      <c r="AO3" s="52"/>
      <c r="AP3" s="65"/>
      <c r="AQ3" s="69"/>
      <c r="AR3" s="67"/>
      <c r="AS3" s="64"/>
      <c r="AT3" s="67"/>
      <c r="AU3" s="64"/>
      <c r="AV3" s="44"/>
      <c r="AW3" s="64"/>
      <c r="AX3" s="67"/>
      <c r="AY3" s="64"/>
      <c r="AZ3" s="65"/>
      <c r="BA3" s="64"/>
      <c r="BB3" s="67"/>
      <c r="BC3" s="64"/>
      <c r="BD3" s="65"/>
      <c r="BE3" s="64"/>
      <c r="BF3" s="65"/>
      <c r="BG3" s="64"/>
      <c r="BH3" s="65"/>
      <c r="BI3" s="64"/>
      <c r="BJ3" s="65"/>
      <c r="BK3" s="64">
        <v>1.6111111111111111E-2</v>
      </c>
      <c r="BL3" s="44">
        <f>ROUNDUP(BK3/F3,0)</f>
        <v>2</v>
      </c>
      <c r="BM3" s="64"/>
      <c r="BN3" s="65"/>
      <c r="BO3" s="64"/>
      <c r="BP3" s="65"/>
      <c r="BQ3" s="64"/>
      <c r="BR3" s="65"/>
      <c r="BS3" s="64"/>
      <c r="BT3" s="67"/>
      <c r="BU3" s="64"/>
      <c r="BV3" s="65"/>
      <c r="BW3" s="64"/>
      <c r="BX3" s="65"/>
      <c r="BY3" s="64"/>
      <c r="BZ3" s="44"/>
      <c r="CA3" s="64">
        <v>2.0694444444444446E-2</v>
      </c>
      <c r="CB3" s="44">
        <f>ROUNDUP(CA3/F3,0)</f>
        <v>2</v>
      </c>
      <c r="CC3" s="64"/>
      <c r="CD3" s="65"/>
      <c r="CE3" s="64"/>
      <c r="CF3" s="44"/>
      <c r="CG3" s="64">
        <v>1.4918981481481483E-2</v>
      </c>
      <c r="CH3" s="44">
        <f>ROUNDUP(CG3/F3,0)</f>
        <v>1</v>
      </c>
      <c r="CI3" s="64"/>
      <c r="CJ3" s="65"/>
      <c r="CK3" s="64"/>
      <c r="CL3" s="44"/>
      <c r="CM3" s="64"/>
      <c r="CN3" s="44"/>
      <c r="CO3" s="64"/>
      <c r="CP3" s="67"/>
      <c r="CQ3" s="64"/>
      <c r="CR3" s="67"/>
      <c r="CS3" s="64"/>
      <c r="CT3" s="65"/>
      <c r="CU3" s="64"/>
      <c r="CV3" s="65"/>
      <c r="CW3" s="64"/>
      <c r="CX3" s="65"/>
      <c r="CY3" s="64"/>
      <c r="CZ3" s="67"/>
      <c r="DA3" s="64"/>
      <c r="DB3" s="67"/>
      <c r="DC3" s="64"/>
      <c r="DD3" s="67"/>
      <c r="DE3" s="64"/>
      <c r="DF3" s="67"/>
      <c r="DG3" s="64"/>
      <c r="DH3" s="67"/>
      <c r="DI3" s="64"/>
      <c r="DJ3" s="65"/>
      <c r="DK3" s="105"/>
      <c r="DL3" s="106"/>
      <c r="DM3" s="69"/>
      <c r="DN3" s="65"/>
      <c r="DO3" s="64"/>
      <c r="DP3" s="65"/>
      <c r="DQ3" s="64"/>
      <c r="DR3" s="65"/>
      <c r="DS3" s="64"/>
      <c r="DT3" s="67"/>
      <c r="DU3" s="64"/>
      <c r="DV3" s="67"/>
      <c r="DW3" s="64"/>
      <c r="DX3" s="67"/>
      <c r="DY3" s="64"/>
      <c r="DZ3" s="65"/>
      <c r="EA3" s="105"/>
      <c r="EB3" s="106"/>
      <c r="EC3" s="64"/>
      <c r="ED3" s="65"/>
      <c r="EE3" s="64"/>
      <c r="EF3" s="65"/>
      <c r="EG3" s="64"/>
      <c r="EH3" s="65"/>
      <c r="EI3" s="64"/>
      <c r="EJ3" s="65"/>
      <c r="EK3" s="64"/>
      <c r="EL3" s="65"/>
      <c r="EM3" s="64"/>
      <c r="EN3" s="65"/>
      <c r="EO3" s="64"/>
      <c r="EP3" s="65"/>
      <c r="EQ3" s="64"/>
      <c r="ER3" s="65"/>
      <c r="ES3" s="64"/>
      <c r="ET3" s="65"/>
      <c r="EU3" s="64"/>
      <c r="EV3" s="65"/>
      <c r="EW3" s="64"/>
      <c r="EX3" s="65"/>
      <c r="EY3" s="64"/>
      <c r="EZ3" s="65"/>
      <c r="FA3" s="64"/>
      <c r="FB3" s="65"/>
      <c r="FC3" s="64"/>
      <c r="FD3" s="65"/>
      <c r="FE3" s="64"/>
      <c r="FF3" s="65"/>
      <c r="FG3" s="64"/>
      <c r="FH3" s="65"/>
      <c r="FI3" s="64"/>
      <c r="FJ3" s="65"/>
      <c r="FK3" s="64"/>
      <c r="FL3" s="65"/>
      <c r="FM3" s="64"/>
      <c r="FN3" s="65"/>
      <c r="FO3" s="64"/>
      <c r="FP3" s="65"/>
      <c r="FQ3" s="64"/>
      <c r="FR3" s="65"/>
      <c r="FS3" s="64"/>
      <c r="FT3" s="65"/>
      <c r="FU3" s="64"/>
      <c r="FV3" s="65"/>
      <c r="FW3" s="64"/>
      <c r="FX3" s="65"/>
      <c r="FY3" s="64"/>
      <c r="FZ3" s="67"/>
      <c r="GA3" s="64"/>
      <c r="GB3" s="65"/>
      <c r="GC3" s="64"/>
      <c r="GD3" s="65"/>
      <c r="GE3" s="64"/>
      <c r="GF3" s="65"/>
      <c r="GG3" s="64"/>
      <c r="GH3" s="65"/>
      <c r="GI3" s="155"/>
      <c r="GJ3" s="166"/>
      <c r="GK3" s="64"/>
      <c r="GL3" s="65"/>
      <c r="GM3" s="64"/>
      <c r="GN3" s="65"/>
      <c r="GO3" s="64"/>
      <c r="GP3" s="67"/>
      <c r="GQ3" s="64"/>
      <c r="GR3" s="65"/>
      <c r="GS3" s="105"/>
      <c r="GT3" s="106"/>
      <c r="GU3" s="64"/>
      <c r="GV3" s="65"/>
      <c r="GW3" s="64"/>
      <c r="GX3" s="65"/>
      <c r="GY3" s="41"/>
      <c r="GZ3" s="167"/>
      <c r="HA3" s="64"/>
      <c r="HB3" s="44"/>
      <c r="HC3" s="64"/>
      <c r="HD3" s="67"/>
      <c r="HE3" s="64"/>
      <c r="HF3" s="67"/>
      <c r="HG3" s="64"/>
      <c r="HH3" s="67"/>
      <c r="HI3" s="64"/>
      <c r="HJ3" s="65"/>
      <c r="HK3" s="64"/>
      <c r="HL3" s="65"/>
      <c r="HM3" s="64"/>
      <c r="HN3" s="65"/>
      <c r="HO3" s="64"/>
      <c r="HP3" s="65"/>
      <c r="HQ3" s="64"/>
      <c r="HR3" s="65"/>
      <c r="HS3" s="64"/>
      <c r="HT3" s="65"/>
      <c r="HU3" s="105"/>
      <c r="HV3" s="106"/>
      <c r="HW3" s="64"/>
      <c r="HX3" s="65"/>
      <c r="HY3" s="64"/>
      <c r="HZ3" s="65"/>
      <c r="IA3" s="64"/>
      <c r="IB3" s="65"/>
      <c r="IC3" s="64"/>
      <c r="ID3" s="65"/>
      <c r="IE3" s="64"/>
      <c r="IF3" s="65"/>
      <c r="IG3" s="125"/>
      <c r="IH3" s="65"/>
      <c r="II3" s="155"/>
      <c r="IJ3" s="156"/>
      <c r="IK3" s="64"/>
      <c r="IL3" s="65"/>
      <c r="IM3" s="64"/>
      <c r="IN3" s="65"/>
      <c r="IO3" s="64"/>
      <c r="IP3" s="65"/>
      <c r="IQ3" s="64"/>
      <c r="IR3" s="65"/>
      <c r="IS3" s="64"/>
      <c r="IT3" s="65"/>
      <c r="IU3" s="64"/>
      <c r="IV3" s="65"/>
      <c r="IW3" s="64"/>
      <c r="IX3" s="65"/>
      <c r="IY3" s="146"/>
      <c r="IZ3" s="147"/>
      <c r="JA3" s="155"/>
      <c r="JB3" s="156"/>
      <c r="JC3" s="146"/>
      <c r="JD3" s="147"/>
      <c r="JE3" s="146"/>
      <c r="JF3" s="147"/>
      <c r="JG3" s="146"/>
      <c r="JH3" s="147"/>
    </row>
    <row r="4" spans="1:284" s="33" customFormat="1" ht="16.5" customHeight="1" x14ac:dyDescent="0.2">
      <c r="A4" s="86" t="s">
        <v>11</v>
      </c>
      <c r="B4" s="5" t="s">
        <v>3</v>
      </c>
      <c r="C4" s="157">
        <v>15</v>
      </c>
      <c r="D4" s="91">
        <v>0</v>
      </c>
      <c r="E4" s="151">
        <f t="shared" si="0"/>
        <v>0.64184027777777775</v>
      </c>
      <c r="F4" s="25">
        <f t="shared" si="1"/>
        <v>0</v>
      </c>
      <c r="G4" s="7"/>
      <c r="H4" s="20"/>
      <c r="I4" s="7"/>
      <c r="J4" s="20"/>
      <c r="K4" s="7"/>
      <c r="L4" s="20"/>
      <c r="M4" s="7"/>
      <c r="N4" s="20"/>
      <c r="O4" s="7"/>
      <c r="P4" s="20"/>
      <c r="Q4" s="7"/>
      <c r="R4" s="20"/>
      <c r="S4" s="7"/>
      <c r="T4" s="20"/>
      <c r="U4" s="7"/>
      <c r="V4" s="20"/>
      <c r="W4" s="7"/>
      <c r="X4" s="20"/>
      <c r="Y4" s="7"/>
      <c r="Z4" s="20"/>
      <c r="AA4" s="7"/>
      <c r="AB4" s="6"/>
      <c r="AC4" s="7"/>
      <c r="AD4" s="6"/>
      <c r="AE4" s="7"/>
      <c r="AF4" s="20"/>
      <c r="AG4" s="7"/>
      <c r="AH4" s="20"/>
      <c r="AI4" s="7"/>
      <c r="AJ4" s="20"/>
      <c r="AK4" s="7"/>
      <c r="AL4" s="20"/>
      <c r="AM4" s="7"/>
      <c r="AN4" s="20"/>
      <c r="AO4" s="54"/>
      <c r="AP4" s="6"/>
      <c r="AQ4" s="49"/>
      <c r="AR4" s="20"/>
      <c r="AS4" s="7"/>
      <c r="AT4" s="20"/>
      <c r="AU4" s="7"/>
      <c r="AV4" s="20"/>
      <c r="AW4" s="7"/>
      <c r="AX4" s="20"/>
      <c r="AY4" s="7"/>
      <c r="AZ4" s="6"/>
      <c r="BA4" s="7"/>
      <c r="BB4" s="20"/>
      <c r="BC4" s="7"/>
      <c r="BD4" s="6"/>
      <c r="BE4" s="7"/>
      <c r="BF4" s="6"/>
      <c r="BG4" s="7"/>
      <c r="BH4" s="6"/>
      <c r="BI4" s="7">
        <v>6.2129629629629625E-2</v>
      </c>
      <c r="BJ4" s="20" t="e">
        <f>ROUNDUP(BI4/F4,0)</f>
        <v>#DIV/0!</v>
      </c>
      <c r="BK4" s="7"/>
      <c r="BL4" s="20"/>
      <c r="BM4" s="7"/>
      <c r="BN4" s="6"/>
      <c r="BO4" s="7"/>
      <c r="BP4" s="6"/>
      <c r="BQ4" s="7"/>
      <c r="BR4" s="6"/>
      <c r="BS4" s="7"/>
      <c r="BT4" s="20"/>
      <c r="BU4" s="7"/>
      <c r="BV4" s="6"/>
      <c r="BW4" s="7"/>
      <c r="BX4" s="6"/>
      <c r="BY4" s="7">
        <v>9.1064814814814821E-2</v>
      </c>
      <c r="BZ4" s="20" t="e">
        <f>ROUNDUP(BY4/F4,0)</f>
        <v>#DIV/0!</v>
      </c>
      <c r="CA4" s="7"/>
      <c r="CB4" s="6"/>
      <c r="CC4" s="7"/>
      <c r="CD4" s="20"/>
      <c r="CE4" s="7"/>
      <c r="CF4" s="20"/>
      <c r="CG4" s="7"/>
      <c r="CH4" s="20"/>
      <c r="CI4" s="7"/>
      <c r="CJ4" s="20"/>
      <c r="CK4" s="7"/>
      <c r="CL4" s="20"/>
      <c r="CM4" s="7"/>
      <c r="CN4" s="20"/>
      <c r="CO4" s="7"/>
      <c r="CP4" s="20"/>
      <c r="CQ4" s="7"/>
      <c r="CR4" s="20"/>
      <c r="CS4" s="7"/>
      <c r="CT4" s="6"/>
      <c r="CU4" s="7"/>
      <c r="CV4" s="6"/>
      <c r="CW4" s="7"/>
      <c r="CX4" s="6"/>
      <c r="CY4" s="7"/>
      <c r="CZ4" s="20"/>
      <c r="DA4" s="7"/>
      <c r="DB4" s="20"/>
      <c r="DC4" s="7">
        <v>3.2083333333333332E-2</v>
      </c>
      <c r="DD4" s="20" t="e">
        <f>ROUNDUP(DC4/F4,0)</f>
        <v>#DIV/0!</v>
      </c>
      <c r="DE4" s="21"/>
      <c r="DF4" s="20"/>
      <c r="DG4" s="21"/>
      <c r="DH4" s="20"/>
      <c r="DI4" s="21"/>
      <c r="DJ4" s="6"/>
      <c r="DK4" s="100"/>
      <c r="DL4" s="101"/>
      <c r="DM4" s="49"/>
      <c r="DN4" s="6"/>
      <c r="DO4" s="7"/>
      <c r="DP4" s="20"/>
      <c r="DQ4" s="7"/>
      <c r="DR4" s="20"/>
      <c r="DS4" s="21"/>
      <c r="DT4" s="20"/>
      <c r="DU4" s="21"/>
      <c r="DV4" s="20"/>
      <c r="DW4" s="21"/>
      <c r="DX4" s="20"/>
      <c r="DY4" s="7"/>
      <c r="DZ4" s="20"/>
      <c r="EA4" s="100"/>
      <c r="EB4" s="101"/>
      <c r="EC4" s="7"/>
      <c r="ED4" s="20"/>
      <c r="EE4" s="7"/>
      <c r="EF4" s="20"/>
      <c r="EG4" s="7"/>
      <c r="EH4" s="20"/>
      <c r="EI4" s="7"/>
      <c r="EJ4" s="20"/>
      <c r="EK4" s="7"/>
      <c r="EL4" s="20"/>
      <c r="EM4" s="7"/>
      <c r="EN4" s="6"/>
      <c r="EO4" s="7">
        <v>9.5451388888888891E-2</v>
      </c>
      <c r="EP4" s="20" t="e">
        <f>ROUNDUP(EO4/F4,0)</f>
        <v>#DIV/0!</v>
      </c>
      <c r="EQ4" s="7"/>
      <c r="ER4" s="6"/>
      <c r="ES4" s="7"/>
      <c r="ET4" s="6"/>
      <c r="EU4" s="7"/>
      <c r="EV4" s="6"/>
      <c r="EW4" s="7"/>
      <c r="EX4" s="20"/>
      <c r="EY4" s="7"/>
      <c r="EZ4" s="6"/>
      <c r="FA4" s="7"/>
      <c r="FB4" s="6"/>
      <c r="FC4" s="7"/>
      <c r="FD4" s="6"/>
      <c r="FE4" s="7"/>
      <c r="FF4" s="6"/>
      <c r="FG4" s="7"/>
      <c r="FH4" s="6"/>
      <c r="FI4" s="7"/>
      <c r="FJ4" s="6"/>
      <c r="FK4" s="7"/>
      <c r="FL4" s="6"/>
      <c r="FM4" s="7"/>
      <c r="FN4" s="6"/>
      <c r="FO4" s="7">
        <v>8.8946759259259267E-2</v>
      </c>
      <c r="FP4" s="20" t="e">
        <f>ROUNDUP(FO4/F4,0)</f>
        <v>#DIV/0!</v>
      </c>
      <c r="FQ4" s="7"/>
      <c r="FR4" s="20"/>
      <c r="FS4" s="7"/>
      <c r="FT4" s="6"/>
      <c r="FU4" s="7">
        <v>8.7222222222222215E-2</v>
      </c>
      <c r="FV4" s="20" t="e">
        <f>ROUNDUP(FU4/F4,0)</f>
        <v>#DIV/0!</v>
      </c>
      <c r="FW4" s="7"/>
      <c r="FX4" s="6"/>
      <c r="FY4" s="7"/>
      <c r="FZ4" s="20"/>
      <c r="GA4" s="7"/>
      <c r="GB4" s="20"/>
      <c r="GC4" s="7"/>
      <c r="GD4" s="6"/>
      <c r="GE4" s="7"/>
      <c r="GF4" s="6"/>
      <c r="GG4" s="7"/>
      <c r="GH4" s="20"/>
      <c r="GI4" s="153"/>
      <c r="GJ4" s="116"/>
      <c r="GK4" s="7"/>
      <c r="GL4" s="6"/>
      <c r="GM4" s="7"/>
      <c r="GN4" s="20"/>
      <c r="GO4" s="7"/>
      <c r="GP4" s="20"/>
      <c r="GQ4" s="7"/>
      <c r="GR4" s="6"/>
      <c r="GS4" s="100"/>
      <c r="GT4" s="101"/>
      <c r="GU4" s="7"/>
      <c r="GV4" s="6"/>
      <c r="GW4" s="7"/>
      <c r="GX4" s="6"/>
      <c r="GY4" s="7"/>
      <c r="GZ4" s="119"/>
      <c r="HA4" s="7"/>
      <c r="HB4" s="20"/>
      <c r="HC4" s="7">
        <v>9.3668981481481492E-2</v>
      </c>
      <c r="HD4" s="20" t="e">
        <f>ROUNDUP(HC4/F4,0)</f>
        <v>#DIV/0!</v>
      </c>
      <c r="HE4" s="7"/>
      <c r="HF4" s="20"/>
      <c r="HG4" s="7"/>
      <c r="HH4" s="20"/>
      <c r="HI4" s="7"/>
      <c r="HJ4" s="20"/>
      <c r="HK4" s="7"/>
      <c r="HL4" s="20"/>
      <c r="HM4" s="7"/>
      <c r="HN4" s="6"/>
      <c r="HO4" s="7"/>
      <c r="HP4" s="6"/>
      <c r="HQ4" s="7"/>
      <c r="HR4" s="6"/>
      <c r="HS4" s="7"/>
      <c r="HT4" s="6"/>
      <c r="HU4" s="100"/>
      <c r="HV4" s="101"/>
      <c r="HW4" s="7"/>
      <c r="HX4" s="20"/>
      <c r="HY4" s="7"/>
      <c r="HZ4" s="6"/>
      <c r="IA4" s="7"/>
      <c r="IB4" s="6"/>
      <c r="IC4" s="7">
        <v>9.1273148148148145E-2</v>
      </c>
      <c r="ID4" s="6" t="e">
        <f>ROUNDUP(IC4/F4,0)</f>
        <v>#DIV/0!</v>
      </c>
      <c r="IE4" s="7"/>
      <c r="IF4" s="6"/>
      <c r="IG4" s="148"/>
      <c r="IH4" s="6"/>
      <c r="II4" s="153"/>
      <c r="IJ4" s="103"/>
      <c r="IK4" s="7"/>
      <c r="IL4" s="6"/>
      <c r="IM4" s="7"/>
      <c r="IN4" s="6"/>
      <c r="IO4" s="7"/>
      <c r="IP4" s="6"/>
      <c r="IQ4" s="7"/>
      <c r="IR4" s="6"/>
      <c r="IS4" s="7"/>
      <c r="IT4" s="6"/>
      <c r="IU4" s="7"/>
      <c r="IV4" s="6"/>
      <c r="IW4" s="7"/>
      <c r="IX4" s="6"/>
      <c r="IY4" s="148"/>
      <c r="IZ4" s="149"/>
      <c r="JA4" s="153"/>
      <c r="JB4" s="103"/>
      <c r="JC4" s="148"/>
      <c r="JD4" s="149"/>
      <c r="JE4" s="148"/>
      <c r="JF4" s="149"/>
      <c r="JG4" s="148"/>
      <c r="JH4" s="149"/>
    </row>
    <row r="5" spans="1:284" s="33" customFormat="1" ht="16.5" customHeight="1" x14ac:dyDescent="0.2">
      <c r="A5" s="86" t="s">
        <v>12</v>
      </c>
      <c r="B5" s="5" t="s">
        <v>7</v>
      </c>
      <c r="C5" s="157">
        <v>15</v>
      </c>
      <c r="D5" s="91">
        <v>0</v>
      </c>
      <c r="E5" s="151">
        <f t="shared" si="0"/>
        <v>0.82142361111111117</v>
      </c>
      <c r="F5" s="25">
        <f t="shared" si="1"/>
        <v>0</v>
      </c>
      <c r="G5" s="7"/>
      <c r="H5" s="20"/>
      <c r="I5" s="7"/>
      <c r="J5" s="20"/>
      <c r="K5" s="11"/>
      <c r="L5" s="44"/>
      <c r="M5" s="11"/>
      <c r="N5" s="44"/>
      <c r="O5" s="7">
        <v>3.1828703703703706E-2</v>
      </c>
      <c r="P5" s="20" t="e">
        <f>ROUNDUP(O5/F5,0)</f>
        <v>#DIV/0!</v>
      </c>
      <c r="Q5" s="7"/>
      <c r="R5" s="20"/>
      <c r="S5" s="7">
        <v>1.6875000000000001E-2</v>
      </c>
      <c r="T5" s="20" t="e">
        <f>ROUNDUP(S5/F5,0)</f>
        <v>#DIV/0!</v>
      </c>
      <c r="U5" s="11"/>
      <c r="V5" s="20"/>
      <c r="W5" s="7">
        <v>0.49425925925925923</v>
      </c>
      <c r="X5" s="20" t="e">
        <f>ROUNDUP(W5/F5,0)</f>
        <v>#DIV/0!</v>
      </c>
      <c r="Y5" s="7">
        <v>2.9525462962962962E-2</v>
      </c>
      <c r="Z5" s="20" t="e">
        <f>ROUNDUP(Y5/F5,0)</f>
        <v>#DIV/0!</v>
      </c>
      <c r="AA5" s="7"/>
      <c r="AB5" s="6"/>
      <c r="AC5" s="7"/>
      <c r="AD5" s="20"/>
      <c r="AE5" s="7"/>
      <c r="AF5" s="20"/>
      <c r="AG5" s="7">
        <v>6.8321759259259263E-2</v>
      </c>
      <c r="AH5" s="20" t="e">
        <f>ROUNDUP(AG5/F5,0)</f>
        <v>#DIV/0!</v>
      </c>
      <c r="AI5" s="7"/>
      <c r="AJ5" s="20"/>
      <c r="AK5" s="7"/>
      <c r="AL5" s="20"/>
      <c r="AM5" s="7"/>
      <c r="AN5" s="20"/>
      <c r="AO5" s="53"/>
      <c r="AP5" s="20"/>
      <c r="AQ5" s="49"/>
      <c r="AR5" s="20"/>
      <c r="AS5" s="7"/>
      <c r="AT5" s="20"/>
      <c r="AU5" s="7"/>
      <c r="AV5" s="20"/>
      <c r="AW5" s="7"/>
      <c r="AX5" s="20"/>
      <c r="AY5" s="7"/>
      <c r="AZ5" s="17"/>
      <c r="BA5" s="7"/>
      <c r="BB5" s="20"/>
      <c r="BC5" s="7"/>
      <c r="BD5" s="6"/>
      <c r="BE5" s="7"/>
      <c r="BF5" s="6"/>
      <c r="BG5" s="7"/>
      <c r="BH5" s="6"/>
      <c r="BI5" s="7"/>
      <c r="BJ5" s="20"/>
      <c r="BK5" s="7"/>
      <c r="BL5" s="20"/>
      <c r="BM5" s="7"/>
      <c r="BN5" s="20"/>
      <c r="BO5" s="7"/>
      <c r="BP5" s="20"/>
      <c r="BQ5" s="7"/>
      <c r="BR5" s="6"/>
      <c r="BS5" s="7"/>
      <c r="BT5" s="20"/>
      <c r="BU5" s="7"/>
      <c r="BV5" s="17"/>
      <c r="BW5" s="7"/>
      <c r="BX5" s="17"/>
      <c r="BY5" s="7"/>
      <c r="BZ5" s="20"/>
      <c r="CA5" s="7"/>
      <c r="CB5" s="17"/>
      <c r="CC5" s="7"/>
      <c r="CD5" s="20"/>
      <c r="CE5" s="7"/>
      <c r="CF5" s="20"/>
      <c r="CG5" s="7"/>
      <c r="CH5" s="20"/>
      <c r="CI5" s="7"/>
      <c r="CJ5" s="20"/>
      <c r="CK5" s="7"/>
      <c r="CL5" s="20"/>
      <c r="CM5" s="7"/>
      <c r="CN5" s="20"/>
      <c r="CO5" s="7"/>
      <c r="CP5" s="20"/>
      <c r="CQ5" s="7"/>
      <c r="CR5" s="20"/>
      <c r="CS5" s="7">
        <v>2.5717592592592594E-2</v>
      </c>
      <c r="CT5" s="20" t="e">
        <f>ROUNDUP(CS5/F5,0)</f>
        <v>#DIV/0!</v>
      </c>
      <c r="CU5" s="7"/>
      <c r="CV5" s="20"/>
      <c r="CW5" s="7"/>
      <c r="CX5" s="6"/>
      <c r="CY5" s="7"/>
      <c r="CZ5" s="20"/>
      <c r="DA5" s="7"/>
      <c r="DB5" s="20"/>
      <c r="DC5" s="7"/>
      <c r="DD5" s="20"/>
      <c r="DE5" s="21"/>
      <c r="DF5" s="20"/>
      <c r="DG5" s="21"/>
      <c r="DH5" s="20"/>
      <c r="DI5" s="21">
        <v>8.0173611111111112E-2</v>
      </c>
      <c r="DJ5" s="20" t="e">
        <f>ROUNDUP(DI5/F5,0)</f>
        <v>#DIV/0!</v>
      </c>
      <c r="DK5" s="100"/>
      <c r="DL5" s="101"/>
      <c r="DM5" s="49"/>
      <c r="DN5" s="17"/>
      <c r="DO5" s="7"/>
      <c r="DP5" s="20"/>
      <c r="DQ5" s="7"/>
      <c r="DR5" s="20"/>
      <c r="DS5" s="21"/>
      <c r="DT5" s="20"/>
      <c r="DU5" s="21"/>
      <c r="DV5" s="20"/>
      <c r="DW5" s="21"/>
      <c r="DX5" s="20"/>
      <c r="DY5" s="7"/>
      <c r="DZ5" s="20"/>
      <c r="EA5" s="100"/>
      <c r="EB5" s="101"/>
      <c r="EC5" s="7"/>
      <c r="ED5" s="20"/>
      <c r="EE5" s="7"/>
      <c r="EF5" s="20"/>
      <c r="EG5" s="7"/>
      <c r="EH5" s="20"/>
      <c r="EI5" s="7"/>
      <c r="EJ5" s="20"/>
      <c r="EK5" s="7"/>
      <c r="EL5" s="20"/>
      <c r="EM5" s="7"/>
      <c r="EN5" s="17"/>
      <c r="EO5" s="7"/>
      <c r="EP5" s="20"/>
      <c r="EQ5" s="7"/>
      <c r="ER5" s="17"/>
      <c r="ES5" s="7"/>
      <c r="ET5" s="17"/>
      <c r="EU5" s="7"/>
      <c r="EV5" s="17"/>
      <c r="EW5" s="7"/>
      <c r="EX5" s="20"/>
      <c r="EY5" s="7"/>
      <c r="EZ5" s="17"/>
      <c r="FA5" s="7"/>
      <c r="FB5" s="17"/>
      <c r="FC5" s="7"/>
      <c r="FD5" s="17"/>
      <c r="FE5" s="7"/>
      <c r="FF5" s="17"/>
      <c r="FG5" s="7"/>
      <c r="FH5" s="17"/>
      <c r="FI5" s="7"/>
      <c r="FJ5" s="17"/>
      <c r="FK5" s="7"/>
      <c r="FL5" s="17"/>
      <c r="FM5" s="7"/>
      <c r="FN5" s="17"/>
      <c r="FO5" s="7"/>
      <c r="FP5" s="20"/>
      <c r="FQ5" s="7"/>
      <c r="FR5" s="20"/>
      <c r="FS5" s="7"/>
      <c r="FT5" s="17"/>
      <c r="FU5" s="7"/>
      <c r="FV5" s="20"/>
      <c r="FW5" s="7"/>
      <c r="FX5" s="17"/>
      <c r="FY5" s="7"/>
      <c r="FZ5" s="20"/>
      <c r="GA5" s="7"/>
      <c r="GB5" s="20"/>
      <c r="GC5" s="7"/>
      <c r="GD5" s="20"/>
      <c r="GE5" s="7"/>
      <c r="GF5" s="17"/>
      <c r="GG5" s="7"/>
      <c r="GH5" s="20"/>
      <c r="GI5" s="153"/>
      <c r="GJ5" s="116"/>
      <c r="GK5" s="7"/>
      <c r="GL5" s="17"/>
      <c r="GM5" s="7"/>
      <c r="GN5" s="20"/>
      <c r="GO5" s="7"/>
      <c r="GP5" s="20"/>
      <c r="GQ5" s="7"/>
      <c r="GR5" s="17"/>
      <c r="GS5" s="100"/>
      <c r="GT5" s="101"/>
      <c r="GU5" s="7"/>
      <c r="GV5" s="17"/>
      <c r="GW5" s="7"/>
      <c r="GX5" s="17"/>
      <c r="GY5" s="7"/>
      <c r="GZ5" s="119"/>
      <c r="HA5" s="7"/>
      <c r="HB5" s="20"/>
      <c r="HC5" s="7">
        <v>7.4722222222222232E-2</v>
      </c>
      <c r="HD5" s="20" t="e">
        <f>ROUNDUP(HC5/F5,0)</f>
        <v>#DIV/0!</v>
      </c>
      <c r="HE5" s="7"/>
      <c r="HF5" s="20"/>
      <c r="HG5" s="7"/>
      <c r="HH5" s="20"/>
      <c r="HI5" s="7"/>
      <c r="HJ5" s="20"/>
      <c r="HK5" s="7"/>
      <c r="HL5" s="20"/>
      <c r="HM5" s="7"/>
      <c r="HN5" s="17"/>
      <c r="HO5" s="7"/>
      <c r="HP5" s="17"/>
      <c r="HQ5" s="7"/>
      <c r="HR5" s="17"/>
      <c r="HS5" s="7"/>
      <c r="HT5" s="17"/>
      <c r="HU5" s="100"/>
      <c r="HV5" s="101"/>
      <c r="HW5" s="7"/>
      <c r="HX5" s="20"/>
      <c r="HY5" s="7"/>
      <c r="HZ5" s="20"/>
      <c r="IA5" s="7"/>
      <c r="IB5" s="17"/>
      <c r="IC5" s="7"/>
      <c r="ID5" s="17"/>
      <c r="IE5" s="7"/>
      <c r="IF5" s="17"/>
      <c r="IG5" s="148"/>
      <c r="IH5" s="20"/>
      <c r="II5" s="153"/>
      <c r="IJ5" s="103"/>
      <c r="IK5" s="7"/>
      <c r="IL5" s="17"/>
      <c r="IM5" s="7"/>
      <c r="IN5" s="17"/>
      <c r="IO5" s="7"/>
      <c r="IP5" s="17"/>
      <c r="IQ5" s="7"/>
      <c r="IR5" s="20"/>
      <c r="IS5" s="7"/>
      <c r="IT5" s="17"/>
      <c r="IU5" s="7"/>
      <c r="IV5" s="17"/>
      <c r="IW5" s="7"/>
      <c r="IX5" s="17"/>
      <c r="IY5" s="148"/>
      <c r="IZ5" s="149"/>
      <c r="JA5" s="153"/>
      <c r="JB5" s="103"/>
      <c r="JC5" s="148"/>
      <c r="JD5" s="149"/>
      <c r="JE5" s="148"/>
      <c r="JF5" s="149"/>
      <c r="JG5" s="148"/>
      <c r="JH5" s="149"/>
    </row>
    <row r="6" spans="1:284" s="33" customFormat="1" ht="16.5" customHeight="1" x14ac:dyDescent="0.2">
      <c r="A6" s="86" t="s">
        <v>13</v>
      </c>
      <c r="B6" s="5" t="s">
        <v>430</v>
      </c>
      <c r="C6" s="63">
        <v>10</v>
      </c>
      <c r="D6" s="91">
        <f>H6+J6+L6+N6+P6+R6+T6+V6+X6+Z6+AB6+AD6+AF6+AH6+AJ6+AL6+AN6+AP6+AR6+AT6+AV6+AX6+AZ6+BB6+BD6+BF6+BH6+BJ6+BL6+BN6+BP6+BR6+BT6+BV6+BX6+BZ6+CB6+CD6+CF6+CH6+CJ6+CL6+CN6+CP6+CR6+CT6+CV6+CX6+CZ6+DB6+DD6+DF6+DH6+DJ6+DL6+DN6+DP6+DR6+DT6+DV6+DX6+DZ6+EB6+ED6+EF6+EH6+EJ6+EL6+EN6+EP6+ER6+ET6+EV6+EX6+EZ6+FB6+FD6+FF6+FH6+FJ6+FL6+FN6+FP6+FR6+FT6+FV6+FX6+FZ6+GB6+GD6+GF6+GH6+GL6+GN6+GP6+GR6+GV6+GX6+HB6+HD6+HF6+HH6+HJ6+HL6+HN6+HP6+HR6+HT6+HV6+HX6+HZ6+IB6+ID6+IF6+IH6+IL6+IN6+IP6+IR6+IT6+IV6+IX6+IZ6+JD6+JF6+JH6</f>
        <v>21</v>
      </c>
      <c r="E6" s="151">
        <f t="shared" si="0"/>
        <v>0.42300925925925925</v>
      </c>
      <c r="F6" s="25">
        <f t="shared" si="1"/>
        <v>2.179398148148148E-2</v>
      </c>
      <c r="G6" s="7"/>
      <c r="H6" s="20"/>
      <c r="I6" s="7"/>
      <c r="J6" s="20"/>
      <c r="K6" s="11"/>
      <c r="L6" s="44"/>
      <c r="M6" s="11"/>
      <c r="N6" s="44"/>
      <c r="O6" s="7"/>
      <c r="P6" s="20"/>
      <c r="Q6" s="7"/>
      <c r="R6" s="20"/>
      <c r="S6" s="7"/>
      <c r="T6" s="20"/>
      <c r="U6" s="11"/>
      <c r="V6" s="20"/>
      <c r="W6" s="7"/>
      <c r="X6" s="20"/>
      <c r="Y6" s="7"/>
      <c r="Z6" s="20"/>
      <c r="AA6" s="7"/>
      <c r="AB6" s="6"/>
      <c r="AC6" s="7"/>
      <c r="AD6" s="20"/>
      <c r="AE6" s="7"/>
      <c r="AF6" s="20"/>
      <c r="AG6" s="7"/>
      <c r="AH6" s="20"/>
      <c r="AI6" s="7"/>
      <c r="AJ6" s="20"/>
      <c r="AK6" s="7"/>
      <c r="AL6" s="20"/>
      <c r="AM6" s="7"/>
      <c r="AN6" s="20"/>
      <c r="AO6" s="53"/>
      <c r="AP6" s="20"/>
      <c r="AQ6" s="49"/>
      <c r="AR6" s="20"/>
      <c r="AS6" s="7"/>
      <c r="AT6" s="20"/>
      <c r="AU6" s="7"/>
      <c r="AV6" s="20"/>
      <c r="AW6" s="7"/>
      <c r="AX6" s="20"/>
      <c r="AY6" s="7"/>
      <c r="AZ6" s="17"/>
      <c r="BA6" s="7"/>
      <c r="BB6" s="20"/>
      <c r="BC6" s="7"/>
      <c r="BD6" s="6"/>
      <c r="BE6" s="7"/>
      <c r="BF6" s="6"/>
      <c r="BG6" s="7"/>
      <c r="BH6" s="6"/>
      <c r="BI6" s="7"/>
      <c r="BJ6" s="20"/>
      <c r="BK6" s="7"/>
      <c r="BL6" s="20"/>
      <c r="BM6" s="7"/>
      <c r="BN6" s="20"/>
      <c r="BO6" s="7"/>
      <c r="BP6" s="20"/>
      <c r="BQ6" s="7"/>
      <c r="BR6" s="6"/>
      <c r="BS6" s="7"/>
      <c r="BT6" s="20"/>
      <c r="BU6" s="7"/>
      <c r="BV6" s="17"/>
      <c r="BW6" s="7"/>
      <c r="BX6" s="17"/>
      <c r="BY6" s="7"/>
      <c r="BZ6" s="20"/>
      <c r="CA6" s="7"/>
      <c r="CB6" s="17"/>
      <c r="CC6" s="7"/>
      <c r="CD6" s="20"/>
      <c r="CE6" s="7"/>
      <c r="CF6" s="20"/>
      <c r="CG6" s="7"/>
      <c r="CH6" s="20"/>
      <c r="CI6" s="7"/>
      <c r="CJ6" s="20"/>
      <c r="CK6" s="7"/>
      <c r="CL6" s="20"/>
      <c r="CM6" s="7"/>
      <c r="CN6" s="20"/>
      <c r="CO6" s="7"/>
      <c r="CP6" s="20"/>
      <c r="CQ6" s="7"/>
      <c r="CR6" s="20"/>
      <c r="CS6" s="7"/>
      <c r="CT6" s="20"/>
      <c r="CU6" s="7"/>
      <c r="CV6" s="20"/>
      <c r="CW6" s="7"/>
      <c r="CX6" s="6"/>
      <c r="CY6" s="7"/>
      <c r="CZ6" s="20"/>
      <c r="DA6" s="7"/>
      <c r="DB6" s="20"/>
      <c r="DC6" s="7"/>
      <c r="DD6" s="20"/>
      <c r="DE6" s="21"/>
      <c r="DF6" s="20"/>
      <c r="DG6" s="21"/>
      <c r="DH6" s="20"/>
      <c r="DI6" s="21"/>
      <c r="DJ6" s="20"/>
      <c r="DK6" s="100"/>
      <c r="DL6" s="101"/>
      <c r="DM6" s="49"/>
      <c r="DN6" s="17"/>
      <c r="DO6" s="7"/>
      <c r="DP6" s="20"/>
      <c r="DQ6" s="7"/>
      <c r="DR6" s="20"/>
      <c r="DS6" s="21"/>
      <c r="DT6" s="20"/>
      <c r="DU6" s="21"/>
      <c r="DV6" s="20"/>
      <c r="DW6" s="21"/>
      <c r="DX6" s="20"/>
      <c r="DY6" s="7"/>
      <c r="DZ6" s="20"/>
      <c r="EA6" s="100"/>
      <c r="EB6" s="101"/>
      <c r="EC6" s="7"/>
      <c r="ED6" s="20"/>
      <c r="EE6" s="7"/>
      <c r="EF6" s="20"/>
      <c r="EG6" s="7"/>
      <c r="EH6" s="20"/>
      <c r="EI6" s="7"/>
      <c r="EJ6" s="20"/>
      <c r="EK6" s="7"/>
      <c r="EL6" s="20"/>
      <c r="EM6" s="7"/>
      <c r="EN6" s="17"/>
      <c r="EO6" s="7"/>
      <c r="EP6" s="20"/>
      <c r="EQ6" s="7"/>
      <c r="ER6" s="17"/>
      <c r="ES6" s="7"/>
      <c r="ET6" s="17"/>
      <c r="EU6" s="7"/>
      <c r="EV6" s="17"/>
      <c r="EW6" s="7"/>
      <c r="EX6" s="20"/>
      <c r="EY6" s="7"/>
      <c r="EZ6" s="17"/>
      <c r="FA6" s="7"/>
      <c r="FB6" s="17"/>
      <c r="FC6" s="7"/>
      <c r="FD6" s="17"/>
      <c r="FE6" s="7"/>
      <c r="FF6" s="17"/>
      <c r="FG6" s="7"/>
      <c r="FH6" s="17"/>
      <c r="FI6" s="7"/>
      <c r="FJ6" s="17"/>
      <c r="FK6" s="7"/>
      <c r="FL6" s="17"/>
      <c r="FM6" s="7"/>
      <c r="FN6" s="17"/>
      <c r="FO6" s="7"/>
      <c r="FP6" s="20"/>
      <c r="FQ6" s="7"/>
      <c r="FR6" s="20"/>
      <c r="FS6" s="7"/>
      <c r="FT6" s="17"/>
      <c r="FU6" s="7"/>
      <c r="FV6" s="20"/>
      <c r="FW6" s="7">
        <v>0.23981481481481481</v>
      </c>
      <c r="FX6" s="17">
        <f>ROUNDUP(FW6/F6,0)</f>
        <v>12</v>
      </c>
      <c r="FY6" s="7"/>
      <c r="FZ6" s="20"/>
      <c r="GA6" s="7"/>
      <c r="GB6" s="20"/>
      <c r="GC6" s="7"/>
      <c r="GD6" s="17"/>
      <c r="GE6" s="7"/>
      <c r="GF6" s="17"/>
      <c r="GG6" s="7"/>
      <c r="GH6" s="20"/>
      <c r="GI6" s="153"/>
      <c r="GJ6" s="116"/>
      <c r="GK6" s="7">
        <v>2.179398148148148E-2</v>
      </c>
      <c r="GL6" s="17">
        <f>ROUNDUP(GK6/F6,0)</f>
        <v>1</v>
      </c>
      <c r="GM6" s="7"/>
      <c r="GN6" s="20"/>
      <c r="GO6" s="7"/>
      <c r="GP6" s="20"/>
      <c r="GQ6" s="7"/>
      <c r="GR6" s="17"/>
      <c r="GS6" s="100"/>
      <c r="GT6" s="101"/>
      <c r="GU6" s="7"/>
      <c r="GV6" s="17"/>
      <c r="GW6" s="7"/>
      <c r="GX6" s="17"/>
      <c r="GY6" s="7"/>
      <c r="GZ6" s="119"/>
      <c r="HA6" s="7"/>
      <c r="HB6" s="20"/>
      <c r="HC6" s="7">
        <v>0.12910879629629629</v>
      </c>
      <c r="HD6" s="20">
        <f>ROUNDUP(HC6/F6,0)</f>
        <v>6</v>
      </c>
      <c r="HE6" s="7"/>
      <c r="HF6" s="20"/>
      <c r="HG6" s="7"/>
      <c r="HH6" s="20"/>
      <c r="HI6" s="7"/>
      <c r="HJ6" s="20"/>
      <c r="HK6" s="7"/>
      <c r="HL6" s="20"/>
      <c r="HM6" s="7"/>
      <c r="HN6" s="17"/>
      <c r="HO6" s="7"/>
      <c r="HP6" s="17"/>
      <c r="HQ6" s="7"/>
      <c r="HR6" s="17"/>
      <c r="HS6" s="7"/>
      <c r="HT6" s="17"/>
      <c r="HU6" s="100"/>
      <c r="HV6" s="101"/>
      <c r="HW6" s="7"/>
      <c r="HX6" s="20"/>
      <c r="HY6" s="7"/>
      <c r="HZ6" s="17"/>
      <c r="IA6" s="7"/>
      <c r="IB6" s="17"/>
      <c r="IC6" s="7"/>
      <c r="ID6" s="17"/>
      <c r="IE6" s="7"/>
      <c r="IF6" s="17"/>
      <c r="IG6" s="148"/>
      <c r="IH6" s="17"/>
      <c r="II6" s="153"/>
      <c r="IJ6" s="103"/>
      <c r="IK6" s="7"/>
      <c r="IL6" s="17"/>
      <c r="IM6" s="7"/>
      <c r="IN6" s="17"/>
      <c r="IO6" s="7"/>
      <c r="IP6" s="17"/>
      <c r="IQ6" s="7"/>
      <c r="IR6" s="17"/>
      <c r="IS6" s="7"/>
      <c r="IT6" s="17"/>
      <c r="IU6" s="7"/>
      <c r="IV6" s="17"/>
      <c r="IW6" s="7"/>
      <c r="IX6" s="17"/>
      <c r="IY6" s="148">
        <v>3.229166666666667E-2</v>
      </c>
      <c r="IZ6" s="149">
        <f>ROUNDUP(IY6/F6,0)</f>
        <v>2</v>
      </c>
      <c r="JA6" s="153"/>
      <c r="JB6" s="103"/>
      <c r="JC6" s="148"/>
      <c r="JD6" s="149"/>
      <c r="JE6" s="148"/>
      <c r="JF6" s="149"/>
      <c r="JG6" s="148"/>
      <c r="JH6" s="149"/>
    </row>
    <row r="7" spans="1:284" s="33" customFormat="1" ht="16.5" customHeight="1" x14ac:dyDescent="0.2">
      <c r="A7" s="86" t="s">
        <v>14</v>
      </c>
      <c r="B7" s="5" t="s">
        <v>400</v>
      </c>
      <c r="C7" s="63">
        <v>6</v>
      </c>
      <c r="D7" s="91">
        <f>H7+J7+L7+N7+P7+R7+T7+V7+X7+Z7+AB7+AD7+AF7+AH7+AJ7+AL7+AN7+AP7+AR7+AT7+AV7+AX7+AZ7+BB7+BD7+BF7+BH7+BJ7+BL7+BN7+BP7+BR7+BT7+BV7+BX7+BZ7+CB7+CD7+CF7+CH7+CJ7+CL7+CN7+CP7+CR7+CT7+CV7+CX7+CZ7+DB7+DD7+DF7+DH7+DJ7+DL7+DN7+DP7+DR7+DT7+DV7+DX7+DZ7+EB7+ED7+EF7+EH7+EJ7+EL7+EN7+EP7+ER7+ET7+EV7+EX7+EZ7+FB7+FD7+FF7+FH7+FJ7+FL7+FN7+FP7+FR7+FT7+FV7+FX7+FZ7+GB7+GD7+GF7+GH7+GL7+GN7+GP7+GR7+GV7+GX7+HB7+HD7+HF7+HH7+HJ7+HL7+HN7+HP7+HR7+HT7+HV7+HX7+HZ7+IB7+ID7+IF7+IH7+IL7+IN7+IP7+IR7+IT7+IV7+IX7+IZ7+JD7+JF7+JH7</f>
        <v>36</v>
      </c>
      <c r="E7" s="151">
        <f t="shared" si="0"/>
        <v>0.45552083333333332</v>
      </c>
      <c r="F7" s="25">
        <f t="shared" si="1"/>
        <v>1.5868055555555555E-2</v>
      </c>
      <c r="G7" s="7"/>
      <c r="H7" s="20"/>
      <c r="I7" s="7"/>
      <c r="J7" s="20"/>
      <c r="K7" s="11"/>
      <c r="L7" s="44"/>
      <c r="M7" s="11"/>
      <c r="N7" s="44"/>
      <c r="O7" s="7"/>
      <c r="P7" s="20"/>
      <c r="Q7" s="7"/>
      <c r="R7" s="20"/>
      <c r="S7" s="7"/>
      <c r="T7" s="20"/>
      <c r="U7" s="11"/>
      <c r="V7" s="20"/>
      <c r="W7" s="7"/>
      <c r="X7" s="20"/>
      <c r="Y7" s="7"/>
      <c r="Z7" s="20"/>
      <c r="AA7" s="7"/>
      <c r="AB7" s="6"/>
      <c r="AC7" s="7"/>
      <c r="AD7" s="20"/>
      <c r="AE7" s="7"/>
      <c r="AF7" s="20"/>
      <c r="AG7" s="7"/>
      <c r="AH7" s="20"/>
      <c r="AI7" s="7"/>
      <c r="AJ7" s="20"/>
      <c r="AK7" s="7"/>
      <c r="AL7" s="20"/>
      <c r="AM7" s="7"/>
      <c r="AN7" s="20"/>
      <c r="AO7" s="53"/>
      <c r="AP7" s="20"/>
      <c r="AQ7" s="49"/>
      <c r="AR7" s="20"/>
      <c r="AS7" s="7"/>
      <c r="AT7" s="20"/>
      <c r="AU7" s="7"/>
      <c r="AV7" s="20"/>
      <c r="AW7" s="7"/>
      <c r="AX7" s="20"/>
      <c r="AY7" s="7"/>
      <c r="AZ7" s="17"/>
      <c r="BA7" s="7"/>
      <c r="BB7" s="20"/>
      <c r="BC7" s="7"/>
      <c r="BD7" s="6"/>
      <c r="BE7" s="7"/>
      <c r="BF7" s="6"/>
      <c r="BG7" s="7"/>
      <c r="BH7" s="6"/>
      <c r="BI7" s="7"/>
      <c r="BJ7" s="20"/>
      <c r="BK7" s="7"/>
      <c r="BL7" s="20"/>
      <c r="BM7" s="7"/>
      <c r="BN7" s="20"/>
      <c r="BO7" s="7"/>
      <c r="BP7" s="20"/>
      <c r="BQ7" s="7"/>
      <c r="BR7" s="6"/>
      <c r="BS7" s="7"/>
      <c r="BT7" s="20"/>
      <c r="BU7" s="7"/>
      <c r="BV7" s="17"/>
      <c r="BW7" s="7"/>
      <c r="BX7" s="17"/>
      <c r="BY7" s="7"/>
      <c r="BZ7" s="20"/>
      <c r="CA7" s="7"/>
      <c r="CB7" s="17"/>
      <c r="CC7" s="7"/>
      <c r="CD7" s="20"/>
      <c r="CE7" s="7"/>
      <c r="CF7" s="20"/>
      <c r="CG7" s="7"/>
      <c r="CH7" s="20"/>
      <c r="CI7" s="7"/>
      <c r="CJ7" s="20"/>
      <c r="CK7" s="7"/>
      <c r="CL7" s="20"/>
      <c r="CM7" s="7"/>
      <c r="CN7" s="20"/>
      <c r="CO7" s="7"/>
      <c r="CP7" s="20"/>
      <c r="CQ7" s="7"/>
      <c r="CR7" s="20"/>
      <c r="CS7" s="7"/>
      <c r="CT7" s="20"/>
      <c r="CU7" s="7"/>
      <c r="CV7" s="20"/>
      <c r="CW7" s="7"/>
      <c r="CX7" s="6"/>
      <c r="CY7" s="7"/>
      <c r="CZ7" s="20"/>
      <c r="DA7" s="7"/>
      <c r="DB7" s="20"/>
      <c r="DC7" s="7"/>
      <c r="DD7" s="20"/>
      <c r="DE7" s="21"/>
      <c r="DF7" s="20"/>
      <c r="DG7" s="21"/>
      <c r="DH7" s="20"/>
      <c r="DI7" s="21"/>
      <c r="DJ7" s="20"/>
      <c r="DK7" s="100"/>
      <c r="DL7" s="101"/>
      <c r="DM7" s="49"/>
      <c r="DN7" s="17"/>
      <c r="DO7" s="7"/>
      <c r="DP7" s="20"/>
      <c r="DQ7" s="7"/>
      <c r="DR7" s="20"/>
      <c r="DS7" s="21"/>
      <c r="DT7" s="20"/>
      <c r="DU7" s="21"/>
      <c r="DV7" s="20"/>
      <c r="DW7" s="21"/>
      <c r="DX7" s="20"/>
      <c r="DY7" s="7"/>
      <c r="DZ7" s="20"/>
      <c r="EA7" s="100"/>
      <c r="EB7" s="101"/>
      <c r="EC7" s="7"/>
      <c r="ED7" s="20"/>
      <c r="EE7" s="7"/>
      <c r="EF7" s="20"/>
      <c r="EG7" s="7"/>
      <c r="EH7" s="20"/>
      <c r="EI7" s="7"/>
      <c r="EJ7" s="20"/>
      <c r="EK7" s="7"/>
      <c r="EL7" s="20"/>
      <c r="EM7" s="7"/>
      <c r="EN7" s="17"/>
      <c r="EO7" s="7"/>
      <c r="EP7" s="20"/>
      <c r="EQ7" s="7"/>
      <c r="ER7" s="20"/>
      <c r="ES7" s="7"/>
      <c r="ET7" s="20"/>
      <c r="EU7" s="7"/>
      <c r="EV7" s="20"/>
      <c r="EW7" s="7"/>
      <c r="EX7" s="20"/>
      <c r="EY7" s="7"/>
      <c r="EZ7" s="17"/>
      <c r="FA7" s="7">
        <v>3.7499999999999999E-2</v>
      </c>
      <c r="FB7" s="20">
        <f>ROUNDUP(FA7/F7,0)</f>
        <v>3</v>
      </c>
      <c r="FC7" s="7"/>
      <c r="FD7" s="17"/>
      <c r="FE7" s="7"/>
      <c r="FF7" s="17"/>
      <c r="FG7" s="7"/>
      <c r="FH7" s="17"/>
      <c r="FI7" s="7"/>
      <c r="FJ7" s="17"/>
      <c r="FK7" s="7"/>
      <c r="FL7" s="17"/>
      <c r="FM7" s="7"/>
      <c r="FN7" s="17"/>
      <c r="FO7" s="7"/>
      <c r="FP7" s="20"/>
      <c r="FQ7" s="7"/>
      <c r="FR7" s="20"/>
      <c r="FS7" s="7">
        <v>9.4375000000000001E-2</v>
      </c>
      <c r="FT7" s="20">
        <f>ROUNDUP(FS7/F7,0)</f>
        <v>6</v>
      </c>
      <c r="FU7" s="7"/>
      <c r="FV7" s="20"/>
      <c r="FW7" s="7"/>
      <c r="FX7" s="17"/>
      <c r="FY7" s="7"/>
      <c r="FZ7" s="20"/>
      <c r="GA7" s="7">
        <v>1.6655092592592593E-2</v>
      </c>
      <c r="GB7" s="20">
        <f>ROUNDUP(GA7/F7,0)</f>
        <v>2</v>
      </c>
      <c r="GC7" s="7"/>
      <c r="GD7" s="17"/>
      <c r="GE7" s="7"/>
      <c r="GF7" s="17"/>
      <c r="GG7" s="7">
        <v>2.7557870370370368E-2</v>
      </c>
      <c r="GH7" s="20">
        <f>ROUNDUP(GG7/F7,0)</f>
        <v>2</v>
      </c>
      <c r="GI7" s="153"/>
      <c r="GJ7" s="116"/>
      <c r="GK7" s="7">
        <v>1.6053240740740739E-2</v>
      </c>
      <c r="GL7" s="17">
        <f>ROUNDUP(GK7/F7,0)</f>
        <v>2</v>
      </c>
      <c r="GM7" s="7"/>
      <c r="GN7" s="20"/>
      <c r="GO7" s="7"/>
      <c r="GP7" s="20"/>
      <c r="GQ7" s="7"/>
      <c r="GR7" s="17"/>
      <c r="GS7" s="100"/>
      <c r="GT7" s="101"/>
      <c r="GU7" s="7"/>
      <c r="GV7" s="17"/>
      <c r="GW7" s="7">
        <v>2.0648148148148148E-2</v>
      </c>
      <c r="GX7" s="17">
        <f>ROUNDUP(GW7/F7,0)</f>
        <v>2</v>
      </c>
      <c r="GY7" s="7"/>
      <c r="GZ7" s="119"/>
      <c r="HA7" s="7">
        <v>2.6469907407407411E-2</v>
      </c>
      <c r="HB7" s="20">
        <f>ROUNDUP(HA7/F7,0)</f>
        <v>2</v>
      </c>
      <c r="HC7" s="7">
        <v>9.0567129629629636E-2</v>
      </c>
      <c r="HD7" s="20">
        <f>ROUNDUP(HC7/F7,0)</f>
        <v>6</v>
      </c>
      <c r="HE7" s="7"/>
      <c r="HF7" s="20"/>
      <c r="HG7" s="7">
        <v>1.5868055555555555E-2</v>
      </c>
      <c r="HH7" s="20">
        <f>ROUNDUP(HG7/F7,0)</f>
        <v>1</v>
      </c>
      <c r="HI7" s="7"/>
      <c r="HJ7" s="20"/>
      <c r="HK7" s="7">
        <v>2.3136574074074077E-2</v>
      </c>
      <c r="HL7" s="20">
        <f>ROUNDUP(HK7/F7,0)</f>
        <v>2</v>
      </c>
      <c r="HM7" s="7"/>
      <c r="HN7" s="17"/>
      <c r="HO7" s="7"/>
      <c r="HP7" s="17"/>
      <c r="HQ7" s="7"/>
      <c r="HR7" s="17"/>
      <c r="HS7" s="7"/>
      <c r="HT7" s="17"/>
      <c r="HU7" s="100"/>
      <c r="HV7" s="101"/>
      <c r="HW7" s="7"/>
      <c r="HX7" s="20"/>
      <c r="HY7" s="7">
        <v>1.9664351851851853E-2</v>
      </c>
      <c r="HZ7" s="17">
        <f>ROUNDUP(HY7/F7,0)</f>
        <v>2</v>
      </c>
      <c r="IA7" s="7"/>
      <c r="IB7" s="17"/>
      <c r="IC7" s="7"/>
      <c r="ID7" s="17"/>
      <c r="IE7" s="7"/>
      <c r="IF7" s="17"/>
      <c r="IG7" s="148"/>
      <c r="IH7" s="17"/>
      <c r="II7" s="153"/>
      <c r="IJ7" s="103"/>
      <c r="IK7" s="7">
        <v>4.340277777777778E-3</v>
      </c>
      <c r="IL7" s="17">
        <f>ROUNDUP(IK7/F7,0)</f>
        <v>1</v>
      </c>
      <c r="IM7" s="7"/>
      <c r="IN7" s="17"/>
      <c r="IO7" s="7"/>
      <c r="IP7" s="17"/>
      <c r="IQ7" s="7">
        <v>4.1076388888888891E-2</v>
      </c>
      <c r="IR7" s="17">
        <f>ROUNDUP(IQ7/F7,0)</f>
        <v>3</v>
      </c>
      <c r="IS7" s="7"/>
      <c r="IT7" s="17"/>
      <c r="IU7" s="7"/>
      <c r="IV7" s="17"/>
      <c r="IW7" s="7"/>
      <c r="IX7" s="17"/>
      <c r="IY7" s="148"/>
      <c r="IZ7" s="149"/>
      <c r="JA7" s="153"/>
      <c r="JB7" s="103"/>
      <c r="JC7" s="148">
        <v>2.1608796296296296E-2</v>
      </c>
      <c r="JD7" s="149">
        <f>ROUNDUP(JC7/F7,0)</f>
        <v>2</v>
      </c>
      <c r="JE7" s="148"/>
      <c r="JF7" s="149"/>
      <c r="JG7" s="148"/>
      <c r="JH7" s="149"/>
    </row>
    <row r="8" spans="1:284" s="33" customFormat="1" ht="16.5" customHeight="1" x14ac:dyDescent="0.2">
      <c r="A8" s="86" t="s">
        <v>15</v>
      </c>
      <c r="B8" s="5" t="s">
        <v>232</v>
      </c>
      <c r="C8" s="63">
        <v>5</v>
      </c>
      <c r="D8" s="91">
        <f>H8+J8+L8+N8+P8+R8+T8+V8+X8+Z8+AB8+AD8+AF8+AH8+AJ8+AL8+AN8+AP8+AR8+AT8+AV8+AX8+AZ8+BB8+BD8+BF8+BH8+BJ8+BL8+BN8+BP8+BR8+BT8+BV8+BX8+BZ8+CB8+CD8+CF8+CH8+CJ8+CL8+CN8+CP8+CR8+CT8+CV8+CX8+CZ8+DB8+DD8+DF8+DH8+DJ8+DL8+DN8+DP8+DR8+DT8+DV8+DX8+DZ8+EB8+ED8+EF8+EH8+EJ8+EL8+EN8+EP8+ER8+ET8+EV8+EX8+EZ8+FB8+FD8+FF8+FH8+FJ8+FL8+FN8+FP8+FR8+FT8+FV8+FX8+FZ8+GB8+GD8+GF8+GH8+GL8+GN8+GP8+GR8+GV8+GX8+HB8+HD8+HF8+HH8+HJ8+HL8+HN8+HP8+HR8+HT8+HV8+HX8+HZ8+IB8+ID8+IF8+IH8+IL8+IN8+IP8+IR8+IT8+IV8+IX8+IZ8+JD8+JF8+JH8</f>
        <v>64</v>
      </c>
      <c r="E8" s="151">
        <f t="shared" si="0"/>
        <v>0.97843749999999996</v>
      </c>
      <c r="F8" s="25">
        <f t="shared" si="1"/>
        <v>2.0057870370370368E-2</v>
      </c>
      <c r="G8" s="7"/>
      <c r="H8" s="20"/>
      <c r="I8" s="7"/>
      <c r="J8" s="20"/>
      <c r="K8" s="7"/>
      <c r="L8" s="20"/>
      <c r="M8" s="7"/>
      <c r="N8" s="20"/>
      <c r="O8" s="7"/>
      <c r="P8" s="20"/>
      <c r="Q8" s="7"/>
      <c r="R8" s="20"/>
      <c r="S8" s="7"/>
      <c r="T8" s="20"/>
      <c r="U8" s="7"/>
      <c r="V8" s="20"/>
      <c r="W8" s="7"/>
      <c r="X8" s="20"/>
      <c r="Y8" s="7">
        <v>2.179398148148148E-2</v>
      </c>
      <c r="Z8" s="20">
        <f>ROUNDUP(Y8/F8,0)</f>
        <v>2</v>
      </c>
      <c r="AA8" s="7"/>
      <c r="AB8" s="6"/>
      <c r="AC8" s="7">
        <v>2.3078703703703702E-2</v>
      </c>
      <c r="AD8" s="20">
        <f>ROUNDUP(AC8/F8,0)</f>
        <v>2</v>
      </c>
      <c r="AE8" s="7"/>
      <c r="AF8" s="20"/>
      <c r="AG8" s="7"/>
      <c r="AH8" s="20"/>
      <c r="AI8" s="7">
        <v>2.0393518518518519E-2</v>
      </c>
      <c r="AJ8" s="20">
        <f>ROUNDUP(AI8/F8,0)</f>
        <v>2</v>
      </c>
      <c r="AK8" s="7"/>
      <c r="AL8" s="20"/>
      <c r="AM8" s="7"/>
      <c r="AN8" s="20"/>
      <c r="AO8" s="7"/>
      <c r="AP8" s="20"/>
      <c r="AQ8" s="49"/>
      <c r="AR8" s="20"/>
      <c r="AS8" s="7"/>
      <c r="AT8" s="20"/>
      <c r="AU8" s="7">
        <v>2.0057870370370368E-2</v>
      </c>
      <c r="AV8" s="20">
        <f>ROUNDUP(AU8/F8,0)</f>
        <v>1</v>
      </c>
      <c r="AW8" s="7"/>
      <c r="AX8" s="20"/>
      <c r="AY8" s="7"/>
      <c r="AZ8" s="17"/>
      <c r="BA8" s="7"/>
      <c r="BB8" s="20"/>
      <c r="BC8" s="7"/>
      <c r="BD8" s="6"/>
      <c r="BE8" s="7"/>
      <c r="BF8" s="6"/>
      <c r="BG8" s="7"/>
      <c r="BH8" s="6"/>
      <c r="BI8" s="7"/>
      <c r="BJ8" s="20"/>
      <c r="BK8" s="7">
        <v>2.4120370370370372E-2</v>
      </c>
      <c r="BL8" s="20">
        <f>ROUNDUP(BK8/F8,0)</f>
        <v>2</v>
      </c>
      <c r="BM8" s="7"/>
      <c r="BN8" s="20"/>
      <c r="BO8" s="7"/>
      <c r="BP8" s="20"/>
      <c r="BQ8" s="7">
        <v>4.7256944444444449E-2</v>
      </c>
      <c r="BR8" s="20">
        <f>ROUNDUP(BQ8/F8,0)</f>
        <v>3</v>
      </c>
      <c r="BS8" s="7">
        <v>2.1851851851851848E-2</v>
      </c>
      <c r="BT8" s="20">
        <f>ROUNDUP(BS8/F8,0)</f>
        <v>2</v>
      </c>
      <c r="BU8" s="7"/>
      <c r="BV8" s="17"/>
      <c r="BW8" s="7"/>
      <c r="BX8" s="17"/>
      <c r="BY8" s="7"/>
      <c r="BZ8" s="20"/>
      <c r="CA8" s="7"/>
      <c r="CB8" s="20"/>
      <c r="CC8" s="7"/>
      <c r="CD8" s="20"/>
      <c r="CE8" s="7">
        <v>5.1840277777777777E-2</v>
      </c>
      <c r="CF8" s="20">
        <f>ROUNDUP(CE8/F8,0)</f>
        <v>3</v>
      </c>
      <c r="CG8" s="7"/>
      <c r="CH8" s="20"/>
      <c r="CI8" s="7"/>
      <c r="CJ8" s="20"/>
      <c r="CK8" s="7"/>
      <c r="CL8" s="20"/>
      <c r="CM8" s="7"/>
      <c r="CN8" s="20"/>
      <c r="CO8" s="7">
        <v>2.1354166666666664E-2</v>
      </c>
      <c r="CP8" s="20">
        <f>ROUNDUP(CO8/F8,0)</f>
        <v>2</v>
      </c>
      <c r="CQ8" s="7"/>
      <c r="CR8" s="20"/>
      <c r="CS8" s="7"/>
      <c r="CT8" s="20"/>
      <c r="CU8" s="7"/>
      <c r="CV8" s="20"/>
      <c r="CW8" s="7">
        <v>2.0590277777777777E-2</v>
      </c>
      <c r="CX8" s="20">
        <f>ROUNDUP(CW8/F8,0)</f>
        <v>2</v>
      </c>
      <c r="CY8" s="7"/>
      <c r="CZ8" s="20"/>
      <c r="DA8" s="7"/>
      <c r="DB8" s="20"/>
      <c r="DC8" s="7">
        <v>1.1759259259259259E-2</v>
      </c>
      <c r="DD8" s="20">
        <f>ROUNDUP(DC8/F8,0)</f>
        <v>1</v>
      </c>
      <c r="DE8" s="21"/>
      <c r="DF8" s="20"/>
      <c r="DG8" s="21"/>
      <c r="DH8" s="20"/>
      <c r="DI8" s="21"/>
      <c r="DJ8" s="20"/>
      <c r="DK8" s="100"/>
      <c r="DL8" s="101"/>
      <c r="DM8" s="49">
        <v>2.0358796296296295E-2</v>
      </c>
      <c r="DN8" s="20">
        <f>ROUNDUP(DM8/F8,0)</f>
        <v>2</v>
      </c>
      <c r="DO8" s="7">
        <v>0.15417824074074074</v>
      </c>
      <c r="DP8" s="20">
        <f>ROUNDUP(DO8/F8,0)</f>
        <v>8</v>
      </c>
      <c r="DQ8" s="7"/>
      <c r="DR8" s="20"/>
      <c r="DS8" s="21"/>
      <c r="DT8" s="20"/>
      <c r="DU8" s="21"/>
      <c r="DV8" s="20"/>
      <c r="DW8" s="21"/>
      <c r="DX8" s="20"/>
      <c r="DY8" s="7"/>
      <c r="DZ8" s="20"/>
      <c r="EA8" s="100"/>
      <c r="EB8" s="101"/>
      <c r="EC8" s="7"/>
      <c r="ED8" s="20"/>
      <c r="EE8" s="7"/>
      <c r="EF8" s="20"/>
      <c r="EG8" s="98"/>
      <c r="EH8" s="20"/>
      <c r="EI8" s="98">
        <v>0.15532407407407409</v>
      </c>
      <c r="EJ8" s="20">
        <f>ROUNDUP(EI8/F8,0)</f>
        <v>8</v>
      </c>
      <c r="EK8" s="7"/>
      <c r="EL8" s="20"/>
      <c r="EM8" s="7"/>
      <c r="EN8" s="17"/>
      <c r="EO8" s="7"/>
      <c r="EP8" s="20"/>
      <c r="EQ8" s="7"/>
      <c r="ER8" s="20"/>
      <c r="ES8" s="7"/>
      <c r="ET8" s="20"/>
      <c r="EU8" s="7"/>
      <c r="EV8" s="20"/>
      <c r="EW8" s="7"/>
      <c r="EX8" s="20"/>
      <c r="EY8" s="7"/>
      <c r="EZ8" s="17"/>
      <c r="FA8" s="7"/>
      <c r="FB8" s="20"/>
      <c r="FC8" s="7"/>
      <c r="FD8" s="17"/>
      <c r="FE8" s="7"/>
      <c r="FF8" s="17"/>
      <c r="FG8" s="7"/>
      <c r="FH8" s="17"/>
      <c r="FI8" s="7"/>
      <c r="FJ8" s="17"/>
      <c r="FK8" s="7"/>
      <c r="FL8" s="17"/>
      <c r="FM8" s="7"/>
      <c r="FN8" s="17"/>
      <c r="FO8" s="7"/>
      <c r="FP8" s="20"/>
      <c r="FQ8" s="7"/>
      <c r="FR8" s="20"/>
      <c r="FS8" s="7"/>
      <c r="FT8" s="20"/>
      <c r="FU8" s="7"/>
      <c r="FV8" s="20"/>
      <c r="FW8" s="7"/>
      <c r="FX8" s="17"/>
      <c r="FY8" s="7"/>
      <c r="FZ8" s="20"/>
      <c r="GA8" s="7"/>
      <c r="GB8" s="20"/>
      <c r="GC8" s="7"/>
      <c r="GD8" s="17"/>
      <c r="GE8" s="7">
        <v>5.0694444444444452E-2</v>
      </c>
      <c r="GF8" s="17">
        <f>ROUNDUP(GE8/F8,0)</f>
        <v>3</v>
      </c>
      <c r="GG8" s="7"/>
      <c r="GH8" s="20"/>
      <c r="GI8" s="153"/>
      <c r="GJ8" s="116"/>
      <c r="GK8" s="7">
        <v>2.179398148148148E-2</v>
      </c>
      <c r="GL8" s="17">
        <f>ROUNDUP(GK8/F8,0)</f>
        <v>2</v>
      </c>
      <c r="GM8" s="7"/>
      <c r="GN8" s="20"/>
      <c r="GO8" s="7">
        <v>4.6446759259259257E-2</v>
      </c>
      <c r="GP8" s="20">
        <f>ROUNDUP(GO8/F8,0)</f>
        <v>3</v>
      </c>
      <c r="GQ8" s="7">
        <v>2.0891203703703703E-2</v>
      </c>
      <c r="GR8" s="17">
        <f>ROUNDUP(GQ8/F8,0)</f>
        <v>2</v>
      </c>
      <c r="GS8" s="113"/>
      <c r="GT8" s="103"/>
      <c r="GU8" s="7"/>
      <c r="GV8" s="17"/>
      <c r="GW8" s="7"/>
      <c r="GX8" s="17"/>
      <c r="GY8" s="7"/>
      <c r="GZ8" s="119"/>
      <c r="HA8" s="7"/>
      <c r="HB8" s="20"/>
      <c r="HC8" s="7">
        <v>0.12910879629629629</v>
      </c>
      <c r="HD8" s="20">
        <f>ROUNDUP(HC8/F8,0)</f>
        <v>7</v>
      </c>
      <c r="HE8" s="7"/>
      <c r="HF8" s="20"/>
      <c r="HG8" s="7">
        <v>2.0925925925925928E-2</v>
      </c>
      <c r="HH8" s="20">
        <f>ROUNDUP(HG8/F8,0)</f>
        <v>2</v>
      </c>
      <c r="HI8" s="7"/>
      <c r="HJ8" s="20"/>
      <c r="HK8" s="7">
        <v>2.8275462962962964E-2</v>
      </c>
      <c r="HL8" s="20">
        <f>ROUNDUP(HK8/F8,0)</f>
        <v>2</v>
      </c>
      <c r="HM8" s="7"/>
      <c r="HN8" s="17"/>
      <c r="HO8" s="7"/>
      <c r="HP8" s="17"/>
      <c r="HQ8" s="7"/>
      <c r="HR8" s="17"/>
      <c r="HS8" s="7"/>
      <c r="HT8" s="17"/>
      <c r="HU8" s="100"/>
      <c r="HV8" s="101"/>
      <c r="HW8" s="7"/>
      <c r="HX8" s="20"/>
      <c r="HY8" s="7"/>
      <c r="HZ8" s="17"/>
      <c r="IA8" s="7"/>
      <c r="IB8" s="17"/>
      <c r="IC8" s="7">
        <v>4.6342592592592595E-2</v>
      </c>
      <c r="ID8" s="17">
        <f>ROUNDUP(IC8/F8,0)</f>
        <v>3</v>
      </c>
      <c r="IE8" s="7"/>
      <c r="IF8" s="17"/>
      <c r="IG8" s="148"/>
      <c r="IH8" s="17"/>
      <c r="II8" s="153"/>
      <c r="IJ8" s="103"/>
      <c r="IK8" s="7"/>
      <c r="IL8" s="17"/>
      <c r="IM8" s="7"/>
      <c r="IN8" s="17"/>
      <c r="IO8" s="7"/>
      <c r="IP8" s="17"/>
      <c r="IQ8" s="7"/>
      <c r="IR8" s="17"/>
      <c r="IS8" s="7"/>
      <c r="IT8" s="17"/>
      <c r="IU8" s="7"/>
      <c r="IV8" s="17"/>
      <c r="IW8" s="7"/>
      <c r="IX8" s="17"/>
      <c r="IY8" s="148"/>
      <c r="IZ8" s="149"/>
      <c r="JA8" s="153"/>
      <c r="JB8" s="103"/>
      <c r="JC8" s="148"/>
      <c r="JD8" s="149"/>
      <c r="JE8" s="148"/>
      <c r="JF8" s="149"/>
      <c r="JG8" s="148"/>
      <c r="JH8" s="149"/>
    </row>
    <row r="9" spans="1:284" s="33" customFormat="1" ht="16.5" customHeight="1" x14ac:dyDescent="0.2">
      <c r="A9" s="86" t="s">
        <v>16</v>
      </c>
      <c r="B9" s="5" t="s">
        <v>267</v>
      </c>
      <c r="C9" s="63">
        <v>8</v>
      </c>
      <c r="D9" s="91">
        <f>H9+J9+L9+N9+P9+R9+T9+V9+X9+Z9+AB9+AD9+AF9+AH9+AJ9+AL9+AN9+AP9+AR9+AT9+AV9+AX9+AZ9+BB9+BD9+BF9+BH9+BJ9+BL9+BN9+BP9+BR9+BT9+BV9+BX9+BZ9+CB9+CD9+CF9+CH9+CJ9+CL9+CN9+CP9+CR9+CT9+CV9+CX9+CZ9+DB9+DD9+DF9+DH9+DJ9+DL9+DN9+DP9+DR9+DT9+DV9+DX9+DZ9+EB9+ED9+EF9+EH9+EJ9+EL9+EN9+EP9+ER9+ET9+EV9+EX9+EZ9+FB9+FD9+FF9+FH9+FJ9+FL9+FN9+FP9+FR9+FT9+FV9+FX9+FZ9+GB9+GD9+GF9+GH9+GL9+GN9+GP9+GR9+GV9+GX9+HB9+HD9+HF9+HH9+HJ9+HL9+HN9+HP9+HR9+HT9+HV9+HX9+HZ9+IB9+ID9+IF9+IH9+IL9+IN9+IP9+IR9+IT9+IV9+IX9+IZ9+JD9+JF9+JH9</f>
        <v>29</v>
      </c>
      <c r="E9" s="151">
        <f t="shared" si="0"/>
        <v>0.23444444444444451</v>
      </c>
      <c r="F9" s="25">
        <f t="shared" si="1"/>
        <v>1.4780092592592595E-2</v>
      </c>
      <c r="G9" s="7"/>
      <c r="H9" s="20"/>
      <c r="I9" s="7"/>
      <c r="J9" s="20"/>
      <c r="K9" s="7"/>
      <c r="L9" s="20"/>
      <c r="M9" s="7"/>
      <c r="N9" s="20"/>
      <c r="O9" s="7"/>
      <c r="P9" s="20"/>
      <c r="Q9" s="7"/>
      <c r="R9" s="20"/>
      <c r="S9" s="7"/>
      <c r="T9" s="20"/>
      <c r="U9" s="7"/>
      <c r="V9" s="20"/>
      <c r="W9" s="7"/>
      <c r="X9" s="20"/>
      <c r="Y9" s="7"/>
      <c r="Z9" s="20">
        <f>ROUNDUP(Y9/F9,0)</f>
        <v>0</v>
      </c>
      <c r="AA9" s="7"/>
      <c r="AB9" s="6"/>
      <c r="AC9" s="7">
        <v>1.6122685185185184E-2</v>
      </c>
      <c r="AD9" s="20">
        <f>ROUNDUP(AC9/F9,0)</f>
        <v>2</v>
      </c>
      <c r="AE9" s="7"/>
      <c r="AF9" s="20"/>
      <c r="AG9" s="7"/>
      <c r="AH9" s="20"/>
      <c r="AI9" s="7">
        <v>1.6053240740740739E-2</v>
      </c>
      <c r="AJ9" s="20">
        <f>ROUNDUP(AI9/F9,0)</f>
        <v>2</v>
      </c>
      <c r="AK9" s="7"/>
      <c r="AL9" s="20"/>
      <c r="AM9" s="7"/>
      <c r="AN9" s="20"/>
      <c r="AO9" s="93"/>
      <c r="AP9" s="20"/>
      <c r="AQ9" s="49"/>
      <c r="AR9" s="20"/>
      <c r="AS9" s="7"/>
      <c r="AT9" s="20"/>
      <c r="AU9" s="7">
        <v>1.5381944444444443E-2</v>
      </c>
      <c r="AV9" s="20">
        <f>ROUNDUP(AU9/F9,0)</f>
        <v>2</v>
      </c>
      <c r="AW9" s="7"/>
      <c r="AX9" s="20"/>
      <c r="AY9" s="7"/>
      <c r="AZ9" s="17"/>
      <c r="BA9" s="7">
        <v>1.5671296296296298E-2</v>
      </c>
      <c r="BB9" s="20">
        <f>ROUNDUP(BA9/F9,0)</f>
        <v>2</v>
      </c>
      <c r="BC9" s="7"/>
      <c r="BD9" s="6"/>
      <c r="BE9" s="7"/>
      <c r="BF9" s="6"/>
      <c r="BG9" s="7"/>
      <c r="BH9" s="6"/>
      <c r="BI9" s="7"/>
      <c r="BJ9" s="20"/>
      <c r="BK9" s="7">
        <v>1.6759259259259258E-2</v>
      </c>
      <c r="BL9" s="20">
        <f>ROUNDUP(BK9/F9,0)</f>
        <v>2</v>
      </c>
      <c r="BM9" s="7"/>
      <c r="BN9" s="20"/>
      <c r="BO9" s="7"/>
      <c r="BP9" s="20"/>
      <c r="BQ9" s="7"/>
      <c r="BR9" s="20"/>
      <c r="BS9" s="7">
        <v>1.5370370370370369E-2</v>
      </c>
      <c r="BT9" s="20">
        <f>ROUNDUP(BS9/F9,0)</f>
        <v>2</v>
      </c>
      <c r="BU9" s="7"/>
      <c r="BV9" s="17"/>
      <c r="BW9" s="7"/>
      <c r="BX9" s="17"/>
      <c r="BY9" s="7"/>
      <c r="BZ9" s="20"/>
      <c r="CA9" s="7"/>
      <c r="CB9" s="17"/>
      <c r="CC9" s="7">
        <v>1.8217592592592594E-2</v>
      </c>
      <c r="CD9" s="20">
        <f>ROUNDUP(CC9/F9,0)</f>
        <v>2</v>
      </c>
      <c r="CE9" s="7"/>
      <c r="CF9" s="20"/>
      <c r="CG9" s="7">
        <v>1.5694444444444445E-2</v>
      </c>
      <c r="CH9" s="20">
        <f>ROUNDUP(CG9/F9,0)</f>
        <v>2</v>
      </c>
      <c r="CI9" s="7"/>
      <c r="CJ9" s="20"/>
      <c r="CK9" s="7"/>
      <c r="CL9" s="20"/>
      <c r="CM9" s="7"/>
      <c r="CN9" s="20"/>
      <c r="CO9" s="7"/>
      <c r="CP9" s="20"/>
      <c r="CQ9" s="7"/>
      <c r="CR9" s="20"/>
      <c r="CS9" s="7"/>
      <c r="CT9" s="20"/>
      <c r="CU9" s="7"/>
      <c r="CV9" s="20"/>
      <c r="CW9" s="7">
        <v>1.5127314814814816E-2</v>
      </c>
      <c r="CX9" s="20">
        <f>ROUNDUP(CW9/F9,0)</f>
        <v>2</v>
      </c>
      <c r="CY9" s="7"/>
      <c r="CZ9" s="20"/>
      <c r="DA9" s="7"/>
      <c r="DB9" s="20"/>
      <c r="DC9" s="7"/>
      <c r="DD9" s="20"/>
      <c r="DE9" s="21"/>
      <c r="DF9" s="20"/>
      <c r="DG9" s="21">
        <v>1.5023148148148148E-2</v>
      </c>
      <c r="DH9" s="20">
        <f>ROUNDUP(DG9/F9,0)</f>
        <v>2</v>
      </c>
      <c r="DI9" s="21"/>
      <c r="DJ9" s="20"/>
      <c r="DK9" s="100"/>
      <c r="DL9" s="101"/>
      <c r="DM9" s="49">
        <v>1.5000000000000001E-2</v>
      </c>
      <c r="DN9" s="20">
        <f>ROUNDUP(DM9/F9,0)</f>
        <v>2</v>
      </c>
      <c r="DO9" s="7"/>
      <c r="DP9" s="20"/>
      <c r="DQ9" s="7"/>
      <c r="DR9" s="20"/>
      <c r="DS9" s="21"/>
      <c r="DT9" s="20"/>
      <c r="DU9" s="21"/>
      <c r="DV9" s="20"/>
      <c r="DW9" s="21"/>
      <c r="DX9" s="20"/>
      <c r="DY9" s="7"/>
      <c r="DZ9" s="20"/>
      <c r="EA9" s="100"/>
      <c r="EB9" s="101"/>
      <c r="EC9" s="7"/>
      <c r="ED9" s="20"/>
      <c r="EE9" s="7"/>
      <c r="EF9" s="20"/>
      <c r="EG9" s="7"/>
      <c r="EH9" s="20"/>
      <c r="EI9" s="7"/>
      <c r="EJ9" s="20"/>
      <c r="EK9" s="7"/>
      <c r="EL9" s="20"/>
      <c r="EM9" s="7"/>
      <c r="EN9" s="17"/>
      <c r="EO9" s="7"/>
      <c r="EP9" s="20"/>
      <c r="EQ9" s="7"/>
      <c r="ER9" s="20"/>
      <c r="ES9" s="7"/>
      <c r="ET9" s="20"/>
      <c r="EU9" s="7"/>
      <c r="EV9" s="20"/>
      <c r="EW9" s="7"/>
      <c r="EX9" s="20"/>
      <c r="EY9" s="7"/>
      <c r="EZ9" s="17"/>
      <c r="FA9" s="7"/>
      <c r="FB9" s="20"/>
      <c r="FC9" s="7"/>
      <c r="FD9" s="17"/>
      <c r="FE9" s="7"/>
      <c r="FF9" s="17"/>
      <c r="FG9" s="7"/>
      <c r="FH9" s="17"/>
      <c r="FI9" s="7"/>
      <c r="FJ9" s="17"/>
      <c r="FK9" s="7"/>
      <c r="FL9" s="17"/>
      <c r="FM9" s="7"/>
      <c r="FN9" s="17"/>
      <c r="FO9" s="7"/>
      <c r="FP9" s="20"/>
      <c r="FQ9" s="7">
        <v>1.5243055555555557E-2</v>
      </c>
      <c r="FR9" s="20">
        <f>ROUNDUP(FQ9/F9,0)</f>
        <v>2</v>
      </c>
      <c r="FS9" s="7"/>
      <c r="FT9" s="20"/>
      <c r="FU9" s="7"/>
      <c r="FV9" s="20"/>
      <c r="FW9" s="7"/>
      <c r="FX9" s="17"/>
      <c r="FY9" s="7"/>
      <c r="FZ9" s="20"/>
      <c r="GA9" s="7"/>
      <c r="GB9" s="20"/>
      <c r="GC9" s="7"/>
      <c r="GD9" s="17"/>
      <c r="GE9" s="7"/>
      <c r="GF9" s="17"/>
      <c r="GG9" s="7"/>
      <c r="GH9" s="20"/>
      <c r="GI9" s="153"/>
      <c r="GJ9" s="116"/>
      <c r="GK9" s="7">
        <v>1.4780092592592595E-2</v>
      </c>
      <c r="GL9" s="17">
        <f>ROUNDUP(GK9/F9,0)</f>
        <v>1</v>
      </c>
      <c r="GM9" s="7"/>
      <c r="GN9" s="20"/>
      <c r="GO9" s="7"/>
      <c r="GP9" s="20"/>
      <c r="GQ9" s="7">
        <v>1.5127314814814816E-2</v>
      </c>
      <c r="GR9" s="17">
        <f>ROUNDUP(GQ9/F9,0)</f>
        <v>2</v>
      </c>
      <c r="GS9" s="113"/>
      <c r="GT9" s="103"/>
      <c r="GU9" s="7"/>
      <c r="GV9" s="17"/>
      <c r="GW9" s="7"/>
      <c r="GX9" s="17"/>
      <c r="GY9" s="7"/>
      <c r="GZ9" s="119"/>
      <c r="HA9" s="7"/>
      <c r="HB9" s="20"/>
      <c r="HC9" s="7"/>
      <c r="HD9" s="20"/>
      <c r="HE9" s="7"/>
      <c r="HF9" s="20"/>
      <c r="HG9" s="7">
        <v>1.4872685185185185E-2</v>
      </c>
      <c r="HH9" s="20">
        <f>ROUNDUP(HG9/F9,0)</f>
        <v>2</v>
      </c>
      <c r="HI9" s="7"/>
      <c r="HJ9" s="20"/>
      <c r="HK9" s="7"/>
      <c r="HL9" s="20"/>
      <c r="HM9" s="7"/>
      <c r="HN9" s="17"/>
      <c r="HO9" s="7"/>
      <c r="HP9" s="17"/>
      <c r="HQ9" s="7"/>
      <c r="HR9" s="17"/>
      <c r="HS9" s="7"/>
      <c r="HT9" s="17"/>
      <c r="HU9" s="100"/>
      <c r="HV9" s="101"/>
      <c r="HW9" s="7"/>
      <c r="HX9" s="20"/>
      <c r="HY9" s="7"/>
      <c r="HZ9" s="17"/>
      <c r="IA9" s="7"/>
      <c r="IB9" s="17"/>
      <c r="IC9" s="7"/>
      <c r="ID9" s="17"/>
      <c r="IE9" s="7"/>
      <c r="IF9" s="17"/>
      <c r="IG9" s="148"/>
      <c r="IH9" s="20"/>
      <c r="II9" s="153"/>
      <c r="IJ9" s="103"/>
      <c r="IK9" s="7"/>
      <c r="IL9" s="17"/>
      <c r="IM9" s="7"/>
      <c r="IN9" s="17"/>
      <c r="IO9" s="7"/>
      <c r="IP9" s="17"/>
      <c r="IQ9" s="7"/>
      <c r="IR9" s="17"/>
      <c r="IS9" s="7"/>
      <c r="IT9" s="17"/>
      <c r="IU9" s="7"/>
      <c r="IV9" s="17"/>
      <c r="IW9" s="7"/>
      <c r="IX9" s="17"/>
      <c r="IY9" s="148"/>
      <c r="IZ9" s="149"/>
      <c r="JA9" s="153"/>
      <c r="JB9" s="103"/>
      <c r="JC9" s="148"/>
      <c r="JD9" s="149"/>
      <c r="JE9" s="148"/>
      <c r="JF9" s="149"/>
      <c r="JG9" s="148"/>
      <c r="JH9" s="149"/>
    </row>
    <row r="10" spans="1:284" s="33" customFormat="1" ht="16.5" customHeight="1" x14ac:dyDescent="0.2">
      <c r="A10" s="86" t="s">
        <v>17</v>
      </c>
      <c r="B10" s="5" t="s">
        <v>59</v>
      </c>
      <c r="C10" s="157">
        <v>14</v>
      </c>
      <c r="D10" s="91">
        <f>H10+J10+L10+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F10+EH10+EJ10+EL10+EN10+EP10+ER10+ET10+EV10+EX10+EZ10+FB10+FD10+FF10+FH10+FJ10+FL10+FN10+FP10+FR10+FT10+FV10+FX10+FZ10+GB10+GD10+GF10+GH10+GL10+GN10+GP10+GR10+GV10+GX10+HB10+HD10+HF10+HH10+HJ10+HL10+HN10+HP10+HR10+HT10+HV10+HX10+HZ10+IB10+ID10+IF10+IH10+IL10+IN10+IP10+IR10+IT10+IV10+IX10+IZ10+JD10+JF10+JH10</f>
        <v>7</v>
      </c>
      <c r="E10" s="151">
        <f t="shared" si="0"/>
        <v>0.12866898148148148</v>
      </c>
      <c r="F10" s="25">
        <f t="shared" si="1"/>
        <v>1.8784722222222223E-2</v>
      </c>
      <c r="G10" s="7"/>
      <c r="H10" s="20"/>
      <c r="I10" s="7"/>
      <c r="J10" s="20"/>
      <c r="K10" s="7"/>
      <c r="L10" s="20"/>
      <c r="M10" s="7"/>
      <c r="N10" s="20"/>
      <c r="O10" s="7"/>
      <c r="P10" s="20"/>
      <c r="Q10" s="7"/>
      <c r="R10" s="20"/>
      <c r="S10" s="7"/>
      <c r="T10" s="20"/>
      <c r="U10" s="7"/>
      <c r="V10" s="20"/>
      <c r="W10" s="7"/>
      <c r="X10" s="20"/>
      <c r="Y10" s="7"/>
      <c r="Z10" s="20"/>
      <c r="AA10" s="7"/>
      <c r="AB10" s="6"/>
      <c r="AC10" s="7"/>
      <c r="AD10" s="20"/>
      <c r="AE10" s="7"/>
      <c r="AF10" s="20"/>
      <c r="AG10" s="7"/>
      <c r="AH10" s="20"/>
      <c r="AI10" s="7"/>
      <c r="AJ10" s="20"/>
      <c r="AK10" s="7"/>
      <c r="AL10" s="20"/>
      <c r="AM10" s="7"/>
      <c r="AN10" s="20"/>
      <c r="AO10" s="53"/>
      <c r="AP10" s="20"/>
      <c r="AQ10" s="49"/>
      <c r="AR10" s="20"/>
      <c r="AS10" s="7"/>
      <c r="AT10" s="20"/>
      <c r="AU10" s="7"/>
      <c r="AV10" s="20"/>
      <c r="AW10" s="7"/>
      <c r="AX10" s="20"/>
      <c r="AY10" s="7"/>
      <c r="AZ10" s="17"/>
      <c r="BA10" s="7"/>
      <c r="BB10" s="20"/>
      <c r="BC10" s="7"/>
      <c r="BD10" s="6"/>
      <c r="BE10" s="7"/>
      <c r="BF10" s="6"/>
      <c r="BG10" s="7"/>
      <c r="BH10" s="6"/>
      <c r="BI10" s="7"/>
      <c r="BJ10" s="20"/>
      <c r="BK10" s="7"/>
      <c r="BL10" s="20"/>
      <c r="BM10" s="7"/>
      <c r="BN10" s="20"/>
      <c r="BO10" s="7"/>
      <c r="BP10" s="20"/>
      <c r="BQ10" s="7"/>
      <c r="BR10" s="20"/>
      <c r="BS10" s="7"/>
      <c r="BT10" s="20"/>
      <c r="BU10" s="7"/>
      <c r="BV10" s="17"/>
      <c r="BW10" s="7"/>
      <c r="BX10" s="17"/>
      <c r="BY10" s="7"/>
      <c r="BZ10" s="20"/>
      <c r="CA10" s="7"/>
      <c r="CB10" s="17"/>
      <c r="CC10" s="7"/>
      <c r="CD10" s="20"/>
      <c r="CE10" s="7"/>
      <c r="CF10" s="20"/>
      <c r="CG10" s="7"/>
      <c r="CH10" s="20"/>
      <c r="CI10" s="7"/>
      <c r="CJ10" s="20"/>
      <c r="CK10" s="7"/>
      <c r="CL10" s="20"/>
      <c r="CM10" s="7"/>
      <c r="CN10" s="20"/>
      <c r="CO10" s="7"/>
      <c r="CP10" s="20"/>
      <c r="CQ10" s="7"/>
      <c r="CR10" s="20"/>
      <c r="CS10" s="7"/>
      <c r="CT10" s="20"/>
      <c r="CU10" s="7"/>
      <c r="CV10" s="20"/>
      <c r="CW10" s="7"/>
      <c r="CX10" s="20"/>
      <c r="CY10" s="7"/>
      <c r="CZ10" s="20"/>
      <c r="DA10" s="7"/>
      <c r="DB10" s="20"/>
      <c r="DC10" s="7"/>
      <c r="DD10" s="20"/>
      <c r="DE10" s="21"/>
      <c r="DF10" s="20"/>
      <c r="DG10" s="21"/>
      <c r="DH10" s="20"/>
      <c r="DI10" s="21"/>
      <c r="DJ10" s="20"/>
      <c r="DK10" s="100"/>
      <c r="DL10" s="101"/>
      <c r="DM10" s="49"/>
      <c r="DN10" s="20"/>
      <c r="DO10" s="7"/>
      <c r="DP10" s="20"/>
      <c r="DQ10" s="7"/>
      <c r="DR10" s="20"/>
      <c r="DS10" s="21"/>
      <c r="DT10" s="20"/>
      <c r="DU10" s="21"/>
      <c r="DV10" s="20"/>
      <c r="DW10" s="21"/>
      <c r="DX10" s="20"/>
      <c r="DY10" s="7"/>
      <c r="DZ10" s="20"/>
      <c r="EA10" s="100"/>
      <c r="EB10" s="101"/>
      <c r="EC10" s="7"/>
      <c r="ED10" s="20"/>
      <c r="EE10" s="7"/>
      <c r="EF10" s="20"/>
      <c r="EG10" s="7"/>
      <c r="EH10" s="20"/>
      <c r="EI10" s="7"/>
      <c r="EJ10" s="20"/>
      <c r="EK10" s="7"/>
      <c r="EL10" s="20"/>
      <c r="EM10" s="7"/>
      <c r="EN10" s="17"/>
      <c r="EO10" s="7"/>
      <c r="EP10" s="20"/>
      <c r="EQ10" s="7"/>
      <c r="ER10" s="20"/>
      <c r="ES10" s="7"/>
      <c r="ET10" s="20"/>
      <c r="EU10" s="7"/>
      <c r="EV10" s="20"/>
      <c r="EW10" s="7"/>
      <c r="EX10" s="20"/>
      <c r="EY10" s="7"/>
      <c r="EZ10" s="17"/>
      <c r="FA10" s="7"/>
      <c r="FB10" s="20"/>
      <c r="FC10" s="7"/>
      <c r="FD10" s="17"/>
      <c r="FE10" s="7"/>
      <c r="FF10" s="17"/>
      <c r="FG10" s="7"/>
      <c r="FH10" s="17"/>
      <c r="FI10" s="7"/>
      <c r="FJ10" s="17"/>
      <c r="FK10" s="7"/>
      <c r="FL10" s="17"/>
      <c r="FM10" s="7"/>
      <c r="FN10" s="17"/>
      <c r="FO10" s="7"/>
      <c r="FP10" s="20"/>
      <c r="FQ10" s="7"/>
      <c r="FR10" s="20"/>
      <c r="FS10" s="7"/>
      <c r="FT10" s="20"/>
      <c r="FU10" s="7"/>
      <c r="FV10" s="20"/>
      <c r="FW10" s="7"/>
      <c r="FX10" s="17"/>
      <c r="FY10" s="7"/>
      <c r="FZ10" s="20"/>
      <c r="GA10" s="7"/>
      <c r="GB10" s="20"/>
      <c r="GC10" s="7"/>
      <c r="GD10" s="17"/>
      <c r="GE10" s="7"/>
      <c r="GF10" s="17"/>
      <c r="GG10" s="7"/>
      <c r="GH10" s="20"/>
      <c r="GI10" s="153"/>
      <c r="GJ10" s="116"/>
      <c r="GK10" s="7">
        <v>1.8784722222222223E-2</v>
      </c>
      <c r="GL10" s="17">
        <f>ROUNDUP(GK10/F10,0)</f>
        <v>1</v>
      </c>
      <c r="GM10" s="7"/>
      <c r="GN10" s="20"/>
      <c r="GO10" s="7"/>
      <c r="GP10" s="20"/>
      <c r="GQ10" s="7"/>
      <c r="GR10" s="17"/>
      <c r="GS10" s="113"/>
      <c r="GT10" s="103"/>
      <c r="GU10" s="7"/>
      <c r="GV10" s="17"/>
      <c r="GW10" s="7"/>
      <c r="GX10" s="17"/>
      <c r="GY10" s="7"/>
      <c r="GZ10" s="119"/>
      <c r="HA10" s="7"/>
      <c r="HB10" s="20"/>
      <c r="HC10" s="7">
        <v>0.10988425925925926</v>
      </c>
      <c r="HD10" s="20">
        <f t="shared" ref="HD10:HD16" si="2">ROUNDUP(HC10/F10,0)</f>
        <v>6</v>
      </c>
      <c r="HE10" s="7"/>
      <c r="HF10" s="20"/>
      <c r="HG10" s="7"/>
      <c r="HH10" s="20"/>
      <c r="HI10" s="7"/>
      <c r="HJ10" s="20"/>
      <c r="HK10" s="7"/>
      <c r="HL10" s="20"/>
      <c r="HM10" s="7"/>
      <c r="HN10" s="17"/>
      <c r="HO10" s="7"/>
      <c r="HP10" s="17"/>
      <c r="HQ10" s="7"/>
      <c r="HR10" s="17"/>
      <c r="HS10" s="7"/>
      <c r="HT10" s="17"/>
      <c r="HU10" s="100"/>
      <c r="HV10" s="101"/>
      <c r="HW10" s="7"/>
      <c r="HX10" s="20"/>
      <c r="HY10" s="7"/>
      <c r="HZ10" s="17"/>
      <c r="IA10" s="7"/>
      <c r="IB10" s="17"/>
      <c r="IC10" s="7"/>
      <c r="ID10" s="17"/>
      <c r="IE10" s="7"/>
      <c r="IF10" s="17"/>
      <c r="IG10" s="148"/>
      <c r="IH10" s="20"/>
      <c r="II10" s="153"/>
      <c r="IJ10" s="103"/>
      <c r="IK10" s="7"/>
      <c r="IL10" s="17"/>
      <c r="IM10" s="7"/>
      <c r="IN10" s="17"/>
      <c r="IO10" s="7"/>
      <c r="IP10" s="17"/>
      <c r="IQ10" s="7"/>
      <c r="IR10" s="17"/>
      <c r="IS10" s="7"/>
      <c r="IT10" s="17"/>
      <c r="IU10" s="7"/>
      <c r="IV10" s="17"/>
      <c r="IW10" s="7"/>
      <c r="IX10" s="17"/>
      <c r="IY10" s="148"/>
      <c r="IZ10" s="149"/>
      <c r="JA10" s="153"/>
      <c r="JB10" s="103"/>
      <c r="JC10" s="148"/>
      <c r="JD10" s="149"/>
      <c r="JE10" s="148"/>
      <c r="JF10" s="149"/>
      <c r="JG10" s="148"/>
      <c r="JH10" s="149"/>
    </row>
    <row r="11" spans="1:284" s="33" customFormat="1" ht="16.5" customHeight="1" x14ac:dyDescent="0.2">
      <c r="A11" s="86" t="s">
        <v>18</v>
      </c>
      <c r="B11" s="5" t="s">
        <v>107</v>
      </c>
      <c r="C11" s="157">
        <v>15</v>
      </c>
      <c r="D11" s="91">
        <v>0</v>
      </c>
      <c r="E11" s="151">
        <f t="shared" si="0"/>
        <v>8.998842592592593E-2</v>
      </c>
      <c r="F11" s="25">
        <f t="shared" si="1"/>
        <v>0</v>
      </c>
      <c r="G11" s="7"/>
      <c r="H11" s="20"/>
      <c r="I11" s="7"/>
      <c r="J11" s="20"/>
      <c r="K11" s="7"/>
      <c r="L11" s="20"/>
      <c r="M11" s="7"/>
      <c r="N11" s="20"/>
      <c r="O11" s="7"/>
      <c r="P11" s="20"/>
      <c r="Q11" s="7"/>
      <c r="R11" s="20"/>
      <c r="S11" s="7"/>
      <c r="T11" s="20"/>
      <c r="U11" s="7"/>
      <c r="V11" s="20"/>
      <c r="W11" s="7"/>
      <c r="X11" s="20"/>
      <c r="Y11" s="7"/>
      <c r="Z11" s="20"/>
      <c r="AA11" s="7"/>
      <c r="AB11" s="6"/>
      <c r="AC11" s="7"/>
      <c r="AD11" s="20"/>
      <c r="AE11" s="7"/>
      <c r="AF11" s="20"/>
      <c r="AG11" s="7"/>
      <c r="AH11" s="20"/>
      <c r="AI11" s="7"/>
      <c r="AJ11" s="20"/>
      <c r="AK11" s="7"/>
      <c r="AL11" s="20"/>
      <c r="AM11" s="7"/>
      <c r="AN11" s="20"/>
      <c r="AO11" s="53"/>
      <c r="AP11" s="20"/>
      <c r="AQ11" s="49"/>
      <c r="AR11" s="20"/>
      <c r="AS11" s="7"/>
      <c r="AT11" s="20"/>
      <c r="AU11" s="7"/>
      <c r="AV11" s="20"/>
      <c r="AW11" s="7"/>
      <c r="AX11" s="20"/>
      <c r="AY11" s="7"/>
      <c r="AZ11" s="17"/>
      <c r="BA11" s="7"/>
      <c r="BB11" s="20"/>
      <c r="BC11" s="7"/>
      <c r="BD11" s="6"/>
      <c r="BE11" s="7"/>
      <c r="BF11" s="6"/>
      <c r="BG11" s="7"/>
      <c r="BH11" s="6"/>
      <c r="BI11" s="7"/>
      <c r="BJ11" s="20"/>
      <c r="BK11" s="7"/>
      <c r="BL11" s="20"/>
      <c r="BM11" s="7"/>
      <c r="BN11" s="20"/>
      <c r="BO11" s="7"/>
      <c r="BP11" s="20"/>
      <c r="BQ11" s="7"/>
      <c r="BR11" s="20"/>
      <c r="BS11" s="7"/>
      <c r="BT11" s="20"/>
      <c r="BU11" s="7"/>
      <c r="BV11" s="17"/>
      <c r="BW11" s="7"/>
      <c r="BX11" s="17"/>
      <c r="BY11" s="7"/>
      <c r="BZ11" s="20"/>
      <c r="CA11" s="7"/>
      <c r="CB11" s="17"/>
      <c r="CC11" s="7"/>
      <c r="CD11" s="20"/>
      <c r="CE11" s="7"/>
      <c r="CF11" s="20"/>
      <c r="CG11" s="7"/>
      <c r="CH11" s="20"/>
      <c r="CI11" s="7"/>
      <c r="CJ11" s="20"/>
      <c r="CK11" s="7"/>
      <c r="CL11" s="20"/>
      <c r="CM11" s="7"/>
      <c r="CN11" s="20"/>
      <c r="CO11" s="7"/>
      <c r="CP11" s="20"/>
      <c r="CQ11" s="7"/>
      <c r="CR11" s="20"/>
      <c r="CS11" s="7"/>
      <c r="CT11" s="20"/>
      <c r="CU11" s="7"/>
      <c r="CV11" s="20"/>
      <c r="CW11" s="7"/>
      <c r="CX11" s="20"/>
      <c r="CY11" s="7"/>
      <c r="CZ11" s="20"/>
      <c r="DA11" s="7"/>
      <c r="DB11" s="20"/>
      <c r="DC11" s="7"/>
      <c r="DD11" s="20"/>
      <c r="DE11" s="21"/>
      <c r="DF11" s="20"/>
      <c r="DG11" s="21"/>
      <c r="DH11" s="20"/>
      <c r="DI11" s="21"/>
      <c r="DJ11" s="20"/>
      <c r="DK11" s="100"/>
      <c r="DL11" s="101"/>
      <c r="DM11" s="49"/>
      <c r="DN11" s="20"/>
      <c r="DO11" s="7"/>
      <c r="DP11" s="20"/>
      <c r="DQ11" s="7"/>
      <c r="DR11" s="20"/>
      <c r="DS11" s="21"/>
      <c r="DT11" s="20"/>
      <c r="DU11" s="21"/>
      <c r="DV11" s="20"/>
      <c r="DW11" s="21"/>
      <c r="DX11" s="20"/>
      <c r="DY11" s="7"/>
      <c r="DZ11" s="20"/>
      <c r="EA11" s="100"/>
      <c r="EB11" s="101"/>
      <c r="EC11" s="7"/>
      <c r="ED11" s="20"/>
      <c r="EE11" s="7"/>
      <c r="EF11" s="20"/>
      <c r="EG11" s="7"/>
      <c r="EH11" s="20"/>
      <c r="EI11" s="7"/>
      <c r="EJ11" s="20"/>
      <c r="EK11" s="7"/>
      <c r="EL11" s="20"/>
      <c r="EM11" s="7"/>
      <c r="EN11" s="17"/>
      <c r="EO11" s="7"/>
      <c r="EP11" s="20"/>
      <c r="EQ11" s="7"/>
      <c r="ER11" s="20"/>
      <c r="ES11" s="7"/>
      <c r="ET11" s="20"/>
      <c r="EU11" s="7"/>
      <c r="EV11" s="20"/>
      <c r="EW11" s="7"/>
      <c r="EX11" s="20"/>
      <c r="EY11" s="7"/>
      <c r="EZ11" s="17"/>
      <c r="FA11" s="7"/>
      <c r="FB11" s="20"/>
      <c r="FC11" s="7"/>
      <c r="FD11" s="17"/>
      <c r="FE11" s="7"/>
      <c r="FF11" s="17"/>
      <c r="FG11" s="7"/>
      <c r="FH11" s="17"/>
      <c r="FI11" s="7"/>
      <c r="FJ11" s="17"/>
      <c r="FK11" s="7"/>
      <c r="FL11" s="17"/>
      <c r="FM11" s="7"/>
      <c r="FN11" s="17"/>
      <c r="FO11" s="7"/>
      <c r="FP11" s="20"/>
      <c r="FQ11" s="7"/>
      <c r="FR11" s="20"/>
      <c r="FS11" s="7"/>
      <c r="FT11" s="20"/>
      <c r="FU11" s="7"/>
      <c r="FV11" s="20"/>
      <c r="FW11" s="7"/>
      <c r="FX11" s="17"/>
      <c r="FY11" s="7"/>
      <c r="FZ11" s="20"/>
      <c r="GA11" s="7"/>
      <c r="GB11" s="20"/>
      <c r="GC11" s="7"/>
      <c r="GD11" s="17"/>
      <c r="GE11" s="7"/>
      <c r="GF11" s="17"/>
      <c r="GG11" s="7"/>
      <c r="GH11" s="20"/>
      <c r="GI11" s="153"/>
      <c r="GJ11" s="116"/>
      <c r="GK11" s="7"/>
      <c r="GL11" s="17"/>
      <c r="GM11" s="7"/>
      <c r="GN11" s="20"/>
      <c r="GO11" s="7"/>
      <c r="GP11" s="20"/>
      <c r="GQ11" s="7"/>
      <c r="GR11" s="17"/>
      <c r="GS11" s="113"/>
      <c r="GT11" s="103"/>
      <c r="GU11" s="7"/>
      <c r="GV11" s="17"/>
      <c r="GW11" s="7"/>
      <c r="GX11" s="17"/>
      <c r="GY11" s="7"/>
      <c r="GZ11" s="119"/>
      <c r="HA11" s="7"/>
      <c r="HB11" s="20"/>
      <c r="HC11" s="7">
        <v>8.998842592592593E-2</v>
      </c>
      <c r="HD11" s="20" t="e">
        <f t="shared" si="2"/>
        <v>#DIV/0!</v>
      </c>
      <c r="HE11" s="7"/>
      <c r="HF11" s="20"/>
      <c r="HG11" s="7"/>
      <c r="HH11" s="20"/>
      <c r="HI11" s="7"/>
      <c r="HJ11" s="20"/>
      <c r="HK11" s="7"/>
      <c r="HL11" s="20"/>
      <c r="HM11" s="7"/>
      <c r="HN11" s="17"/>
      <c r="HO11" s="7"/>
      <c r="HP11" s="17"/>
      <c r="HQ11" s="7"/>
      <c r="HR11" s="17"/>
      <c r="HS11" s="7"/>
      <c r="HT11" s="17"/>
      <c r="HU11" s="100"/>
      <c r="HV11" s="101"/>
      <c r="HW11" s="7"/>
      <c r="HX11" s="20"/>
      <c r="HY11" s="7"/>
      <c r="HZ11" s="17"/>
      <c r="IA11" s="7"/>
      <c r="IB11" s="17"/>
      <c r="IC11" s="7"/>
      <c r="ID11" s="17"/>
      <c r="IE11" s="7"/>
      <c r="IF11" s="17"/>
      <c r="IG11" s="148"/>
      <c r="IH11" s="20"/>
      <c r="II11" s="153"/>
      <c r="IJ11" s="103"/>
      <c r="IK11" s="7"/>
      <c r="IL11" s="17"/>
      <c r="IM11" s="7"/>
      <c r="IN11" s="17"/>
      <c r="IO11" s="7"/>
      <c r="IP11" s="17"/>
      <c r="IQ11" s="7"/>
      <c r="IR11" s="17"/>
      <c r="IS11" s="7"/>
      <c r="IT11" s="17"/>
      <c r="IU11" s="7"/>
      <c r="IV11" s="17"/>
      <c r="IW11" s="7"/>
      <c r="IX11" s="17"/>
      <c r="IY11" s="148"/>
      <c r="IZ11" s="149"/>
      <c r="JA11" s="153"/>
      <c r="JB11" s="103"/>
      <c r="JC11" s="148"/>
      <c r="JD11" s="149"/>
      <c r="JE11" s="148"/>
      <c r="JF11" s="149"/>
      <c r="JG11" s="148"/>
      <c r="JH11" s="149"/>
    </row>
    <row r="12" spans="1:284" s="33" customFormat="1" ht="16.5" customHeight="1" x14ac:dyDescent="0.2">
      <c r="A12" s="86" t="s">
        <v>19</v>
      </c>
      <c r="B12" s="5" t="s">
        <v>8</v>
      </c>
      <c r="C12" s="63">
        <v>12</v>
      </c>
      <c r="D12" s="91">
        <f>H12+J12+L12+N12+P12+R12+T12+V12+X12+Z12+AB12+AD12+AF12+AH12+AJ12+AL12+AN12+AP12+AR12+AT12+AV12+AX12+AZ12+BB12+BD12+BF12+BH12+BJ12+BL12+BN12+BP12+BR12+BT12+BV12+BX12+BZ12+CB12+CD12+CF12+CH12+CJ12+CL12+CN12+CP12+CR12+CT12+CV12+CX12+CZ12+DB12+DD12+DF12+DH12+DJ12+DL12+DN12+DP12+DR12+DT12+DV12+DX12+DZ12+EB12+ED12+EF12+EH12+EJ12+EL12+EN12+EP12+ER12+ET12+EV12+EX12+EZ12+FB12+FD12+FF12+FH12+FJ12+FL12+FN12+FP12+FR12+FT12+FV12+FX12+FZ12+GB12+GD12+GF12+GH12+GL12+GN12+GP12+GR12+GV12+GX12+HB12+HD12+HF12+HH12+HJ12+HL12+HN12+HP12+HR12+HT12+HV12+HX12+HZ12+IB12+ID12+IF12+IH12+IL12+IN12+IP12+IR12+IT12+IV12+IX12+IZ12+JD12+JF12+JH12</f>
        <v>7</v>
      </c>
      <c r="E12" s="151">
        <f t="shared" si="0"/>
        <v>0.13998842592592592</v>
      </c>
      <c r="F12" s="25">
        <f t="shared" si="1"/>
        <v>2.2222222222222223E-2</v>
      </c>
      <c r="G12" s="7"/>
      <c r="H12" s="20"/>
      <c r="I12" s="7"/>
      <c r="J12" s="20"/>
      <c r="K12" s="11"/>
      <c r="L12" s="20"/>
      <c r="M12" s="11"/>
      <c r="N12" s="20"/>
      <c r="O12" s="7"/>
      <c r="P12" s="20"/>
      <c r="Q12" s="7"/>
      <c r="R12" s="20"/>
      <c r="S12" s="7"/>
      <c r="T12" s="20"/>
      <c r="U12" s="11"/>
      <c r="V12" s="20"/>
      <c r="W12" s="7"/>
      <c r="X12" s="20"/>
      <c r="Y12" s="7"/>
      <c r="Z12" s="20"/>
      <c r="AA12" s="7"/>
      <c r="AB12" s="6"/>
      <c r="AC12" s="7"/>
      <c r="AD12" s="20"/>
      <c r="AE12" s="7"/>
      <c r="AF12" s="20"/>
      <c r="AG12" s="7"/>
      <c r="AH12" s="20"/>
      <c r="AI12" s="7"/>
      <c r="AJ12" s="20"/>
      <c r="AK12" s="7"/>
      <c r="AL12" s="20"/>
      <c r="AM12" s="7"/>
      <c r="AN12" s="20"/>
      <c r="AO12" s="53"/>
      <c r="AP12" s="20"/>
      <c r="AQ12" s="49"/>
      <c r="AR12" s="20"/>
      <c r="AS12" s="7"/>
      <c r="AT12" s="20"/>
      <c r="AU12" s="7"/>
      <c r="AV12" s="20"/>
      <c r="AW12" s="7"/>
      <c r="AX12" s="20"/>
      <c r="AY12" s="7"/>
      <c r="AZ12" s="17"/>
      <c r="BA12" s="7">
        <v>2.2222222222222223E-2</v>
      </c>
      <c r="BB12" s="20">
        <f>ROUNDUP(BA12/F12,0)</f>
        <v>1</v>
      </c>
      <c r="BC12" s="7"/>
      <c r="BD12" s="6"/>
      <c r="BE12" s="7"/>
      <c r="BF12" s="6"/>
      <c r="BG12" s="7"/>
      <c r="BH12" s="6"/>
      <c r="BI12" s="7"/>
      <c r="BJ12" s="20"/>
      <c r="BK12" s="7"/>
      <c r="BL12" s="20"/>
      <c r="BM12" s="7"/>
      <c r="BN12" s="20"/>
      <c r="BO12" s="7"/>
      <c r="BP12" s="20"/>
      <c r="BQ12" s="7"/>
      <c r="BR12" s="20"/>
      <c r="BS12" s="7"/>
      <c r="BT12" s="20"/>
      <c r="BU12" s="7"/>
      <c r="BV12" s="17"/>
      <c r="BW12" s="7"/>
      <c r="BX12" s="17"/>
      <c r="BY12" s="7"/>
      <c r="BZ12" s="20"/>
      <c r="CA12" s="7"/>
      <c r="CB12" s="17"/>
      <c r="CC12" s="7"/>
      <c r="CD12" s="20"/>
      <c r="CE12" s="7"/>
      <c r="CF12" s="20"/>
      <c r="CG12" s="7"/>
      <c r="CH12" s="20"/>
      <c r="CI12" s="7"/>
      <c r="CJ12" s="20"/>
      <c r="CK12" s="7"/>
      <c r="CL12" s="20"/>
      <c r="CM12" s="7"/>
      <c r="CN12" s="20"/>
      <c r="CO12" s="7"/>
      <c r="CP12" s="20"/>
      <c r="CQ12" s="7"/>
      <c r="CR12" s="20"/>
      <c r="CS12" s="7"/>
      <c r="CT12" s="20"/>
      <c r="CU12" s="7"/>
      <c r="CV12" s="20"/>
      <c r="CW12" s="7"/>
      <c r="CX12" s="20"/>
      <c r="CY12" s="7"/>
      <c r="CZ12" s="20"/>
      <c r="DA12" s="7"/>
      <c r="DB12" s="20"/>
      <c r="DC12" s="7"/>
      <c r="DD12" s="20"/>
      <c r="DE12" s="21"/>
      <c r="DF12" s="20"/>
      <c r="DG12" s="21"/>
      <c r="DH12" s="20"/>
      <c r="DI12" s="21"/>
      <c r="DJ12" s="20"/>
      <c r="DK12" s="100"/>
      <c r="DL12" s="101"/>
      <c r="DM12" s="49"/>
      <c r="DN12" s="20"/>
      <c r="DO12" s="7"/>
      <c r="DP12" s="20"/>
      <c r="DQ12" s="7"/>
      <c r="DR12" s="20"/>
      <c r="DS12" s="21"/>
      <c r="DT12" s="20"/>
      <c r="DU12" s="21"/>
      <c r="DV12" s="20"/>
      <c r="DW12" s="21"/>
      <c r="DX12" s="20"/>
      <c r="DY12" s="7"/>
      <c r="DZ12" s="20"/>
      <c r="EA12" s="100"/>
      <c r="EB12" s="101"/>
      <c r="EC12" s="7"/>
      <c r="ED12" s="20"/>
      <c r="EE12" s="7"/>
      <c r="EF12" s="20"/>
      <c r="EG12" s="7"/>
      <c r="EH12" s="20"/>
      <c r="EI12" s="7"/>
      <c r="EJ12" s="20"/>
      <c r="EK12" s="7"/>
      <c r="EL12" s="20"/>
      <c r="EM12" s="7"/>
      <c r="EN12" s="17"/>
      <c r="EO12" s="7"/>
      <c r="EP12" s="20"/>
      <c r="EQ12" s="7"/>
      <c r="ER12" s="20"/>
      <c r="ES12" s="7"/>
      <c r="ET12" s="20"/>
      <c r="EU12" s="7"/>
      <c r="EV12" s="20"/>
      <c r="EW12" s="7"/>
      <c r="EX12" s="20"/>
      <c r="EY12" s="7"/>
      <c r="EZ12" s="17"/>
      <c r="FA12" s="7"/>
      <c r="FB12" s="20"/>
      <c r="FC12" s="7"/>
      <c r="FD12" s="17"/>
      <c r="FE12" s="7"/>
      <c r="FF12" s="17"/>
      <c r="FG12" s="7"/>
      <c r="FH12" s="17"/>
      <c r="FI12" s="7"/>
      <c r="FJ12" s="17"/>
      <c r="FK12" s="7"/>
      <c r="FL12" s="17"/>
      <c r="FM12" s="7"/>
      <c r="FN12" s="17"/>
      <c r="FO12" s="7"/>
      <c r="FP12" s="20"/>
      <c r="FQ12" s="7"/>
      <c r="FR12" s="20"/>
      <c r="FS12" s="7"/>
      <c r="FT12" s="20"/>
      <c r="FU12" s="7"/>
      <c r="FV12" s="20"/>
      <c r="FW12" s="7"/>
      <c r="FX12" s="17"/>
      <c r="FY12" s="7"/>
      <c r="FZ12" s="20"/>
      <c r="GA12" s="7"/>
      <c r="GB12" s="20"/>
      <c r="GC12" s="7"/>
      <c r="GD12" s="17"/>
      <c r="GE12" s="7"/>
      <c r="GF12" s="17"/>
      <c r="GG12" s="7"/>
      <c r="GH12" s="20"/>
      <c r="GI12" s="153"/>
      <c r="GJ12" s="116"/>
      <c r="GK12" s="7"/>
      <c r="GL12" s="17"/>
      <c r="GM12" s="7"/>
      <c r="GN12" s="20"/>
      <c r="GO12" s="7"/>
      <c r="GP12" s="20"/>
      <c r="GQ12" s="7"/>
      <c r="GR12" s="17"/>
      <c r="GS12" s="113"/>
      <c r="GT12" s="103"/>
      <c r="GU12" s="7"/>
      <c r="GV12" s="17"/>
      <c r="GW12" s="7"/>
      <c r="GX12" s="17"/>
      <c r="GY12" s="7"/>
      <c r="GZ12" s="119"/>
      <c r="HA12" s="7"/>
      <c r="HB12" s="20"/>
      <c r="HC12" s="7">
        <v>0.11776620370370371</v>
      </c>
      <c r="HD12" s="20">
        <f t="shared" si="2"/>
        <v>6</v>
      </c>
      <c r="HE12" s="7"/>
      <c r="HF12" s="20"/>
      <c r="HG12" s="7"/>
      <c r="HH12" s="20"/>
      <c r="HI12" s="7"/>
      <c r="HJ12" s="20"/>
      <c r="HK12" s="7"/>
      <c r="HL12" s="20"/>
      <c r="HM12" s="7"/>
      <c r="HN12" s="17"/>
      <c r="HO12" s="7"/>
      <c r="HP12" s="17"/>
      <c r="HQ12" s="7"/>
      <c r="HR12" s="17"/>
      <c r="HS12" s="7"/>
      <c r="HT12" s="17"/>
      <c r="HU12" s="100"/>
      <c r="HV12" s="101"/>
      <c r="HW12" s="7"/>
      <c r="HX12" s="20"/>
      <c r="HY12" s="7"/>
      <c r="HZ12" s="20"/>
      <c r="IA12" s="7"/>
      <c r="IB12" s="17"/>
      <c r="IC12" s="7"/>
      <c r="ID12" s="17"/>
      <c r="IE12" s="7"/>
      <c r="IF12" s="17"/>
      <c r="IG12" s="148"/>
      <c r="IH12" s="20"/>
      <c r="II12" s="153"/>
      <c r="IJ12" s="103"/>
      <c r="IK12" s="7"/>
      <c r="IL12" s="17"/>
      <c r="IM12" s="7"/>
      <c r="IN12" s="17"/>
      <c r="IO12" s="7"/>
      <c r="IP12" s="17"/>
      <c r="IQ12" s="7"/>
      <c r="IR12" s="17"/>
      <c r="IS12" s="7"/>
      <c r="IT12" s="17"/>
      <c r="IU12" s="7"/>
      <c r="IV12" s="17"/>
      <c r="IW12" s="7"/>
      <c r="IX12" s="17"/>
      <c r="IY12" s="148"/>
      <c r="IZ12" s="149"/>
      <c r="JA12" s="153"/>
      <c r="JB12" s="103"/>
      <c r="JC12" s="148"/>
      <c r="JD12" s="149"/>
      <c r="JE12" s="148"/>
      <c r="JF12" s="149"/>
      <c r="JG12" s="148"/>
      <c r="JH12" s="149"/>
    </row>
    <row r="13" spans="1:284" s="33" customFormat="1" ht="16.5" customHeight="1" x14ac:dyDescent="0.2">
      <c r="A13" s="86" t="s">
        <v>20</v>
      </c>
      <c r="B13" s="5" t="s">
        <v>289</v>
      </c>
      <c r="C13" s="157">
        <v>11</v>
      </c>
      <c r="D13" s="91">
        <f>H13+J13+L13+N13+P13+R13+T13+V13+X13+Z13+AB13+AD13+AF13+AH13+AJ13+AL13+AN13+AP13+AR13+AT13+AV13+AX13+AZ13+BB13+BD13+BF13+BH13+BJ13+BL13+BN13+BP13+BR13+BT13+BV13+BX13+BZ13+CB13+CD13+CF13+CH13+CJ13+CL13+CN13+CP13+CR13+CT13+CV13+CX13+CZ13+DB13+DD13+DF13+DH13+DJ13+DL13+DN13+DP13+DR13+DT13+DV13+DX13+DZ13+EB13+ED13+EF13+EH13+EJ13+EL13+EN13+EP13+ER13+ET13+EV13+EX13+EZ13+FB13+FD13+FF13+FH13+FJ13+FL13+FN13+FP13+FR13+FT13+FV13+FX13+FZ13+GB13+GD13+GF13+GH13+GL13+GN13+GP13+GR13+GV13+GX13+HB13+HD13+HF13+HH13+HJ13+HL13+HN13+HP13+HR13+HT13+HV13+HX13+HZ13+IB13+ID13+IF13+IH13+IL13+IN13+IP13+IR13+IT13+IV13+IX13+IZ13+JD13+JF13+JH13</f>
        <v>95</v>
      </c>
      <c r="E13" s="151">
        <f t="shared" si="0"/>
        <v>1.0624189814814815</v>
      </c>
      <c r="F13" s="25">
        <f t="shared" si="1"/>
        <v>1.40625E-2</v>
      </c>
      <c r="G13" s="7">
        <v>0.11753472222222222</v>
      </c>
      <c r="H13" s="20">
        <f>ROUNDUP(G13/F13,0)</f>
        <v>9</v>
      </c>
      <c r="I13" s="7">
        <v>1.8148148148148146E-2</v>
      </c>
      <c r="J13" s="20">
        <f>ROUNDUP(I13/F13,0)</f>
        <v>2</v>
      </c>
      <c r="K13" s="11"/>
      <c r="L13" s="44"/>
      <c r="M13" s="11"/>
      <c r="N13" s="44"/>
      <c r="O13" s="7">
        <v>3.2928240740740737E-2</v>
      </c>
      <c r="P13" s="20">
        <f>ROUNDUP(O13/F13,0)</f>
        <v>3</v>
      </c>
      <c r="Q13" s="7"/>
      <c r="R13" s="20"/>
      <c r="S13" s="7"/>
      <c r="T13" s="20"/>
      <c r="U13" s="11"/>
      <c r="V13" s="20"/>
      <c r="W13" s="7"/>
      <c r="X13" s="20"/>
      <c r="Y13" s="7"/>
      <c r="Z13" s="20"/>
      <c r="AA13" s="7"/>
      <c r="AB13" s="6"/>
      <c r="AC13" s="7"/>
      <c r="AD13" s="20"/>
      <c r="AE13" s="7"/>
      <c r="AF13" s="20"/>
      <c r="AG13" s="7"/>
      <c r="AH13" s="20"/>
      <c r="AI13" s="7"/>
      <c r="AJ13" s="20"/>
      <c r="AK13" s="7"/>
      <c r="AL13" s="20"/>
      <c r="AM13" s="7"/>
      <c r="AN13" s="20"/>
      <c r="AO13" s="53"/>
      <c r="AP13" s="20"/>
      <c r="AQ13" s="49"/>
      <c r="AR13" s="20"/>
      <c r="AS13" s="7"/>
      <c r="AT13" s="20"/>
      <c r="AU13" s="7">
        <v>1.4826388888888889E-2</v>
      </c>
      <c r="AV13" s="20">
        <f>ROUNDUP(AU13/F13,0)</f>
        <v>2</v>
      </c>
      <c r="AW13" s="7"/>
      <c r="AX13" s="20"/>
      <c r="AY13" s="7"/>
      <c r="AZ13" s="17"/>
      <c r="BA13" s="7">
        <v>1.699074074074074E-2</v>
      </c>
      <c r="BB13" s="20">
        <f>ROUNDUP(BA13/F13,0)</f>
        <v>2</v>
      </c>
      <c r="BC13" s="7"/>
      <c r="BD13" s="6"/>
      <c r="BE13" s="7"/>
      <c r="BF13" s="6"/>
      <c r="BG13" s="7"/>
      <c r="BH13" s="6"/>
      <c r="BI13" s="7">
        <v>4.8668981481481487E-2</v>
      </c>
      <c r="BJ13" s="20">
        <f>ROUNDUP(BI13/F13,0)</f>
        <v>4</v>
      </c>
      <c r="BK13" s="7"/>
      <c r="BL13" s="20"/>
      <c r="BM13" s="7">
        <v>4.6331018518518514E-2</v>
      </c>
      <c r="BN13" s="20">
        <f>ROUNDUP(BM13/F13,0)</f>
        <v>4</v>
      </c>
      <c r="BO13" s="7"/>
      <c r="BP13" s="20"/>
      <c r="BQ13" s="7"/>
      <c r="BR13" s="20"/>
      <c r="BS13" s="7">
        <v>1.4907407407407406E-2</v>
      </c>
      <c r="BT13" s="20">
        <f>ROUNDUP(BS13/F13,0)</f>
        <v>2</v>
      </c>
      <c r="BU13" s="7">
        <v>5.2499999999999998E-2</v>
      </c>
      <c r="BV13" s="20">
        <f>ROUNDUP(BU13/F13,0)</f>
        <v>4</v>
      </c>
      <c r="BW13" s="7"/>
      <c r="BX13" s="17"/>
      <c r="BY13" s="7"/>
      <c r="BZ13" s="20"/>
      <c r="CA13" s="7"/>
      <c r="CB13" s="17"/>
      <c r="CC13" s="7">
        <v>1.8402777777777778E-2</v>
      </c>
      <c r="CD13" s="20">
        <f t="shared" ref="CD13:CD35" si="3">ROUNDUP(CC13/F13,0)</f>
        <v>2</v>
      </c>
      <c r="CE13" s="7"/>
      <c r="CF13" s="20"/>
      <c r="CG13" s="7">
        <v>1.59375E-2</v>
      </c>
      <c r="CH13" s="20">
        <f>ROUNDUP(CG13/F13,0)</f>
        <v>2</v>
      </c>
      <c r="CI13" s="7"/>
      <c r="CJ13" s="20"/>
      <c r="CK13" s="7"/>
      <c r="CL13" s="20"/>
      <c r="CM13" s="7"/>
      <c r="CN13" s="20"/>
      <c r="CO13" s="7"/>
      <c r="CP13" s="20"/>
      <c r="CQ13" s="7"/>
      <c r="CR13" s="20"/>
      <c r="CS13" s="7">
        <v>2.8067129629629626E-2</v>
      </c>
      <c r="CT13" s="20">
        <f>ROUNDUP(CS13/F13,0)</f>
        <v>2</v>
      </c>
      <c r="CU13" s="7"/>
      <c r="CV13" s="20"/>
      <c r="CW13" s="7"/>
      <c r="CX13" s="20"/>
      <c r="CY13" s="7"/>
      <c r="CZ13" s="20"/>
      <c r="DA13" s="7"/>
      <c r="DB13" s="20"/>
      <c r="DC13" s="7">
        <v>2.5428240740740741E-2</v>
      </c>
      <c r="DD13" s="20">
        <f>ROUNDUP(DC13/F13,0)</f>
        <v>2</v>
      </c>
      <c r="DE13" s="21"/>
      <c r="DF13" s="20"/>
      <c r="DG13" s="21">
        <v>1.4467592592592593E-2</v>
      </c>
      <c r="DH13" s="20">
        <f>ROUNDUP(DG13/F13,0)</f>
        <v>2</v>
      </c>
      <c r="DI13" s="21"/>
      <c r="DJ13" s="20"/>
      <c r="DK13" s="100"/>
      <c r="DL13" s="101"/>
      <c r="DM13" s="49">
        <v>1.4652777777777778E-2</v>
      </c>
      <c r="DN13" s="20">
        <f>ROUNDUP(DM13/F13,0)</f>
        <v>2</v>
      </c>
      <c r="DO13" s="7"/>
      <c r="DP13" s="20"/>
      <c r="DQ13" s="7"/>
      <c r="DR13" s="20"/>
      <c r="DS13" s="21">
        <v>3.3530092592592591E-2</v>
      </c>
      <c r="DT13" s="20">
        <f>ROUNDUP(DS13/F13,0)</f>
        <v>3</v>
      </c>
      <c r="DU13" s="21"/>
      <c r="DV13" s="20"/>
      <c r="DW13" s="21"/>
      <c r="DX13" s="20"/>
      <c r="DY13" s="7"/>
      <c r="DZ13" s="20"/>
      <c r="EA13" s="100"/>
      <c r="EB13" s="101"/>
      <c r="EC13" s="7"/>
      <c r="ED13" s="20"/>
      <c r="EE13" s="7"/>
      <c r="EF13" s="20"/>
      <c r="EG13" s="7"/>
      <c r="EH13" s="20"/>
      <c r="EI13" s="7"/>
      <c r="EJ13" s="20"/>
      <c r="EK13" s="7"/>
      <c r="EL13" s="20"/>
      <c r="EM13" s="7"/>
      <c r="EN13" s="17"/>
      <c r="EO13" s="7">
        <v>7.7800925925925926E-2</v>
      </c>
      <c r="EP13" s="20">
        <f>ROUNDUP(EO13/F13,0)</f>
        <v>6</v>
      </c>
      <c r="EQ13" s="7"/>
      <c r="ER13" s="20"/>
      <c r="ES13" s="7"/>
      <c r="ET13" s="20"/>
      <c r="EU13" s="7"/>
      <c r="EV13" s="20"/>
      <c r="EW13" s="7"/>
      <c r="EX13" s="20"/>
      <c r="EY13" s="7"/>
      <c r="EZ13" s="17"/>
      <c r="FA13" s="7"/>
      <c r="FB13" s="20"/>
      <c r="FC13" s="7"/>
      <c r="FD13" s="17"/>
      <c r="FE13" s="7"/>
      <c r="FF13" s="17"/>
      <c r="FG13" s="7"/>
      <c r="FH13" s="17"/>
      <c r="FI13" s="7"/>
      <c r="FJ13" s="17"/>
      <c r="FK13" s="7"/>
      <c r="FL13" s="17"/>
      <c r="FM13" s="7"/>
      <c r="FN13" s="17"/>
      <c r="FO13" s="7">
        <v>6.9143518518518521E-2</v>
      </c>
      <c r="FP13" s="20">
        <f>ROUNDUP(FO13/F13,0)</f>
        <v>5</v>
      </c>
      <c r="FQ13" s="7">
        <v>1.4641203703703703E-2</v>
      </c>
      <c r="FR13" s="20">
        <f>ROUNDUP(FQ13/F13,0)</f>
        <v>2</v>
      </c>
      <c r="FS13" s="7"/>
      <c r="FT13" s="20"/>
      <c r="FU13" s="7"/>
      <c r="FV13" s="20"/>
      <c r="FW13" s="7"/>
      <c r="FX13" s="17"/>
      <c r="FY13" s="7"/>
      <c r="FZ13" s="20"/>
      <c r="GA13" s="7">
        <v>1.40625E-2</v>
      </c>
      <c r="GB13" s="20">
        <f>ROUNDUP(GA13/F13,0)</f>
        <v>1</v>
      </c>
      <c r="GC13" s="7"/>
      <c r="GD13" s="20"/>
      <c r="GE13" s="7"/>
      <c r="GF13" s="17"/>
      <c r="GG13" s="7"/>
      <c r="GH13" s="20"/>
      <c r="GI13" s="153"/>
      <c r="GJ13" s="116"/>
      <c r="GK13" s="7">
        <v>1.5300925925925926E-2</v>
      </c>
      <c r="GL13" s="17">
        <f>ROUNDUP(GK13/F13,0)</f>
        <v>2</v>
      </c>
      <c r="GM13" s="7">
        <v>1.8194444444444444E-2</v>
      </c>
      <c r="GN13" s="20">
        <f>ROUNDUP(GM13/F13,0)</f>
        <v>2</v>
      </c>
      <c r="GO13" s="7">
        <v>7.1284722222222222E-2</v>
      </c>
      <c r="GP13" s="20">
        <f>ROUNDUP(GO13/F13,0)</f>
        <v>6</v>
      </c>
      <c r="GQ13" s="7">
        <v>1.503472222222222E-2</v>
      </c>
      <c r="GR13" s="17">
        <f>ROUNDUP(GQ13/F13,0)</f>
        <v>2</v>
      </c>
      <c r="GS13" s="113"/>
      <c r="GT13" s="103"/>
      <c r="GU13" s="7"/>
      <c r="GV13" s="17"/>
      <c r="GW13" s="7"/>
      <c r="GX13" s="17"/>
      <c r="GY13" s="7"/>
      <c r="GZ13" s="119"/>
      <c r="HA13" s="7">
        <v>2.3391203703703702E-2</v>
      </c>
      <c r="HB13" s="20">
        <f>ROUNDUP(HA13/F13,0)</f>
        <v>2</v>
      </c>
      <c r="HC13" s="7">
        <v>7.3506944444444444E-2</v>
      </c>
      <c r="HD13" s="20">
        <f t="shared" si="2"/>
        <v>6</v>
      </c>
      <c r="HE13" s="7"/>
      <c r="HF13" s="20"/>
      <c r="HG13" s="7">
        <v>1.4953703703703705E-2</v>
      </c>
      <c r="HH13" s="20">
        <f>ROUNDUP(HG13/F13,0)</f>
        <v>2</v>
      </c>
      <c r="HI13" s="7"/>
      <c r="HJ13" s="20"/>
      <c r="HK13" s="7">
        <v>2.9664351851851855E-2</v>
      </c>
      <c r="HL13" s="20">
        <f>ROUNDUP(HK13/F13,0)</f>
        <v>3</v>
      </c>
      <c r="HM13" s="7"/>
      <c r="HN13" s="17"/>
      <c r="HO13" s="7"/>
      <c r="HP13" s="17"/>
      <c r="HQ13" s="7"/>
      <c r="HR13" s="17"/>
      <c r="HS13" s="7"/>
      <c r="HT13" s="17"/>
      <c r="HU13" s="100"/>
      <c r="HV13" s="101"/>
      <c r="HW13" s="7"/>
      <c r="HX13" s="20"/>
      <c r="HY13" s="7"/>
      <c r="HZ13" s="20"/>
      <c r="IA13" s="7">
        <v>8.2210648148148144E-2</v>
      </c>
      <c r="IB13" s="17">
        <f>ROUNDUP(IA13/F13,0)</f>
        <v>6</v>
      </c>
      <c r="IC13" s="7"/>
      <c r="ID13" s="17"/>
      <c r="IE13" s="7"/>
      <c r="IF13" s="17"/>
      <c r="IG13" s="148">
        <v>2.990740740740741E-2</v>
      </c>
      <c r="IH13" s="20">
        <f>ROUNDUP(IG13/F13,0)</f>
        <v>3</v>
      </c>
      <c r="II13" s="153"/>
      <c r="IJ13" s="103"/>
      <c r="IK13" s="7"/>
      <c r="IL13" s="17"/>
      <c r="IM13" s="7"/>
      <c r="IN13" s="17"/>
      <c r="IO13" s="7"/>
      <c r="IP13" s="17"/>
      <c r="IQ13" s="7"/>
      <c r="IR13" s="20"/>
      <c r="IS13" s="7"/>
      <c r="IT13" s="17"/>
      <c r="IU13" s="7"/>
      <c r="IV13" s="17"/>
      <c r="IW13" s="7"/>
      <c r="IX13" s="17"/>
      <c r="IY13" s="148"/>
      <c r="IZ13" s="149"/>
      <c r="JA13" s="153"/>
      <c r="JB13" s="103"/>
      <c r="JC13" s="148"/>
      <c r="JD13" s="149"/>
      <c r="JE13" s="148"/>
      <c r="JF13" s="149"/>
      <c r="JG13" s="148"/>
      <c r="JH13" s="149"/>
    </row>
    <row r="14" spans="1:284" s="33" customFormat="1" ht="16.5" customHeight="1" x14ac:dyDescent="0.2">
      <c r="A14" s="86" t="s">
        <v>58</v>
      </c>
      <c r="B14" s="5" t="s">
        <v>482</v>
      </c>
      <c r="C14" s="63">
        <v>14</v>
      </c>
      <c r="D14" s="91">
        <v>0</v>
      </c>
      <c r="E14" s="151">
        <f t="shared" si="0"/>
        <v>1.8796296296296297E-2</v>
      </c>
      <c r="F14" s="25">
        <f t="shared" si="1"/>
        <v>0</v>
      </c>
      <c r="G14" s="7"/>
      <c r="H14" s="20"/>
      <c r="I14" s="7"/>
      <c r="J14" s="20"/>
      <c r="K14" s="11"/>
      <c r="L14" s="44"/>
      <c r="M14" s="11"/>
      <c r="N14" s="44"/>
      <c r="O14" s="7"/>
      <c r="P14" s="20"/>
      <c r="Q14" s="7"/>
      <c r="R14" s="20"/>
      <c r="S14" s="7"/>
      <c r="T14" s="20"/>
      <c r="U14" s="11"/>
      <c r="V14" s="20"/>
      <c r="W14" s="7"/>
      <c r="X14" s="20"/>
      <c r="Y14" s="7"/>
      <c r="Z14" s="20"/>
      <c r="AA14" s="7"/>
      <c r="AB14" s="6"/>
      <c r="AC14" s="7"/>
      <c r="AD14" s="20"/>
      <c r="AE14" s="7"/>
      <c r="AF14" s="20"/>
      <c r="AG14" s="7"/>
      <c r="AH14" s="20"/>
      <c r="AI14" s="7"/>
      <c r="AJ14" s="20"/>
      <c r="AK14" s="7"/>
      <c r="AL14" s="20"/>
      <c r="AM14" s="7"/>
      <c r="AN14" s="20"/>
      <c r="AO14" s="53"/>
      <c r="AP14" s="20"/>
      <c r="AQ14" s="49"/>
      <c r="AR14" s="20"/>
      <c r="AS14" s="7"/>
      <c r="AT14" s="20"/>
      <c r="AU14" s="7"/>
      <c r="AV14" s="20"/>
      <c r="AW14" s="7"/>
      <c r="AX14" s="20"/>
      <c r="AY14" s="7"/>
      <c r="AZ14" s="17"/>
      <c r="BA14" s="7"/>
      <c r="BB14" s="20"/>
      <c r="BC14" s="7"/>
      <c r="BD14" s="6"/>
      <c r="BE14" s="7"/>
      <c r="BF14" s="6"/>
      <c r="BG14" s="7"/>
      <c r="BH14" s="6"/>
      <c r="BI14" s="7"/>
      <c r="BJ14" s="20"/>
      <c r="BK14" s="7"/>
      <c r="BL14" s="20"/>
      <c r="BM14" s="7"/>
      <c r="BN14" s="20"/>
      <c r="BO14" s="7"/>
      <c r="BP14" s="20"/>
      <c r="BQ14" s="7"/>
      <c r="BR14" s="20"/>
      <c r="BS14" s="7"/>
      <c r="BT14" s="20"/>
      <c r="BU14" s="7"/>
      <c r="BV14" s="17"/>
      <c r="BW14" s="7"/>
      <c r="BX14" s="17"/>
      <c r="BY14" s="7"/>
      <c r="BZ14" s="20"/>
      <c r="CA14" s="7"/>
      <c r="CB14" s="17"/>
      <c r="CC14" s="7"/>
      <c r="CD14" s="20"/>
      <c r="CE14" s="7"/>
      <c r="CF14" s="20"/>
      <c r="CG14" s="7"/>
      <c r="CH14" s="20"/>
      <c r="CI14" s="7"/>
      <c r="CJ14" s="20"/>
      <c r="CK14" s="7"/>
      <c r="CL14" s="20"/>
      <c r="CM14" s="7"/>
      <c r="CN14" s="20"/>
      <c r="CO14" s="7"/>
      <c r="CP14" s="20"/>
      <c r="CQ14" s="7"/>
      <c r="CR14" s="20"/>
      <c r="CS14" s="7"/>
      <c r="CT14" s="20"/>
      <c r="CU14" s="7"/>
      <c r="CV14" s="20"/>
      <c r="CW14" s="7"/>
      <c r="CX14" s="20"/>
      <c r="CY14" s="7"/>
      <c r="CZ14" s="20"/>
      <c r="DA14" s="7"/>
      <c r="DB14" s="20"/>
      <c r="DC14" s="7"/>
      <c r="DD14" s="20"/>
      <c r="DE14" s="21"/>
      <c r="DF14" s="20"/>
      <c r="DG14" s="21"/>
      <c r="DH14" s="20"/>
      <c r="DI14" s="21"/>
      <c r="DJ14" s="20"/>
      <c r="DK14" s="100"/>
      <c r="DL14" s="101"/>
      <c r="DM14" s="49"/>
      <c r="DN14" s="20"/>
      <c r="DO14" s="7"/>
      <c r="DP14" s="20"/>
      <c r="DQ14" s="7"/>
      <c r="DR14" s="20"/>
      <c r="DS14" s="21"/>
      <c r="DT14" s="20"/>
      <c r="DU14" s="21"/>
      <c r="DV14" s="20"/>
      <c r="DW14" s="21"/>
      <c r="DX14" s="20"/>
      <c r="DY14" s="7"/>
      <c r="DZ14" s="20"/>
      <c r="EA14" s="100"/>
      <c r="EB14" s="101"/>
      <c r="EC14" s="7"/>
      <c r="ED14" s="20"/>
      <c r="EE14" s="7"/>
      <c r="EF14" s="20"/>
      <c r="EG14" s="7"/>
      <c r="EH14" s="20"/>
      <c r="EI14" s="7"/>
      <c r="EJ14" s="20"/>
      <c r="EK14" s="7"/>
      <c r="EL14" s="20"/>
      <c r="EM14" s="7"/>
      <c r="EN14" s="17"/>
      <c r="EO14" s="7"/>
      <c r="EP14" s="20"/>
      <c r="EQ14" s="7"/>
      <c r="ER14" s="20"/>
      <c r="ES14" s="7"/>
      <c r="ET14" s="20"/>
      <c r="EU14" s="7"/>
      <c r="EV14" s="20"/>
      <c r="EW14" s="7"/>
      <c r="EX14" s="20"/>
      <c r="EY14" s="7"/>
      <c r="EZ14" s="17"/>
      <c r="FA14" s="7"/>
      <c r="FB14" s="20"/>
      <c r="FC14" s="7"/>
      <c r="FD14" s="17"/>
      <c r="FE14" s="7"/>
      <c r="FF14" s="17"/>
      <c r="FG14" s="7"/>
      <c r="FH14" s="17"/>
      <c r="FI14" s="7"/>
      <c r="FJ14" s="17"/>
      <c r="FK14" s="7"/>
      <c r="FL14" s="17"/>
      <c r="FM14" s="7"/>
      <c r="FN14" s="17"/>
      <c r="FO14" s="7"/>
      <c r="FP14" s="20"/>
      <c r="FQ14" s="7"/>
      <c r="FR14" s="20"/>
      <c r="FS14" s="7"/>
      <c r="FT14" s="20"/>
      <c r="FU14" s="7"/>
      <c r="FV14" s="20"/>
      <c r="FW14" s="7"/>
      <c r="FX14" s="17"/>
      <c r="FY14" s="7"/>
      <c r="FZ14" s="20"/>
      <c r="GA14" s="7"/>
      <c r="GB14" s="20"/>
      <c r="GC14" s="7"/>
      <c r="GD14" s="17"/>
      <c r="GE14" s="7"/>
      <c r="GF14" s="17"/>
      <c r="GG14" s="7"/>
      <c r="GH14" s="20"/>
      <c r="GI14" s="153"/>
      <c r="GJ14" s="116"/>
      <c r="GK14" s="7"/>
      <c r="GL14" s="17"/>
      <c r="GM14" s="7"/>
      <c r="GN14" s="20"/>
      <c r="GO14" s="7"/>
      <c r="GP14" s="20"/>
      <c r="GQ14" s="7"/>
      <c r="GR14" s="17"/>
      <c r="GS14" s="113"/>
      <c r="GT14" s="103"/>
      <c r="GU14" s="7"/>
      <c r="GV14" s="17"/>
      <c r="GW14" s="7"/>
      <c r="GX14" s="17"/>
      <c r="GY14" s="7"/>
      <c r="GZ14" s="119"/>
      <c r="HA14" s="7"/>
      <c r="HB14" s="20"/>
      <c r="HC14" s="7"/>
      <c r="HD14" s="20"/>
      <c r="HE14" s="7"/>
      <c r="HF14" s="20"/>
      <c r="HG14" s="7"/>
      <c r="HH14" s="20"/>
      <c r="HI14" s="7"/>
      <c r="HJ14" s="20"/>
      <c r="HK14" s="7"/>
      <c r="HL14" s="20"/>
      <c r="HM14" s="7"/>
      <c r="HN14" s="17"/>
      <c r="HO14" s="7"/>
      <c r="HP14" s="17"/>
      <c r="HQ14" s="7"/>
      <c r="HR14" s="17"/>
      <c r="HS14" s="7"/>
      <c r="HT14" s="17"/>
      <c r="HU14" s="100"/>
      <c r="HV14" s="101"/>
      <c r="HW14" s="7"/>
      <c r="HX14" s="20"/>
      <c r="HY14" s="7"/>
      <c r="HZ14" s="20"/>
      <c r="IA14" s="7"/>
      <c r="IB14" s="17"/>
      <c r="IC14" s="7"/>
      <c r="ID14" s="17"/>
      <c r="IE14" s="7"/>
      <c r="IF14" s="17"/>
      <c r="IG14" s="148">
        <v>1.8796296296296297E-2</v>
      </c>
      <c r="IH14" s="17" t="e">
        <f>ROUNDUP(IG14/F14,0)</f>
        <v>#DIV/0!</v>
      </c>
      <c r="II14" s="153"/>
      <c r="IJ14" s="103"/>
      <c r="IK14" s="7"/>
      <c r="IL14" s="17"/>
      <c r="IM14" s="7"/>
      <c r="IN14" s="17"/>
      <c r="IO14" s="7"/>
      <c r="IP14" s="17"/>
      <c r="IQ14" s="7"/>
      <c r="IR14" s="20"/>
      <c r="IS14" s="7"/>
      <c r="IT14" s="17"/>
      <c r="IU14" s="7"/>
      <c r="IV14" s="17"/>
      <c r="IW14" s="7"/>
      <c r="IX14" s="17"/>
      <c r="IY14" s="148"/>
      <c r="IZ14" s="149"/>
      <c r="JA14" s="153"/>
      <c r="JB14" s="103"/>
      <c r="JC14" s="148"/>
      <c r="JD14" s="149"/>
      <c r="JE14" s="148"/>
      <c r="JF14" s="149"/>
      <c r="JG14" s="148"/>
      <c r="JH14" s="149"/>
    </row>
    <row r="15" spans="1:284" s="33" customFormat="1" ht="16.5" customHeight="1" x14ac:dyDescent="0.2">
      <c r="A15" s="86" t="s">
        <v>61</v>
      </c>
      <c r="B15" s="5" t="s">
        <v>65</v>
      </c>
      <c r="C15" s="157">
        <v>9</v>
      </c>
      <c r="D15" s="91">
        <f>H15+J15+L15+N15+P15+R15+T15+V15+X15+Z15+AB15+AD15+AF15+AH15+AJ15+AL15+AN15+AP15+AR15+AT15+AV15+AX15+AZ15+BB15+BD15+BF15+BH15+BJ15+BL15+BN15+BP15+BR15+BT15+BV15+BX15+BZ15+CB15+CD15+CF15+CH15+CJ15+CL15+CN15+CP15+CR15+CT15+CV15+CX15+CZ15+DB15+DD15+DF15+DH15+DJ15+DL15+DN15+DP15+DR15+DT15+DV15+DX15+DZ15+EB15+ED15+EF15+EH15+EJ15+EL15+EN15+EP15+ER15+ET15+EV15+EX15+EZ15+FB15+FD15+FF15+FH15+FJ15+FL15+FN15+FP15+FR15+FT15+FV15+FX15+FZ15+GB15+GD15+GF15+GH15+GL15+GN15+GP15+GR15+GV15+GX15+HB15+HD15+HF15+HH15+HJ15+HL15+HN15+HP15+HR15+HT15+HV15+HX15+HZ15+IB15+ID15+IF15+IH15+IL15+IN15+IP15+IR15+IT15+IV15+IX15+IZ15+JD15+JF15+JH15</f>
        <v>115</v>
      </c>
      <c r="E15" s="151">
        <f t="shared" si="0"/>
        <v>1.3396759259259259</v>
      </c>
      <c r="F15" s="25">
        <f t="shared" si="1"/>
        <v>1.4074074074074074E-2</v>
      </c>
      <c r="G15" s="7"/>
      <c r="H15" s="20"/>
      <c r="I15" s="7">
        <v>2.1412037037037035E-2</v>
      </c>
      <c r="J15" s="20">
        <f>ROUNDUP(I15/F15,0)</f>
        <v>2</v>
      </c>
      <c r="K15" s="7"/>
      <c r="L15" s="44"/>
      <c r="M15" s="7"/>
      <c r="N15" s="44"/>
      <c r="O15" s="7"/>
      <c r="P15" s="20"/>
      <c r="Q15" s="7"/>
      <c r="R15" s="20"/>
      <c r="S15" s="7"/>
      <c r="T15" s="20"/>
      <c r="U15" s="7"/>
      <c r="V15" s="20"/>
      <c r="W15" s="7"/>
      <c r="X15" s="20"/>
      <c r="Y15" s="7"/>
      <c r="Z15" s="20"/>
      <c r="AA15" s="7"/>
      <c r="AB15" s="6"/>
      <c r="AC15" s="7">
        <v>1.8287037037037036E-2</v>
      </c>
      <c r="AD15" s="20">
        <f>ROUNDUP(AC15/F15,0)</f>
        <v>2</v>
      </c>
      <c r="AE15" s="7"/>
      <c r="AF15" s="20"/>
      <c r="AG15" s="7"/>
      <c r="AH15" s="20"/>
      <c r="AI15" s="7">
        <v>1.8518518518518521E-2</v>
      </c>
      <c r="AJ15" s="20">
        <f>ROUNDUP(AI15/F15,0)</f>
        <v>2</v>
      </c>
      <c r="AK15" s="7"/>
      <c r="AL15" s="20"/>
      <c r="AM15" s="7"/>
      <c r="AN15" s="20"/>
      <c r="AO15" s="7">
        <v>2.8611111111111115E-2</v>
      </c>
      <c r="AP15" s="20">
        <f>ROUNDUP(AO15/F15,0)</f>
        <v>3</v>
      </c>
      <c r="AQ15" s="49"/>
      <c r="AR15" s="20"/>
      <c r="AS15" s="7"/>
      <c r="AT15" s="20"/>
      <c r="AU15" s="7">
        <v>1.7800925925925925E-2</v>
      </c>
      <c r="AV15" s="20">
        <f>ROUNDUP(AU15/F15,0)</f>
        <v>2</v>
      </c>
      <c r="AW15" s="7"/>
      <c r="AX15" s="20"/>
      <c r="AY15" s="7"/>
      <c r="AZ15" s="17"/>
      <c r="BA15" s="7"/>
      <c r="BB15" s="20"/>
      <c r="BC15" s="7"/>
      <c r="BD15" s="6"/>
      <c r="BE15" s="7"/>
      <c r="BF15" s="6"/>
      <c r="BG15" s="7"/>
      <c r="BH15" s="6"/>
      <c r="BI15" s="7">
        <v>5.6053240740740744E-2</v>
      </c>
      <c r="BJ15" s="20">
        <f>ROUNDUP(BI15/F15,0)</f>
        <v>4</v>
      </c>
      <c r="BK15" s="7"/>
      <c r="BL15" s="20"/>
      <c r="BM15" s="7"/>
      <c r="BN15" s="20"/>
      <c r="BO15" s="7"/>
      <c r="BP15" s="20"/>
      <c r="BQ15" s="7"/>
      <c r="BR15" s="20"/>
      <c r="BS15" s="7">
        <v>1.554398148148148E-2</v>
      </c>
      <c r="BT15" s="20">
        <f>ROUNDUP(BS15/F15,0)</f>
        <v>2</v>
      </c>
      <c r="BU15" s="7"/>
      <c r="BV15" s="17"/>
      <c r="BW15" s="7"/>
      <c r="BX15" s="17"/>
      <c r="BY15" s="7"/>
      <c r="BZ15" s="20"/>
      <c r="CA15" s="7"/>
      <c r="CB15" s="17"/>
      <c r="CC15" s="7">
        <v>2.0011574074074074E-2</v>
      </c>
      <c r="CD15" s="20">
        <f t="shared" si="3"/>
        <v>2</v>
      </c>
      <c r="CE15" s="7"/>
      <c r="CF15" s="20"/>
      <c r="CG15" s="7">
        <v>1.6064814814814813E-2</v>
      </c>
      <c r="CH15" s="20">
        <f>ROUNDUP(CG15/F15,0)</f>
        <v>2</v>
      </c>
      <c r="CI15" s="7">
        <v>5.3136574074074072E-2</v>
      </c>
      <c r="CJ15" s="20">
        <f>ROUNDUP(CI15/F15,0)</f>
        <v>4</v>
      </c>
      <c r="CK15" s="7"/>
      <c r="CL15" s="20"/>
      <c r="CM15" s="7"/>
      <c r="CN15" s="20"/>
      <c r="CO15" s="7">
        <v>1.5150462962962963E-2</v>
      </c>
      <c r="CP15" s="20">
        <f>ROUNDUP(CO15/F15,0)</f>
        <v>2</v>
      </c>
      <c r="CQ15" s="7"/>
      <c r="CR15" s="20"/>
      <c r="CS15" s="7"/>
      <c r="CT15" s="20"/>
      <c r="CU15" s="7"/>
      <c r="CV15" s="20"/>
      <c r="CW15" s="7"/>
      <c r="CX15" s="20"/>
      <c r="CY15" s="7"/>
      <c r="CZ15" s="20"/>
      <c r="DA15" s="7"/>
      <c r="DB15" s="20"/>
      <c r="DC15" s="7">
        <v>2.8020833333333332E-2</v>
      </c>
      <c r="DD15" s="20">
        <f>ROUNDUP(DC15/F15,0)</f>
        <v>2</v>
      </c>
      <c r="DE15" s="21"/>
      <c r="DF15" s="20"/>
      <c r="DG15" s="21"/>
      <c r="DH15" s="20"/>
      <c r="DI15" s="21"/>
      <c r="DJ15" s="20"/>
      <c r="DK15" s="153"/>
      <c r="DL15" s="103"/>
      <c r="DM15" s="49">
        <v>1.4236111111111111E-2</v>
      </c>
      <c r="DN15" s="20">
        <f>ROUNDUP(DM15/F15,0)</f>
        <v>2</v>
      </c>
      <c r="DO15" s="7">
        <v>0.10548611111111111</v>
      </c>
      <c r="DP15" s="20">
        <f>ROUNDUP(DO15/F15,0)</f>
        <v>8</v>
      </c>
      <c r="DQ15" s="7"/>
      <c r="DR15" s="20"/>
      <c r="DS15" s="21">
        <v>3.5138888888888893E-2</v>
      </c>
      <c r="DT15" s="20">
        <f>ROUNDUP(DS15/F15,0)</f>
        <v>3</v>
      </c>
      <c r="DU15" s="21"/>
      <c r="DV15" s="20"/>
      <c r="DW15" s="21"/>
      <c r="DX15" s="20"/>
      <c r="DY15" s="7"/>
      <c r="DZ15" s="20"/>
      <c r="EA15" s="100"/>
      <c r="EB15" s="101"/>
      <c r="EC15" s="7"/>
      <c r="ED15" s="20"/>
      <c r="EE15" s="7">
        <v>7.3900462962962959E-2</v>
      </c>
      <c r="EF15" s="20">
        <f>ROUNDUP(EE15/F15,0)</f>
        <v>6</v>
      </c>
      <c r="EG15" s="7"/>
      <c r="EH15" s="20"/>
      <c r="EI15" s="7"/>
      <c r="EJ15" s="20"/>
      <c r="EK15" s="7"/>
      <c r="EL15" s="20"/>
      <c r="EM15" s="7"/>
      <c r="EN15" s="17"/>
      <c r="EO15" s="7">
        <v>7.7534722222222227E-2</v>
      </c>
      <c r="EP15" s="20">
        <f>ROUNDUP(EO15/F15,0)</f>
        <v>6</v>
      </c>
      <c r="EQ15" s="7"/>
      <c r="ER15" s="20"/>
      <c r="ES15" s="7"/>
      <c r="ET15" s="20"/>
      <c r="EU15" s="7"/>
      <c r="EV15" s="20"/>
      <c r="EW15" s="7"/>
      <c r="EX15" s="20"/>
      <c r="EY15" s="7"/>
      <c r="EZ15" s="17"/>
      <c r="FA15" s="7"/>
      <c r="FB15" s="20"/>
      <c r="FC15" s="7"/>
      <c r="FD15" s="17"/>
      <c r="FE15" s="7"/>
      <c r="FF15" s="17"/>
      <c r="FG15" s="7"/>
      <c r="FH15" s="17"/>
      <c r="FI15" s="7"/>
      <c r="FJ15" s="17"/>
      <c r="FK15" s="7"/>
      <c r="FL15" s="17"/>
      <c r="FM15" s="7"/>
      <c r="FN15" s="17"/>
      <c r="FO15" s="7"/>
      <c r="FP15" s="20"/>
      <c r="FQ15" s="7">
        <v>1.4351851851851852E-2</v>
      </c>
      <c r="FR15" s="20">
        <f>ROUNDUP(FQ15/F15,0)</f>
        <v>2</v>
      </c>
      <c r="FS15" s="7"/>
      <c r="FT15" s="20"/>
      <c r="FU15" s="7"/>
      <c r="FV15" s="20"/>
      <c r="FW15" s="7"/>
      <c r="FX15" s="17"/>
      <c r="FY15" s="7"/>
      <c r="FZ15" s="20"/>
      <c r="GA15" s="7"/>
      <c r="GB15" s="20"/>
      <c r="GC15" s="7"/>
      <c r="GD15" s="17"/>
      <c r="GE15" s="7"/>
      <c r="GF15" s="17"/>
      <c r="GG15" s="7"/>
      <c r="GH15" s="20"/>
      <c r="GI15" s="153"/>
      <c r="GJ15" s="116"/>
      <c r="GK15" s="7">
        <v>1.4074074074074074E-2</v>
      </c>
      <c r="GL15" s="17">
        <f>ROUNDUP(GK15/F15,0)</f>
        <v>1</v>
      </c>
      <c r="GM15" s="7"/>
      <c r="GN15" s="20"/>
      <c r="GO15" s="7">
        <v>7.0972222222222228E-2</v>
      </c>
      <c r="GP15" s="20">
        <f>ROUNDUP(GO15/F15,0)</f>
        <v>6</v>
      </c>
      <c r="GQ15" s="7">
        <v>1.4733796296296295E-2</v>
      </c>
      <c r="GR15" s="17">
        <f>ROUNDUP(GQ15/F15,0)</f>
        <v>2</v>
      </c>
      <c r="GS15" s="113"/>
      <c r="GT15" s="103"/>
      <c r="GU15" s="7"/>
      <c r="GV15" s="17"/>
      <c r="GW15" s="7"/>
      <c r="GX15" s="17"/>
      <c r="GY15" s="7"/>
      <c r="GZ15" s="119"/>
      <c r="HA15" s="7"/>
      <c r="HB15" s="20"/>
      <c r="HC15" s="7">
        <v>7.5486111111111115E-2</v>
      </c>
      <c r="HD15" s="20">
        <f t="shared" si="2"/>
        <v>6</v>
      </c>
      <c r="HE15" s="7">
        <v>5.1400462962962967E-2</v>
      </c>
      <c r="HF15" s="20">
        <f>ROUNDUP(HE15/F15,0)</f>
        <v>4</v>
      </c>
      <c r="HG15" s="7">
        <v>1.7939814814814815E-2</v>
      </c>
      <c r="HH15" s="20">
        <f>ROUNDUP(HG15/F15,0)</f>
        <v>2</v>
      </c>
      <c r="HI15" s="7"/>
      <c r="HJ15" s="20"/>
      <c r="HK15" s="7"/>
      <c r="HL15" s="20"/>
      <c r="HM15" s="7"/>
      <c r="HN15" s="17"/>
      <c r="HO15" s="7"/>
      <c r="HP15" s="17"/>
      <c r="HQ15" s="7"/>
      <c r="HR15" s="17"/>
      <c r="HS15" s="7"/>
      <c r="HT15" s="17"/>
      <c r="HU15" s="100"/>
      <c r="HV15" s="101"/>
      <c r="HW15" s="7">
        <v>0.1569675925925926</v>
      </c>
      <c r="HX15" s="20">
        <f>ROUNDUP(HW15/F15,0)</f>
        <v>12</v>
      </c>
      <c r="HY15" s="7"/>
      <c r="HZ15" s="20"/>
      <c r="IA15" s="7"/>
      <c r="IB15" s="17"/>
      <c r="IC15" s="7"/>
      <c r="ID15" s="17"/>
      <c r="IE15" s="7"/>
      <c r="IF15" s="17"/>
      <c r="IG15" s="148"/>
      <c r="IH15" s="17"/>
      <c r="II15" s="153"/>
      <c r="IJ15" s="103"/>
      <c r="IK15" s="7">
        <v>4.7222222222222223E-3</v>
      </c>
      <c r="IL15" s="17">
        <f>ROUNDUP(IK15/F15,0)</f>
        <v>1</v>
      </c>
      <c r="IM15" s="7"/>
      <c r="IN15" s="17"/>
      <c r="IO15" s="7"/>
      <c r="IP15" s="17"/>
      <c r="IQ15" s="7">
        <v>3.5798611111111107E-2</v>
      </c>
      <c r="IR15" s="20">
        <f>ROUNDUP(IQ15/F15,0)</f>
        <v>3</v>
      </c>
      <c r="IS15" s="7">
        <v>1.4699074074074074E-2</v>
      </c>
      <c r="IT15" s="17">
        <f>ROUNDUP(IS15/F15,0)</f>
        <v>2</v>
      </c>
      <c r="IU15" s="7">
        <v>0.1771527777777778</v>
      </c>
      <c r="IV15" s="17">
        <f>ROUNDUP(IU15/F15,0)</f>
        <v>13</v>
      </c>
      <c r="IW15" s="7">
        <v>4.6458333333333331E-2</v>
      </c>
      <c r="IX15" s="17">
        <f>ROUNDUP(IW15/F15,0)</f>
        <v>4</v>
      </c>
      <c r="IY15" s="148"/>
      <c r="IZ15" s="149"/>
      <c r="JA15" s="153"/>
      <c r="JB15" s="103"/>
      <c r="JC15" s="148"/>
      <c r="JD15" s="149"/>
      <c r="JE15" s="148"/>
      <c r="JF15" s="149"/>
      <c r="JG15" s="148">
        <v>3.0011574074074076E-2</v>
      </c>
      <c r="JH15" s="149">
        <f>ROUNDUP(JG15/F15,0)</f>
        <v>3</v>
      </c>
    </row>
    <row r="16" spans="1:284" s="33" customFormat="1" ht="16.5" customHeight="1" x14ac:dyDescent="0.2">
      <c r="A16" s="86" t="s">
        <v>103</v>
      </c>
      <c r="B16" s="5" t="s">
        <v>1</v>
      </c>
      <c r="C16" s="157">
        <v>1</v>
      </c>
      <c r="D16" s="91">
        <f>H16+J16+L16+N16+P16+R16+T16+V16+X16+Z16+AB16+AD16+AF16+AH16+AJ16+AL16+AN16+AP16+AR16+AT16+AV16+AX16+AZ16+BB16+BD16+BF16+BH16+BJ16+BL16+BN16+BP16+BR16+BT16+BV16+BX16+BZ16+CB16+CD16+CF16+CH16+CJ16+CL16+CN16+CP16+CR16+CT16+CV16+CX16+CZ16+DB16+DD16+DF16+DH16+DJ16+DL16+DN16+DP16+DR16+DT16+DV16+DX16+DZ16+EB16+ED16+EF16+EH16+EJ16+EL16+EN16+EP16+ER16+ET16+EV16+EX16+EZ16+FB16+FD16+FF16+FH16+FJ16+FL16+FN16+FP16+FR16+FT16+FV16+FX16+FZ16+GB16+GD16+GF16+GH16+GL16+GN16+GP16+GR16+GV16+GX16+HB16+HD16+HF16+HH16+HJ16+HL16+HN16+HP16+HR16+HT16+HV16+HX16+HZ16+IB16+ID16+IF16+IH16+IL16+IN16+IP16+IR16+IT16+IV16+IX16+IZ16+JD16+JF16+JH16</f>
        <v>216</v>
      </c>
      <c r="E16" s="151">
        <f t="shared" si="0"/>
        <v>2.7285648148148138</v>
      </c>
      <c r="F16" s="25">
        <f t="shared" si="1"/>
        <v>1.3541666666666667E-2</v>
      </c>
      <c r="G16" s="7">
        <v>0.10208333333333335</v>
      </c>
      <c r="H16" s="20">
        <f>ROUNDUP(G16/F16,0)</f>
        <v>8</v>
      </c>
      <c r="I16" s="7">
        <v>1.8252314814814815E-2</v>
      </c>
      <c r="J16" s="20">
        <f>ROUNDUP(I16/F16,0)</f>
        <v>2</v>
      </c>
      <c r="K16" s="7"/>
      <c r="L16" s="20"/>
      <c r="M16" s="7"/>
      <c r="N16" s="20"/>
      <c r="O16" s="7">
        <v>3.2627314814814817E-2</v>
      </c>
      <c r="P16" s="20">
        <f>ROUNDUP(O16/F16,0)</f>
        <v>3</v>
      </c>
      <c r="Q16" s="7">
        <v>6.8611111111111109E-2</v>
      </c>
      <c r="R16" s="20">
        <f>ROUNDUP(Q16/F16,0)</f>
        <v>6</v>
      </c>
      <c r="S16" s="7"/>
      <c r="T16" s="20"/>
      <c r="U16" s="7">
        <v>4.7245370370370375E-2</v>
      </c>
      <c r="V16" s="20">
        <f>ROUNDUP(U16/F16,0)</f>
        <v>4</v>
      </c>
      <c r="W16" s="7"/>
      <c r="X16" s="20"/>
      <c r="Y16" s="7">
        <v>3.4328703703703702E-2</v>
      </c>
      <c r="Z16" s="20">
        <f>ROUNDUP(Y16/F16,0)</f>
        <v>3</v>
      </c>
      <c r="AA16" s="7"/>
      <c r="AB16" s="6"/>
      <c r="AC16" s="7">
        <v>1.4212962962962962E-2</v>
      </c>
      <c r="AD16" s="20">
        <f>ROUNDUP(AC16/F16,0)</f>
        <v>2</v>
      </c>
      <c r="AE16" s="7"/>
      <c r="AF16" s="20"/>
      <c r="AG16" s="7"/>
      <c r="AH16" s="20"/>
      <c r="AI16" s="7">
        <v>1.4131944444444445E-2</v>
      </c>
      <c r="AJ16" s="20">
        <f>ROUNDUP(AI16/F16,0)</f>
        <v>2</v>
      </c>
      <c r="AK16" s="7">
        <v>0.18716435185185185</v>
      </c>
      <c r="AL16" s="20">
        <f>ROUNDUP(AK16/F16,0)</f>
        <v>14</v>
      </c>
      <c r="AM16" s="7"/>
      <c r="AN16" s="20"/>
      <c r="AO16" s="7"/>
      <c r="AP16" s="20"/>
      <c r="AQ16" s="49"/>
      <c r="AR16" s="20"/>
      <c r="AS16" s="7"/>
      <c r="AT16" s="20"/>
      <c r="AU16" s="7">
        <v>1.3888888888888888E-2</v>
      </c>
      <c r="AV16" s="20">
        <f>ROUNDUP(AU16/F16,0)</f>
        <v>2</v>
      </c>
      <c r="AW16" s="7">
        <v>0.18134259259259258</v>
      </c>
      <c r="AX16" s="20">
        <f>ROUNDUP(AW16/F16,0)</f>
        <v>14</v>
      </c>
      <c r="AY16" s="7"/>
      <c r="AZ16" s="20"/>
      <c r="BA16" s="7">
        <v>1.383101851851852E-2</v>
      </c>
      <c r="BB16" s="20">
        <f>ROUNDUP(BA16/F16,0)</f>
        <v>2</v>
      </c>
      <c r="BC16" s="7"/>
      <c r="BD16" s="6"/>
      <c r="BE16" s="7"/>
      <c r="BF16" s="6"/>
      <c r="BG16" s="7"/>
      <c r="BH16" s="6"/>
      <c r="BI16" s="7">
        <v>4.8229166666666663E-2</v>
      </c>
      <c r="BJ16" s="20">
        <f>ROUNDUP(BI16/F16,0)</f>
        <v>4</v>
      </c>
      <c r="BK16" s="7"/>
      <c r="BL16" s="20"/>
      <c r="BM16" s="7"/>
      <c r="BN16" s="20"/>
      <c r="BO16" s="7"/>
      <c r="BP16" s="20"/>
      <c r="BQ16" s="7">
        <v>5.0833333333333335E-2</v>
      </c>
      <c r="BR16" s="20">
        <f>ROUNDUP(BQ16/F16,0)</f>
        <v>4</v>
      </c>
      <c r="BS16" s="7">
        <v>1.3877314814814815E-2</v>
      </c>
      <c r="BT16" s="20">
        <f>ROUNDUP(BS16/F16,0)</f>
        <v>2</v>
      </c>
      <c r="BU16" s="7"/>
      <c r="BV16" s="6"/>
      <c r="BW16" s="7"/>
      <c r="BX16" s="6"/>
      <c r="BY16" s="7">
        <v>7.66087962962963E-2</v>
      </c>
      <c r="BZ16" s="20">
        <f>ROUNDUP(BY16/F16,0)</f>
        <v>6</v>
      </c>
      <c r="CA16" s="7"/>
      <c r="CB16" s="6"/>
      <c r="CC16" s="7">
        <v>1.6793981481481483E-2</v>
      </c>
      <c r="CD16" s="20">
        <f t="shared" si="3"/>
        <v>2</v>
      </c>
      <c r="CE16" s="7"/>
      <c r="CF16" s="20"/>
      <c r="CG16" s="7"/>
      <c r="CH16" s="20"/>
      <c r="CI16" s="7"/>
      <c r="CJ16" s="20"/>
      <c r="CK16" s="7"/>
      <c r="CL16" s="20"/>
      <c r="CM16" s="7"/>
      <c r="CN16" s="20"/>
      <c r="CO16" s="7">
        <v>1.3900462962962962E-2</v>
      </c>
      <c r="CP16" s="20">
        <f>ROUNDUP(CO16/F16,0)</f>
        <v>2</v>
      </c>
      <c r="CQ16" s="7">
        <v>7.3726851851851849E-2</v>
      </c>
      <c r="CR16" s="20">
        <f>ROUNDUP(CQ16/F16,0)</f>
        <v>6</v>
      </c>
      <c r="CS16" s="7">
        <v>2.5231481481481483E-2</v>
      </c>
      <c r="CT16" s="20">
        <f>ROUNDUP(CS16/F16,0)</f>
        <v>2</v>
      </c>
      <c r="CU16" s="7"/>
      <c r="CV16" s="20"/>
      <c r="CW16" s="7">
        <v>1.3703703703703704E-2</v>
      </c>
      <c r="CX16" s="20">
        <f>ROUNDUP(CW16/F16,0)</f>
        <v>2</v>
      </c>
      <c r="CY16" s="7"/>
      <c r="CZ16" s="20"/>
      <c r="DA16" s="7">
        <v>6.7175925925925931E-2</v>
      </c>
      <c r="DB16" s="20">
        <f>ROUNDUP(DA16/F16,0)</f>
        <v>5</v>
      </c>
      <c r="DC16" s="7">
        <v>2.5370370370370366E-2</v>
      </c>
      <c r="DD16" s="20">
        <f>ROUNDUP(DC16/F16,0)</f>
        <v>2</v>
      </c>
      <c r="DE16" s="21"/>
      <c r="DF16" s="20"/>
      <c r="DG16" s="21"/>
      <c r="DH16" s="20"/>
      <c r="DI16" s="21"/>
      <c r="DJ16" s="20"/>
      <c r="DK16" s="153"/>
      <c r="DL16" s="103"/>
      <c r="DM16" s="49"/>
      <c r="DN16" s="20"/>
      <c r="DO16" s="7"/>
      <c r="DP16" s="20"/>
      <c r="DQ16" s="7"/>
      <c r="DR16" s="20"/>
      <c r="DS16" s="21"/>
      <c r="DT16" s="20"/>
      <c r="DU16" s="21"/>
      <c r="DV16" s="20"/>
      <c r="DW16" s="21"/>
      <c r="DX16" s="20"/>
      <c r="DY16" s="7"/>
      <c r="DZ16" s="20"/>
      <c r="EA16" s="100"/>
      <c r="EB16" s="101"/>
      <c r="EC16" s="7"/>
      <c r="ED16" s="20"/>
      <c r="EE16" s="7"/>
      <c r="EF16" s="20"/>
      <c r="EG16" s="7">
        <v>9.0960648148148152E-2</v>
      </c>
      <c r="EH16" s="20">
        <f>ROUNDUP(EG16/F16,0)</f>
        <v>7</v>
      </c>
      <c r="EI16" s="7"/>
      <c r="EJ16" s="20"/>
      <c r="EK16" s="7">
        <v>0.50721064814814809</v>
      </c>
      <c r="EL16" s="20">
        <v>30</v>
      </c>
      <c r="EM16" s="7"/>
      <c r="EN16" s="20"/>
      <c r="EO16" s="7">
        <v>8.0254629629629634E-2</v>
      </c>
      <c r="EP16" s="20">
        <f>ROUNDUP(EO16/F16,0)</f>
        <v>6</v>
      </c>
      <c r="EQ16" s="7"/>
      <c r="ER16" s="20"/>
      <c r="ES16" s="7"/>
      <c r="ET16" s="20"/>
      <c r="EU16" s="7"/>
      <c r="EV16" s="20"/>
      <c r="EW16" s="7"/>
      <c r="EX16" s="20"/>
      <c r="EY16" s="7"/>
      <c r="EZ16" s="20"/>
      <c r="FA16" s="7">
        <v>3.0486111111111113E-2</v>
      </c>
      <c r="FB16" s="20">
        <f>ROUNDUP(FA16/F16,0)</f>
        <v>3</v>
      </c>
      <c r="FC16" s="7"/>
      <c r="FD16" s="20"/>
      <c r="FE16" s="7"/>
      <c r="FF16" s="20"/>
      <c r="FG16" s="7"/>
      <c r="FH16" s="20"/>
      <c r="FI16" s="7"/>
      <c r="FJ16" s="20"/>
      <c r="FK16" s="7">
        <v>0.22873842592592594</v>
      </c>
      <c r="FL16" s="20">
        <f>ROUNDUP(FK16/F16,0)</f>
        <v>17</v>
      </c>
      <c r="FM16" s="7"/>
      <c r="FN16" s="17"/>
      <c r="FO16" s="7"/>
      <c r="FP16" s="20"/>
      <c r="FQ16" s="7">
        <v>1.3854166666666666E-2</v>
      </c>
      <c r="FR16" s="20">
        <f>ROUNDUP(FQ16/F16,0)</f>
        <v>2</v>
      </c>
      <c r="FS16" s="7">
        <v>7.2708333333333333E-2</v>
      </c>
      <c r="FT16" s="20">
        <f>ROUNDUP(FS16/F16,0)</f>
        <v>6</v>
      </c>
      <c r="FU16" s="7"/>
      <c r="FV16" s="20"/>
      <c r="FW16" s="7"/>
      <c r="FX16" s="20"/>
      <c r="FY16" s="7"/>
      <c r="FZ16" s="20"/>
      <c r="GA16" s="7"/>
      <c r="GB16" s="20"/>
      <c r="GC16" s="7">
        <v>3.6377314814814814E-2</v>
      </c>
      <c r="GD16" s="17">
        <f>ROUNDUP(GC16/F16,0)</f>
        <v>3</v>
      </c>
      <c r="GE16" s="7"/>
      <c r="GF16" s="20"/>
      <c r="GG16" s="7"/>
      <c r="GH16" s="20"/>
      <c r="GI16" s="153"/>
      <c r="GJ16" s="116"/>
      <c r="GK16" s="7">
        <v>1.383101851851852E-2</v>
      </c>
      <c r="GL16" s="17">
        <f>ROUNDUP(GK16/F16,0)</f>
        <v>2</v>
      </c>
      <c r="GM16" s="7">
        <v>1.7083333333333336E-2</v>
      </c>
      <c r="GN16" s="20">
        <f>ROUNDUP(GM16/F16,0)</f>
        <v>2</v>
      </c>
      <c r="GO16" s="7"/>
      <c r="GP16" s="20"/>
      <c r="GQ16" s="7">
        <v>1.3541666666666667E-2</v>
      </c>
      <c r="GR16" s="17">
        <f>ROUNDUP(GQ16/F16,0)</f>
        <v>1</v>
      </c>
      <c r="GS16" s="113"/>
      <c r="GT16" s="103"/>
      <c r="GU16" s="7"/>
      <c r="GV16" s="17"/>
      <c r="GW16" s="7"/>
      <c r="GX16" s="20"/>
      <c r="GY16" s="7"/>
      <c r="GZ16" s="119"/>
      <c r="HA16" s="7"/>
      <c r="HB16" s="20"/>
      <c r="HC16" s="7">
        <v>7.4097222222222217E-2</v>
      </c>
      <c r="HD16" s="20">
        <f t="shared" si="2"/>
        <v>6</v>
      </c>
      <c r="HE16" s="7">
        <v>3.9571759259259258E-2</v>
      </c>
      <c r="HF16" s="20">
        <f>ROUNDUP(HE16/F16,0)</f>
        <v>3</v>
      </c>
      <c r="HG16" s="7">
        <v>1.3564814814814816E-2</v>
      </c>
      <c r="HH16" s="20">
        <f>ROUNDUP(HG16/F16,0)</f>
        <v>2</v>
      </c>
      <c r="HI16" s="7"/>
      <c r="HJ16" s="20"/>
      <c r="HK16" s="7"/>
      <c r="HL16" s="20"/>
      <c r="HM16" s="7"/>
      <c r="HN16" s="17"/>
      <c r="HO16" s="7"/>
      <c r="HP16" s="20"/>
      <c r="HQ16" s="7"/>
      <c r="HR16" s="17"/>
      <c r="HS16" s="7"/>
      <c r="HT16" s="20"/>
      <c r="HU16" s="100"/>
      <c r="HV16" s="101"/>
      <c r="HW16" s="7">
        <v>0.15981481481481483</v>
      </c>
      <c r="HX16" s="20">
        <f>ROUNDUP(HW16/F16,0)</f>
        <v>12</v>
      </c>
      <c r="HY16" s="7"/>
      <c r="HZ16" s="20"/>
      <c r="IA16" s="7"/>
      <c r="IB16" s="17"/>
      <c r="IC16" s="7"/>
      <c r="ID16" s="20"/>
      <c r="IE16" s="7"/>
      <c r="IF16" s="17"/>
      <c r="IG16" s="148"/>
      <c r="IH16" s="17"/>
      <c r="II16" s="153"/>
      <c r="IJ16" s="103"/>
      <c r="IK16" s="7"/>
      <c r="IL16" s="17"/>
      <c r="IM16" s="7"/>
      <c r="IN16" s="17"/>
      <c r="IO16" s="7"/>
      <c r="IP16" s="17"/>
      <c r="IQ16" s="7"/>
      <c r="IR16" s="20"/>
      <c r="IS16" s="7"/>
      <c r="IT16" s="17"/>
      <c r="IU16" s="7">
        <v>0.16636574074074076</v>
      </c>
      <c r="IV16" s="17">
        <f>ROUNDUP(IU16/F16,0)</f>
        <v>13</v>
      </c>
      <c r="IW16" s="7"/>
      <c r="IX16" s="17"/>
      <c r="IY16" s="148"/>
      <c r="IZ16" s="149"/>
      <c r="JA16" s="153"/>
      <c r="JB16" s="103"/>
      <c r="JC16" s="148">
        <v>1.6932870370370369E-2</v>
      </c>
      <c r="JD16" s="149">
        <f>ROUNDUP(JC16/F16,0)</f>
        <v>2</v>
      </c>
      <c r="JE16" s="148"/>
      <c r="JF16" s="149"/>
      <c r="JG16" s="148"/>
      <c r="JH16" s="149"/>
    </row>
    <row r="17" spans="1:268" s="33" customFormat="1" ht="16.5" customHeight="1" x14ac:dyDescent="0.2">
      <c r="A17" s="86" t="s">
        <v>63</v>
      </c>
      <c r="B17" s="5" t="s">
        <v>6</v>
      </c>
      <c r="C17" s="63">
        <v>14</v>
      </c>
      <c r="D17" s="91">
        <v>0</v>
      </c>
      <c r="E17" s="151">
        <f t="shared" si="0"/>
        <v>1.951388888888889E-2</v>
      </c>
      <c r="F17" s="25">
        <f t="shared" si="1"/>
        <v>0</v>
      </c>
      <c r="G17" s="7"/>
      <c r="H17" s="20"/>
      <c r="I17" s="7"/>
      <c r="J17" s="20"/>
      <c r="K17" s="7"/>
      <c r="L17" s="20"/>
      <c r="M17" s="7"/>
      <c r="N17" s="20"/>
      <c r="O17" s="7"/>
      <c r="P17" s="20"/>
      <c r="Q17" s="7"/>
      <c r="R17" s="20"/>
      <c r="S17" s="7"/>
      <c r="T17" s="20"/>
      <c r="U17" s="7"/>
      <c r="V17" s="20"/>
      <c r="W17" s="7"/>
      <c r="X17" s="20"/>
      <c r="Y17" s="7"/>
      <c r="Z17" s="20"/>
      <c r="AA17" s="7"/>
      <c r="AB17" s="6"/>
      <c r="AC17" s="7"/>
      <c r="AD17" s="20"/>
      <c r="AE17" s="7"/>
      <c r="AF17" s="20"/>
      <c r="AG17" s="7"/>
      <c r="AH17" s="20"/>
      <c r="AI17" s="7"/>
      <c r="AJ17" s="20"/>
      <c r="AK17" s="7"/>
      <c r="AL17" s="20"/>
      <c r="AM17" s="7"/>
      <c r="AN17" s="20"/>
      <c r="AO17" s="7"/>
      <c r="AP17" s="20"/>
      <c r="AQ17" s="49"/>
      <c r="AR17" s="20"/>
      <c r="AS17" s="7"/>
      <c r="AT17" s="20"/>
      <c r="AU17" s="7"/>
      <c r="AV17" s="20"/>
      <c r="AW17" s="7"/>
      <c r="AX17" s="20"/>
      <c r="AY17" s="7"/>
      <c r="AZ17" s="20"/>
      <c r="BA17" s="7"/>
      <c r="BB17" s="20"/>
      <c r="BC17" s="7"/>
      <c r="BD17" s="6"/>
      <c r="BE17" s="7"/>
      <c r="BF17" s="6"/>
      <c r="BG17" s="7"/>
      <c r="BH17" s="6"/>
      <c r="BI17" s="7"/>
      <c r="BJ17" s="20"/>
      <c r="BK17" s="7"/>
      <c r="BL17" s="20"/>
      <c r="BM17" s="7"/>
      <c r="BN17" s="20"/>
      <c r="BO17" s="7"/>
      <c r="BP17" s="20"/>
      <c r="BQ17" s="7"/>
      <c r="BR17" s="20"/>
      <c r="BS17" s="7"/>
      <c r="BT17" s="20"/>
      <c r="BU17" s="7"/>
      <c r="BV17" s="17"/>
      <c r="BW17" s="7"/>
      <c r="BX17" s="17"/>
      <c r="BY17" s="7"/>
      <c r="BZ17" s="20"/>
      <c r="CA17" s="7"/>
      <c r="CB17" s="17"/>
      <c r="CC17" s="7">
        <v>1.951388888888889E-2</v>
      </c>
      <c r="CD17" s="20" t="e">
        <f t="shared" si="3"/>
        <v>#DIV/0!</v>
      </c>
      <c r="CE17" s="7"/>
      <c r="CF17" s="20"/>
      <c r="CG17" s="7"/>
      <c r="CH17" s="20"/>
      <c r="CI17" s="7"/>
      <c r="CJ17" s="20"/>
      <c r="CK17" s="7"/>
      <c r="CL17" s="20"/>
      <c r="CM17" s="7"/>
      <c r="CN17" s="20"/>
      <c r="CO17" s="7"/>
      <c r="CP17" s="20"/>
      <c r="CQ17" s="7"/>
      <c r="CR17" s="20"/>
      <c r="CS17" s="7"/>
      <c r="CT17" s="20"/>
      <c r="CU17" s="7"/>
      <c r="CV17" s="20"/>
      <c r="CW17" s="7"/>
      <c r="CX17" s="20"/>
      <c r="CY17" s="7"/>
      <c r="CZ17" s="20"/>
      <c r="DA17" s="7"/>
      <c r="DB17" s="20"/>
      <c r="DC17" s="7"/>
      <c r="DD17" s="20"/>
      <c r="DE17" s="21"/>
      <c r="DF17" s="20"/>
      <c r="DG17" s="21"/>
      <c r="DH17" s="20"/>
      <c r="DI17" s="21"/>
      <c r="DJ17" s="20"/>
      <c r="DK17" s="153"/>
      <c r="DL17" s="103"/>
      <c r="DM17" s="49"/>
      <c r="DN17" s="20"/>
      <c r="DO17" s="7"/>
      <c r="DP17" s="20"/>
      <c r="DQ17" s="7"/>
      <c r="DR17" s="20"/>
      <c r="DS17" s="21"/>
      <c r="DT17" s="20"/>
      <c r="DU17" s="21"/>
      <c r="DV17" s="20"/>
      <c r="DW17" s="21"/>
      <c r="DX17" s="20"/>
      <c r="DY17" s="7"/>
      <c r="DZ17" s="20"/>
      <c r="EA17" s="153"/>
      <c r="EB17" s="101"/>
      <c r="EC17" s="7"/>
      <c r="ED17" s="20"/>
      <c r="EE17" s="7"/>
      <c r="EF17" s="20"/>
      <c r="EG17" s="7"/>
      <c r="EH17" s="20"/>
      <c r="EI17" s="7"/>
      <c r="EJ17" s="20"/>
      <c r="EK17" s="7"/>
      <c r="EL17" s="20"/>
      <c r="EM17" s="7"/>
      <c r="EN17" s="17"/>
      <c r="EO17" s="7"/>
      <c r="EP17" s="20"/>
      <c r="EQ17" s="7"/>
      <c r="ER17" s="20"/>
      <c r="ES17" s="7"/>
      <c r="ET17" s="20"/>
      <c r="EU17" s="7"/>
      <c r="EV17" s="20"/>
      <c r="EW17" s="7"/>
      <c r="EX17" s="20"/>
      <c r="EY17" s="7"/>
      <c r="EZ17" s="17"/>
      <c r="FA17" s="7"/>
      <c r="FB17" s="20"/>
      <c r="FC17" s="7"/>
      <c r="FD17" s="17"/>
      <c r="FE17" s="7"/>
      <c r="FF17" s="17"/>
      <c r="FG17" s="7"/>
      <c r="FH17" s="17"/>
      <c r="FI17" s="7"/>
      <c r="FJ17" s="17"/>
      <c r="FK17" s="7"/>
      <c r="FL17" s="20"/>
      <c r="FM17" s="7"/>
      <c r="FN17" s="17"/>
      <c r="FO17" s="7"/>
      <c r="FP17" s="20"/>
      <c r="FQ17" s="7"/>
      <c r="FR17" s="20"/>
      <c r="FS17" s="7"/>
      <c r="FT17" s="20"/>
      <c r="FU17" s="7"/>
      <c r="FV17" s="20"/>
      <c r="FW17" s="7"/>
      <c r="FX17" s="20"/>
      <c r="FY17" s="7"/>
      <c r="FZ17" s="20"/>
      <c r="GA17" s="7"/>
      <c r="GB17" s="20"/>
      <c r="GC17" s="7"/>
      <c r="GD17" s="17"/>
      <c r="GE17" s="7"/>
      <c r="GF17" s="20"/>
      <c r="GG17" s="7"/>
      <c r="GH17" s="20"/>
      <c r="GI17" s="153"/>
      <c r="GJ17" s="116"/>
      <c r="GK17" s="7"/>
      <c r="GL17" s="17"/>
      <c r="GM17" s="7"/>
      <c r="GN17" s="20"/>
      <c r="GO17" s="7"/>
      <c r="GP17" s="20"/>
      <c r="GQ17" s="7"/>
      <c r="GR17" s="17"/>
      <c r="GS17" s="113"/>
      <c r="GT17" s="103"/>
      <c r="GU17" s="7"/>
      <c r="GV17" s="17"/>
      <c r="GW17" s="7"/>
      <c r="GX17" s="20"/>
      <c r="GY17" s="7"/>
      <c r="GZ17" s="119"/>
      <c r="HA17" s="7"/>
      <c r="HB17" s="20"/>
      <c r="HC17" s="7"/>
      <c r="HD17" s="20"/>
      <c r="HE17" s="7"/>
      <c r="HF17" s="20"/>
      <c r="HG17" s="7"/>
      <c r="HH17" s="20"/>
      <c r="HI17" s="7"/>
      <c r="HJ17" s="20"/>
      <c r="HK17" s="7"/>
      <c r="HL17" s="20"/>
      <c r="HM17" s="7"/>
      <c r="HN17" s="17"/>
      <c r="HO17" s="7"/>
      <c r="HP17" s="17"/>
      <c r="HQ17" s="7"/>
      <c r="HR17" s="17"/>
      <c r="HS17" s="7"/>
      <c r="HT17" s="20"/>
      <c r="HU17" s="100"/>
      <c r="HV17" s="101"/>
      <c r="HW17" s="7"/>
      <c r="HX17" s="20"/>
      <c r="HY17" s="7"/>
      <c r="HZ17" s="20"/>
      <c r="IA17" s="7"/>
      <c r="IB17" s="17"/>
      <c r="IC17" s="7"/>
      <c r="ID17" s="17"/>
      <c r="IE17" s="7"/>
      <c r="IF17" s="17"/>
      <c r="IG17" s="148"/>
      <c r="IH17" s="17"/>
      <c r="II17" s="153"/>
      <c r="IJ17" s="103"/>
      <c r="IK17" s="7"/>
      <c r="IL17" s="17"/>
      <c r="IM17" s="7"/>
      <c r="IN17" s="17"/>
      <c r="IO17" s="7"/>
      <c r="IP17" s="17"/>
      <c r="IQ17" s="7"/>
      <c r="IR17" s="20"/>
      <c r="IS17" s="7"/>
      <c r="IT17" s="17"/>
      <c r="IU17" s="7"/>
      <c r="IV17" s="17"/>
      <c r="IW17" s="7"/>
      <c r="IX17" s="17"/>
      <c r="IY17" s="148"/>
      <c r="IZ17" s="149"/>
      <c r="JA17" s="153"/>
      <c r="JB17" s="103"/>
      <c r="JC17" s="148"/>
      <c r="JD17" s="149"/>
      <c r="JE17" s="148"/>
      <c r="JF17" s="149"/>
      <c r="JG17" s="148"/>
      <c r="JH17" s="149"/>
    </row>
    <row r="18" spans="1:268" s="33" customFormat="1" ht="16.5" customHeight="1" x14ac:dyDescent="0.2">
      <c r="A18" s="86" t="s">
        <v>66</v>
      </c>
      <c r="B18" s="5" t="s">
        <v>101</v>
      </c>
      <c r="C18" s="157">
        <v>6</v>
      </c>
      <c r="D18" s="91">
        <f>H18+J18+L18+N18+P18+R18+T18+V18+X18+Z18+AB18+AD18+AF18+AH18+AJ18+AL18+AN18+AP18+AR18+AT18+AV18+AX18+AZ18+BB18+BD18+BF18+BH18+BJ18+BL18+BN18+BP18+BR18+BT18+BV18+BX18+BZ18+CB18+CD18+CF18+CH18+CJ18+CL18+CN18+CP18+CR18+CT18+CV18+CX18+CZ18+DB18+DD18+DF18+DH18+DJ18+DL18+DN18+DP18+DR18+DT18+DV18+DX18+DZ18+EB18+ED18+EF18+EH18+EJ18+EL18+EN18+EP18+ER18+ET18+EV18+EX18+EZ18+FB18+FD18+FF18+FH18+FJ18+FL18+FN18+FP18+FR18+FT18+FV18+FX18+FZ18+GB18+GD18+GF18+GH18+GL18+GN18+GP18+GR18+GV18+GX18+HB18+HD18+HF18+HH18+HJ18+HL18+HN18+HP18+HR18+HT18+HV18+HX18+HZ18+IB18+ID18+IF18+IH18+IL18+IN18+IP18+IR18+IT18+IV18+IX18+IZ18+JD18+JF18+JH18</f>
        <v>141</v>
      </c>
      <c r="E18" s="151">
        <f t="shared" si="0"/>
        <v>2.4292013888888895</v>
      </c>
      <c r="F18" s="25">
        <f t="shared" si="1"/>
        <v>1.5208333333333332E-2</v>
      </c>
      <c r="G18" s="7">
        <v>0.11300925925925925</v>
      </c>
      <c r="H18" s="20">
        <f>ROUNDUP(G18/F18,0)</f>
        <v>8</v>
      </c>
      <c r="I18" s="7">
        <v>1.9050925925925926E-2</v>
      </c>
      <c r="J18" s="20">
        <f>ROUNDUP(I18/F18,0)</f>
        <v>2</v>
      </c>
      <c r="K18" s="7"/>
      <c r="L18" s="20"/>
      <c r="M18" s="7"/>
      <c r="N18" s="20"/>
      <c r="O18" s="7">
        <v>3.318287037037037E-2</v>
      </c>
      <c r="P18" s="20">
        <f>ROUNDUP(O18/F18,0)</f>
        <v>3</v>
      </c>
      <c r="Q18" s="7"/>
      <c r="R18" s="20"/>
      <c r="S18" s="7"/>
      <c r="T18" s="20"/>
      <c r="U18" s="11"/>
      <c r="V18" s="20"/>
      <c r="W18" s="7">
        <v>0.33372685185185186</v>
      </c>
      <c r="X18" s="20">
        <f>ROUNDUP(W18/F18,0)</f>
        <v>22</v>
      </c>
      <c r="Y18" s="7"/>
      <c r="Z18" s="20"/>
      <c r="AA18" s="7"/>
      <c r="AB18" s="20"/>
      <c r="AC18" s="7">
        <v>1.5821759259259261E-2</v>
      </c>
      <c r="AD18" s="20">
        <f>ROUNDUP(AC18/F18,0)</f>
        <v>2</v>
      </c>
      <c r="AE18" s="7"/>
      <c r="AF18" s="20"/>
      <c r="AG18" s="7"/>
      <c r="AH18" s="20"/>
      <c r="AI18" s="7">
        <v>1.59375E-2</v>
      </c>
      <c r="AJ18" s="20">
        <f>ROUNDUP(AI18/F18,0)</f>
        <v>2</v>
      </c>
      <c r="AK18" s="7"/>
      <c r="AL18" s="20"/>
      <c r="AM18" s="7"/>
      <c r="AN18" s="20"/>
      <c r="AO18" s="7"/>
      <c r="AP18" s="20"/>
      <c r="AQ18" s="49"/>
      <c r="AR18" s="20"/>
      <c r="AS18" s="7"/>
      <c r="AT18" s="20"/>
      <c r="AU18" s="7">
        <v>1.5208333333333332E-2</v>
      </c>
      <c r="AV18" s="20">
        <f>ROUNDUP(AU18/F18,0)</f>
        <v>1</v>
      </c>
      <c r="AW18" s="7"/>
      <c r="AX18" s="20"/>
      <c r="AY18" s="7"/>
      <c r="AZ18" s="20"/>
      <c r="BA18" s="7">
        <v>1.5474537037037038E-2</v>
      </c>
      <c r="BB18" s="20">
        <f>ROUNDUP(BA18/F18,0)</f>
        <v>2</v>
      </c>
      <c r="BC18" s="7">
        <v>0.34662037037037036</v>
      </c>
      <c r="BD18" s="20">
        <f>ROUNDUP(BC18/F18,0)</f>
        <v>23</v>
      </c>
      <c r="BE18" s="7"/>
      <c r="BF18" s="20"/>
      <c r="BG18" s="7"/>
      <c r="BH18" s="20"/>
      <c r="BI18" s="7"/>
      <c r="BJ18" s="20"/>
      <c r="BK18" s="7"/>
      <c r="BL18" s="20"/>
      <c r="BM18" s="7">
        <v>4.6550925925925919E-2</v>
      </c>
      <c r="BN18" s="20">
        <f>ROUNDUP(BM18/F18,0)</f>
        <v>4</v>
      </c>
      <c r="BO18" s="7"/>
      <c r="BP18" s="20"/>
      <c r="BQ18" s="7"/>
      <c r="BR18" s="20"/>
      <c r="BS18" s="7">
        <v>1.5636574074074074E-2</v>
      </c>
      <c r="BT18" s="20">
        <f>ROUNDUP(BS18/F18,0)</f>
        <v>2</v>
      </c>
      <c r="BU18" s="7"/>
      <c r="BV18" s="17"/>
      <c r="BW18" s="7"/>
      <c r="BX18" s="17"/>
      <c r="BY18" s="7"/>
      <c r="BZ18" s="20"/>
      <c r="CA18" s="7"/>
      <c r="CB18" s="17"/>
      <c r="CC18" s="7">
        <v>1.8784722222222223E-2</v>
      </c>
      <c r="CD18" s="20">
        <f t="shared" si="3"/>
        <v>2</v>
      </c>
      <c r="CE18" s="7"/>
      <c r="CF18" s="20"/>
      <c r="CG18" s="7">
        <v>1.5706018518518518E-2</v>
      </c>
      <c r="CH18" s="20">
        <f>ROUNDUP(CG18/F18,0)</f>
        <v>2</v>
      </c>
      <c r="CI18" s="7"/>
      <c r="CJ18" s="20"/>
      <c r="CK18" s="7"/>
      <c r="CL18" s="20"/>
      <c r="CM18" s="7">
        <v>1.5069444444444443E-2</v>
      </c>
      <c r="CN18" s="20">
        <f>ROUNDUP(CM18/F18,0)</f>
        <v>1</v>
      </c>
      <c r="CO18" s="7">
        <v>1.5520833333333333E-2</v>
      </c>
      <c r="CP18" s="20">
        <f>ROUNDUP(CO18/F18,0)</f>
        <v>2</v>
      </c>
      <c r="CQ18" s="7"/>
      <c r="CR18" s="20"/>
      <c r="CS18" s="7">
        <v>2.837962962962963E-2</v>
      </c>
      <c r="CT18" s="20">
        <f>ROUNDUP(CS18/F18,0)</f>
        <v>2</v>
      </c>
      <c r="CU18" s="7"/>
      <c r="CV18" s="20"/>
      <c r="CW18" s="7">
        <v>1.554398148148148E-2</v>
      </c>
      <c r="CX18" s="20">
        <f>ROUNDUP(CW18/F18,0)</f>
        <v>2</v>
      </c>
      <c r="CY18" s="7"/>
      <c r="CZ18" s="20"/>
      <c r="DA18" s="7"/>
      <c r="DB18" s="20"/>
      <c r="DC18" s="7"/>
      <c r="DD18" s="20"/>
      <c r="DE18" s="21"/>
      <c r="DF18" s="20"/>
      <c r="DG18" s="21">
        <v>1.554398148148148E-2</v>
      </c>
      <c r="DH18" s="20">
        <f>ROUNDUP(DG18/F18,0)</f>
        <v>2</v>
      </c>
      <c r="DI18" s="21"/>
      <c r="DJ18" s="20"/>
      <c r="DK18" s="153"/>
      <c r="DL18" s="103"/>
      <c r="DM18" s="49"/>
      <c r="DN18" s="20"/>
      <c r="DO18" s="7">
        <v>0.1029398148148148</v>
      </c>
      <c r="DP18" s="20">
        <f>ROUNDUP(DO18/F18,0)</f>
        <v>7</v>
      </c>
      <c r="DQ18" s="7"/>
      <c r="DR18" s="20"/>
      <c r="DS18" s="21"/>
      <c r="DT18" s="20"/>
      <c r="DU18" s="21"/>
      <c r="DV18" s="20"/>
      <c r="DW18" s="21"/>
      <c r="DX18" s="20"/>
      <c r="DY18" s="7"/>
      <c r="DZ18" s="20"/>
      <c r="EA18" s="153"/>
      <c r="EB18" s="101"/>
      <c r="EC18" s="7"/>
      <c r="ED18" s="20"/>
      <c r="EE18" s="7"/>
      <c r="EF18" s="20"/>
      <c r="EG18" s="7"/>
      <c r="EH18" s="20"/>
      <c r="EI18" s="7"/>
      <c r="EJ18" s="20"/>
      <c r="EK18" s="7"/>
      <c r="EL18" s="20"/>
      <c r="EM18" s="7"/>
      <c r="EN18" s="17"/>
      <c r="EO18" s="7"/>
      <c r="EP18" s="20"/>
      <c r="EQ18" s="7"/>
      <c r="ER18" s="20"/>
      <c r="ES18" s="7"/>
      <c r="ET18" s="20"/>
      <c r="EU18" s="7"/>
      <c r="EV18" s="20"/>
      <c r="EW18" s="7"/>
      <c r="EX18" s="20"/>
      <c r="EY18" s="7"/>
      <c r="EZ18" s="17"/>
      <c r="FA18" s="7"/>
      <c r="FB18" s="20"/>
      <c r="FC18" s="7"/>
      <c r="FD18" s="17"/>
      <c r="FE18" s="7"/>
      <c r="FF18" s="17"/>
      <c r="FG18" s="7"/>
      <c r="FH18" s="17"/>
      <c r="FI18" s="7"/>
      <c r="FJ18" s="17"/>
      <c r="FK18" s="7"/>
      <c r="FL18" s="20"/>
      <c r="FM18" s="7"/>
      <c r="FN18" s="17"/>
      <c r="FO18" s="7"/>
      <c r="FP18" s="20"/>
      <c r="FQ18" s="7">
        <v>1.5983796296296295E-2</v>
      </c>
      <c r="FR18" s="20">
        <f>ROUNDUP(FQ18/F18,0)</f>
        <v>2</v>
      </c>
      <c r="FS18" s="7"/>
      <c r="FT18" s="20"/>
      <c r="FU18" s="7"/>
      <c r="FV18" s="20"/>
      <c r="FW18" s="7"/>
      <c r="FX18" s="20"/>
      <c r="FY18" s="7"/>
      <c r="FZ18" s="20"/>
      <c r="GA18" s="7"/>
      <c r="GB18" s="20"/>
      <c r="GC18" s="7"/>
      <c r="GD18" s="17"/>
      <c r="GE18" s="7"/>
      <c r="GF18" s="20"/>
      <c r="GG18" s="7"/>
      <c r="GH18" s="20"/>
      <c r="GI18" s="153"/>
      <c r="GJ18" s="116"/>
      <c r="GK18" s="7"/>
      <c r="GL18" s="17"/>
      <c r="GM18" s="7"/>
      <c r="GN18" s="20"/>
      <c r="GO18" s="7">
        <v>7.9351851851851854E-2</v>
      </c>
      <c r="GP18" s="20">
        <f>ROUNDUP(GO18/F18,0)</f>
        <v>6</v>
      </c>
      <c r="GQ18" s="7"/>
      <c r="GR18" s="17"/>
      <c r="GS18" s="113"/>
      <c r="GT18" s="103"/>
      <c r="GU18" s="7"/>
      <c r="GV18" s="17"/>
      <c r="GW18" s="7"/>
      <c r="GX18" s="20"/>
      <c r="GY18" s="7"/>
      <c r="GZ18" s="119"/>
      <c r="HA18" s="7">
        <v>2.5127314814814811E-2</v>
      </c>
      <c r="HB18" s="20">
        <f>ROUNDUP(HA18/F18,0)</f>
        <v>2</v>
      </c>
      <c r="HC18" s="7">
        <v>8.1053240740740731E-2</v>
      </c>
      <c r="HD18" s="20">
        <f>ROUNDUP(HC18/F18,0)</f>
        <v>6</v>
      </c>
      <c r="HE18" s="7"/>
      <c r="HF18" s="20"/>
      <c r="HG18" s="7"/>
      <c r="HH18" s="20"/>
      <c r="HI18" s="7"/>
      <c r="HJ18" s="20"/>
      <c r="HK18" s="7">
        <v>3.1458333333333331E-2</v>
      </c>
      <c r="HL18" s="20">
        <f>ROUNDUP(HK18/F18,0)</f>
        <v>3</v>
      </c>
      <c r="HM18" s="7"/>
      <c r="HN18" s="17"/>
      <c r="HO18" s="95"/>
      <c r="HP18" s="20"/>
      <c r="HQ18" s="7">
        <v>0.99375000000000002</v>
      </c>
      <c r="HR18" s="17">
        <v>30</v>
      </c>
      <c r="HS18" s="7"/>
      <c r="HT18" s="20"/>
      <c r="HU18" s="100"/>
      <c r="HV18" s="101"/>
      <c r="HW18" s="7"/>
      <c r="HX18" s="20"/>
      <c r="HY18" s="7"/>
      <c r="HZ18" s="20"/>
      <c r="IA18" s="7"/>
      <c r="IB18" s="17"/>
      <c r="IC18" s="7"/>
      <c r="ID18" s="17"/>
      <c r="IE18" s="7"/>
      <c r="IF18" s="17"/>
      <c r="IG18" s="148"/>
      <c r="IH18" s="17"/>
      <c r="II18" s="153"/>
      <c r="IJ18" s="103"/>
      <c r="IK18" s="7">
        <v>4.7685185185185183E-3</v>
      </c>
      <c r="IL18" s="17">
        <f>ROUNDUP(IK18/F18,0)</f>
        <v>1</v>
      </c>
      <c r="IM18" s="7"/>
      <c r="IN18" s="17"/>
      <c r="IO18" s="7"/>
      <c r="IP18" s="17"/>
      <c r="IQ18" s="7"/>
      <c r="IR18" s="20"/>
      <c r="IS18" s="7"/>
      <c r="IT18" s="17"/>
      <c r="IU18" s="7"/>
      <c r="IV18" s="17"/>
      <c r="IW18" s="7"/>
      <c r="IX18" s="17"/>
      <c r="IY18" s="148"/>
      <c r="IZ18" s="149"/>
      <c r="JA18" s="153"/>
      <c r="JB18" s="103"/>
      <c r="JC18" s="148"/>
      <c r="JD18" s="149"/>
      <c r="JE18" s="148"/>
      <c r="JF18" s="149"/>
      <c r="JG18" s="148"/>
      <c r="JH18" s="149"/>
    </row>
    <row r="19" spans="1:268" s="33" customFormat="1" ht="16.5" customHeight="1" x14ac:dyDescent="0.2">
      <c r="A19" s="86" t="s">
        <v>69</v>
      </c>
      <c r="B19" s="5" t="s">
        <v>113</v>
      </c>
      <c r="C19" s="63">
        <v>14</v>
      </c>
      <c r="D19" s="91">
        <v>0</v>
      </c>
      <c r="E19" s="151">
        <f t="shared" si="0"/>
        <v>1.0117361111111112</v>
      </c>
      <c r="F19" s="25">
        <f t="shared" si="1"/>
        <v>0</v>
      </c>
      <c r="G19" s="7"/>
      <c r="H19" s="20"/>
      <c r="I19" s="7"/>
      <c r="J19" s="20"/>
      <c r="K19" s="7"/>
      <c r="L19" s="20"/>
      <c r="M19" s="7"/>
      <c r="N19" s="20"/>
      <c r="O19" s="7"/>
      <c r="P19" s="20"/>
      <c r="Q19" s="7"/>
      <c r="R19" s="20"/>
      <c r="S19" s="7"/>
      <c r="T19" s="20"/>
      <c r="U19" s="11"/>
      <c r="V19" s="20"/>
      <c r="W19" s="7"/>
      <c r="X19" s="20"/>
      <c r="Y19" s="7"/>
      <c r="Z19" s="20"/>
      <c r="AA19" s="7"/>
      <c r="AB19" s="20"/>
      <c r="AC19" s="7"/>
      <c r="AD19" s="20"/>
      <c r="AE19" s="7"/>
      <c r="AF19" s="20"/>
      <c r="AG19" s="7"/>
      <c r="AH19" s="20"/>
      <c r="AI19" s="7"/>
      <c r="AJ19" s="20"/>
      <c r="AK19" s="7"/>
      <c r="AL19" s="20"/>
      <c r="AM19" s="7"/>
      <c r="AN19" s="20"/>
      <c r="AO19" s="7"/>
      <c r="AP19" s="20"/>
      <c r="AQ19" s="49"/>
      <c r="AR19" s="20"/>
      <c r="AS19" s="7"/>
      <c r="AT19" s="20"/>
      <c r="AU19" s="7"/>
      <c r="AV19" s="20"/>
      <c r="AW19" s="7"/>
      <c r="AX19" s="20"/>
      <c r="AY19" s="7"/>
      <c r="AZ19" s="20"/>
      <c r="BA19" s="7"/>
      <c r="BB19" s="20"/>
      <c r="BC19" s="7"/>
      <c r="BD19" s="20"/>
      <c r="BE19" s="7"/>
      <c r="BF19" s="20"/>
      <c r="BG19" s="7"/>
      <c r="BH19" s="20"/>
      <c r="BI19" s="7"/>
      <c r="BJ19" s="20"/>
      <c r="BK19" s="7"/>
      <c r="BL19" s="20"/>
      <c r="BM19" s="7"/>
      <c r="BN19" s="20"/>
      <c r="BO19" s="7"/>
      <c r="BP19" s="20"/>
      <c r="BQ19" s="7"/>
      <c r="BR19" s="20"/>
      <c r="BS19" s="7"/>
      <c r="BT19" s="20"/>
      <c r="BU19" s="7"/>
      <c r="BV19" s="17"/>
      <c r="BW19" s="7"/>
      <c r="BX19" s="17"/>
      <c r="BY19" s="7"/>
      <c r="BZ19" s="20"/>
      <c r="CA19" s="7"/>
      <c r="CB19" s="17"/>
      <c r="CC19" s="7"/>
      <c r="CD19" s="20"/>
      <c r="CE19" s="7"/>
      <c r="CF19" s="20"/>
      <c r="CG19" s="7"/>
      <c r="CH19" s="20"/>
      <c r="CI19" s="7"/>
      <c r="CJ19" s="20"/>
      <c r="CK19" s="7"/>
      <c r="CL19" s="20"/>
      <c r="CM19" s="7">
        <v>1.7986111111111109E-2</v>
      </c>
      <c r="CN19" s="20" t="e">
        <f>ROUNDUP(CM19/F19,0)</f>
        <v>#DIV/0!</v>
      </c>
      <c r="CO19" s="7"/>
      <c r="CP19" s="20"/>
      <c r="CQ19" s="7"/>
      <c r="CR19" s="20"/>
      <c r="CS19" s="7"/>
      <c r="CT19" s="20"/>
      <c r="CU19" s="7"/>
      <c r="CV19" s="20"/>
      <c r="CW19" s="7"/>
      <c r="CX19" s="20"/>
      <c r="CY19" s="7"/>
      <c r="CZ19" s="20"/>
      <c r="DA19" s="7"/>
      <c r="DB19" s="20"/>
      <c r="DC19" s="7"/>
      <c r="DD19" s="20"/>
      <c r="DE19" s="21"/>
      <c r="DF19" s="20"/>
      <c r="DG19" s="21"/>
      <c r="DH19" s="20"/>
      <c r="DI19" s="21"/>
      <c r="DJ19" s="20"/>
      <c r="DK19" s="153"/>
      <c r="DL19" s="103"/>
      <c r="DM19" s="49"/>
      <c r="DN19" s="20"/>
      <c r="DO19" s="7"/>
      <c r="DP19" s="20"/>
      <c r="DQ19" s="7"/>
      <c r="DR19" s="20"/>
      <c r="DS19" s="21"/>
      <c r="DT19" s="20"/>
      <c r="DU19" s="21"/>
      <c r="DV19" s="20"/>
      <c r="DW19" s="21"/>
      <c r="DX19" s="20"/>
      <c r="DY19" s="7"/>
      <c r="DZ19" s="20"/>
      <c r="EA19" s="153"/>
      <c r="EB19" s="101"/>
      <c r="EC19" s="7"/>
      <c r="ED19" s="20"/>
      <c r="EE19" s="7"/>
      <c r="EF19" s="20"/>
      <c r="EG19" s="7"/>
      <c r="EH19" s="20"/>
      <c r="EI19" s="7"/>
      <c r="EJ19" s="20"/>
      <c r="EK19" s="7"/>
      <c r="EL19" s="20"/>
      <c r="EM19" s="7"/>
      <c r="EN19" s="17"/>
      <c r="EO19" s="7"/>
      <c r="EP19" s="20"/>
      <c r="EQ19" s="7"/>
      <c r="ER19" s="20"/>
      <c r="ES19" s="7"/>
      <c r="ET19" s="20"/>
      <c r="EU19" s="7"/>
      <c r="EV19" s="20"/>
      <c r="EW19" s="7"/>
      <c r="EX19" s="20"/>
      <c r="EY19" s="7"/>
      <c r="EZ19" s="17"/>
      <c r="FA19" s="7"/>
      <c r="FB19" s="20"/>
      <c r="FC19" s="7"/>
      <c r="FD19" s="17"/>
      <c r="FE19" s="7"/>
      <c r="FF19" s="17"/>
      <c r="FG19" s="7"/>
      <c r="FH19" s="17"/>
      <c r="FI19" s="7"/>
      <c r="FJ19" s="17"/>
      <c r="FK19" s="7"/>
      <c r="FL19" s="20"/>
      <c r="FM19" s="7"/>
      <c r="FN19" s="17"/>
      <c r="FO19" s="7"/>
      <c r="FP19" s="20"/>
      <c r="FQ19" s="7"/>
      <c r="FR19" s="20"/>
      <c r="FS19" s="7"/>
      <c r="FT19" s="20"/>
      <c r="FU19" s="7"/>
      <c r="FV19" s="20"/>
      <c r="FW19" s="7"/>
      <c r="FX19" s="20"/>
      <c r="FY19" s="7"/>
      <c r="FZ19" s="20"/>
      <c r="GA19" s="7"/>
      <c r="GB19" s="20"/>
      <c r="GC19" s="7"/>
      <c r="GD19" s="17"/>
      <c r="GE19" s="7"/>
      <c r="GF19" s="20"/>
      <c r="GG19" s="7"/>
      <c r="GH19" s="20"/>
      <c r="GI19" s="153"/>
      <c r="GJ19" s="116"/>
      <c r="GK19" s="7"/>
      <c r="GL19" s="17"/>
      <c r="GM19" s="7"/>
      <c r="GN19" s="20"/>
      <c r="GO19" s="7"/>
      <c r="GP19" s="20"/>
      <c r="GQ19" s="7"/>
      <c r="GR19" s="17"/>
      <c r="GS19" s="113"/>
      <c r="GT19" s="103"/>
      <c r="GU19" s="7"/>
      <c r="GV19" s="17"/>
      <c r="GW19" s="7"/>
      <c r="GX19" s="20"/>
      <c r="GY19" s="7"/>
      <c r="GZ19" s="119"/>
      <c r="HA19" s="7"/>
      <c r="HB19" s="20"/>
      <c r="HC19" s="7"/>
      <c r="HD19" s="20"/>
      <c r="HE19" s="7"/>
      <c r="HF19" s="20"/>
      <c r="HG19" s="7"/>
      <c r="HH19" s="20"/>
      <c r="HI19" s="7"/>
      <c r="HJ19" s="20"/>
      <c r="HK19" s="7"/>
      <c r="HL19" s="20"/>
      <c r="HM19" s="7"/>
      <c r="HN19" s="17"/>
      <c r="HO19" s="7"/>
      <c r="HP19" s="20"/>
      <c r="HQ19" s="7">
        <v>0.99375000000000002</v>
      </c>
      <c r="HR19" s="17">
        <v>0</v>
      </c>
      <c r="HS19" s="7"/>
      <c r="HT19" s="20"/>
      <c r="HU19" s="100"/>
      <c r="HV19" s="101"/>
      <c r="HW19" s="7"/>
      <c r="HX19" s="20"/>
      <c r="HY19" s="7"/>
      <c r="HZ19" s="20"/>
      <c r="IA19" s="7"/>
      <c r="IB19" s="17"/>
      <c r="IC19" s="7"/>
      <c r="ID19" s="17"/>
      <c r="IE19" s="7"/>
      <c r="IF19" s="17"/>
      <c r="IG19" s="148"/>
      <c r="IH19" s="17"/>
      <c r="II19" s="153"/>
      <c r="IJ19" s="103"/>
      <c r="IK19" s="7"/>
      <c r="IL19" s="17"/>
      <c r="IM19" s="7"/>
      <c r="IN19" s="17"/>
      <c r="IO19" s="7"/>
      <c r="IP19" s="17"/>
      <c r="IQ19" s="7"/>
      <c r="IR19" s="20"/>
      <c r="IS19" s="7"/>
      <c r="IT19" s="17"/>
      <c r="IU19" s="7"/>
      <c r="IV19" s="17"/>
      <c r="IW19" s="7"/>
      <c r="IX19" s="17"/>
      <c r="IY19" s="148"/>
      <c r="IZ19" s="149"/>
      <c r="JA19" s="153"/>
      <c r="JB19" s="103"/>
      <c r="JC19" s="148"/>
      <c r="JD19" s="149"/>
      <c r="JE19" s="148"/>
      <c r="JF19" s="149"/>
      <c r="JG19" s="148"/>
      <c r="JH19" s="149"/>
    </row>
    <row r="20" spans="1:268" s="33" customFormat="1" ht="16.5" customHeight="1" x14ac:dyDescent="0.2">
      <c r="A20" s="86" t="s">
        <v>72</v>
      </c>
      <c r="B20" s="5" t="s">
        <v>64</v>
      </c>
      <c r="C20" s="157">
        <v>15</v>
      </c>
      <c r="D20" s="91">
        <v>0</v>
      </c>
      <c r="E20" s="151">
        <f t="shared" si="0"/>
        <v>0.30077546296296298</v>
      </c>
      <c r="F20" s="25">
        <f t="shared" si="1"/>
        <v>0</v>
      </c>
      <c r="G20" s="7"/>
      <c r="H20" s="20"/>
      <c r="I20" s="7"/>
      <c r="J20" s="20"/>
      <c r="K20" s="11"/>
      <c r="L20" s="20"/>
      <c r="M20" s="11"/>
      <c r="N20" s="20"/>
      <c r="O20" s="7"/>
      <c r="P20" s="20"/>
      <c r="Q20" s="7"/>
      <c r="R20" s="20"/>
      <c r="S20" s="7"/>
      <c r="T20" s="20"/>
      <c r="U20" s="11"/>
      <c r="V20" s="20"/>
      <c r="W20" s="7"/>
      <c r="X20" s="20"/>
      <c r="Y20" s="7"/>
      <c r="Z20" s="20"/>
      <c r="AA20" s="7"/>
      <c r="AB20" s="20"/>
      <c r="AC20" s="7"/>
      <c r="AD20" s="20"/>
      <c r="AE20" s="7"/>
      <c r="AF20" s="20"/>
      <c r="AG20" s="7"/>
      <c r="AH20" s="20"/>
      <c r="AI20" s="7"/>
      <c r="AJ20" s="20"/>
      <c r="AK20" s="7"/>
      <c r="AL20" s="20"/>
      <c r="AM20" s="7"/>
      <c r="AN20" s="20"/>
      <c r="AO20" s="7"/>
      <c r="AP20" s="20"/>
      <c r="AQ20" s="49"/>
      <c r="AR20" s="20"/>
      <c r="AS20" s="7"/>
      <c r="AT20" s="20"/>
      <c r="AU20" s="7"/>
      <c r="AV20" s="20"/>
      <c r="AW20" s="7"/>
      <c r="AX20" s="20"/>
      <c r="AY20" s="7"/>
      <c r="AZ20" s="20"/>
      <c r="BA20" s="7"/>
      <c r="BB20" s="20"/>
      <c r="BC20" s="7"/>
      <c r="BD20" s="20"/>
      <c r="BE20" s="7"/>
      <c r="BF20" s="20"/>
      <c r="BG20" s="7"/>
      <c r="BH20" s="20"/>
      <c r="BI20" s="7"/>
      <c r="BJ20" s="20"/>
      <c r="BK20" s="7"/>
      <c r="BL20" s="20"/>
      <c r="BM20" s="7"/>
      <c r="BN20" s="20"/>
      <c r="BO20" s="7"/>
      <c r="BP20" s="20"/>
      <c r="BQ20" s="7"/>
      <c r="BR20" s="20"/>
      <c r="BS20" s="7"/>
      <c r="BT20" s="20"/>
      <c r="BU20" s="7"/>
      <c r="BV20" s="17"/>
      <c r="BW20" s="7"/>
      <c r="BX20" s="17"/>
      <c r="BY20" s="7"/>
      <c r="BZ20" s="20"/>
      <c r="CA20" s="7"/>
      <c r="CB20" s="17"/>
      <c r="CC20" s="7"/>
      <c r="CD20" s="20"/>
      <c r="CE20" s="7"/>
      <c r="CF20" s="20"/>
      <c r="CG20" s="7"/>
      <c r="CH20" s="20"/>
      <c r="CI20" s="7"/>
      <c r="CJ20" s="20"/>
      <c r="CK20" s="7"/>
      <c r="CL20" s="20"/>
      <c r="CM20" s="7"/>
      <c r="CN20" s="20"/>
      <c r="CO20" s="7"/>
      <c r="CP20" s="20"/>
      <c r="CQ20" s="7"/>
      <c r="CR20" s="20"/>
      <c r="CS20" s="7"/>
      <c r="CT20" s="20"/>
      <c r="CU20" s="7"/>
      <c r="CV20" s="20"/>
      <c r="CW20" s="7"/>
      <c r="CX20" s="20"/>
      <c r="CY20" s="7"/>
      <c r="CZ20" s="20"/>
      <c r="DA20" s="7"/>
      <c r="DB20" s="20"/>
      <c r="DC20" s="7"/>
      <c r="DD20" s="20"/>
      <c r="DE20" s="21"/>
      <c r="DF20" s="20"/>
      <c r="DG20" s="21"/>
      <c r="DH20" s="20"/>
      <c r="DI20" s="21"/>
      <c r="DJ20" s="20"/>
      <c r="DK20" s="153">
        <v>6.2557870370370375E-2</v>
      </c>
      <c r="DL20" s="103" t="e">
        <f>ROUNDUP(DK20/F20,0)</f>
        <v>#DIV/0!</v>
      </c>
      <c r="DM20" s="49"/>
      <c r="DN20" s="20"/>
      <c r="DO20" s="7"/>
      <c r="DP20" s="20"/>
      <c r="DQ20" s="7"/>
      <c r="DR20" s="20"/>
      <c r="DS20" s="21"/>
      <c r="DT20" s="20"/>
      <c r="DU20" s="21"/>
      <c r="DV20" s="20"/>
      <c r="DW20" s="21">
        <v>6.3356481481481486E-2</v>
      </c>
      <c r="DX20" s="20" t="e">
        <f>ROUNDUP(DW20/F20,0)</f>
        <v>#DIV/0!</v>
      </c>
      <c r="DY20" s="7"/>
      <c r="DZ20" s="20"/>
      <c r="EA20" s="153"/>
      <c r="EB20" s="101"/>
      <c r="EC20" s="7"/>
      <c r="ED20" s="20"/>
      <c r="EE20" s="7"/>
      <c r="EF20" s="20"/>
      <c r="EG20" s="7"/>
      <c r="EH20" s="20"/>
      <c r="EI20" s="7"/>
      <c r="EJ20" s="20"/>
      <c r="EK20" s="7"/>
      <c r="EL20" s="20"/>
      <c r="EM20" s="7"/>
      <c r="EN20" s="17"/>
      <c r="EO20" s="7"/>
      <c r="EP20" s="20"/>
      <c r="EQ20" s="7"/>
      <c r="ER20" s="20"/>
      <c r="ES20" s="7"/>
      <c r="ET20" s="20"/>
      <c r="EU20" s="7"/>
      <c r="EV20" s="20"/>
      <c r="EW20" s="7"/>
      <c r="EX20" s="20"/>
      <c r="EY20" s="7"/>
      <c r="EZ20" s="17"/>
      <c r="FA20" s="7"/>
      <c r="FB20" s="20"/>
      <c r="FC20" s="7"/>
      <c r="FD20" s="17"/>
      <c r="FE20" s="7"/>
      <c r="FF20" s="17"/>
      <c r="FG20" s="7"/>
      <c r="FH20" s="17"/>
      <c r="FI20" s="7"/>
      <c r="FJ20" s="17"/>
      <c r="FK20" s="7"/>
      <c r="FL20" s="20"/>
      <c r="FM20" s="7"/>
      <c r="FN20" s="17"/>
      <c r="FO20" s="7"/>
      <c r="FP20" s="20"/>
      <c r="FQ20" s="7"/>
      <c r="FR20" s="20"/>
      <c r="FS20" s="7"/>
      <c r="FT20" s="20"/>
      <c r="FU20" s="7"/>
      <c r="FV20" s="20"/>
      <c r="FW20" s="7"/>
      <c r="FX20" s="20"/>
      <c r="FY20" s="7"/>
      <c r="FZ20" s="20"/>
      <c r="GA20" s="7"/>
      <c r="GB20" s="20"/>
      <c r="GC20" s="7"/>
      <c r="GD20" s="17"/>
      <c r="GE20" s="7"/>
      <c r="GF20" s="20"/>
      <c r="GG20" s="7"/>
      <c r="GH20" s="20"/>
      <c r="GI20" s="153"/>
      <c r="GJ20" s="116"/>
      <c r="GK20" s="7"/>
      <c r="GL20" s="17"/>
      <c r="GM20" s="7"/>
      <c r="GN20" s="20"/>
      <c r="GO20" s="7"/>
      <c r="GP20" s="20"/>
      <c r="GQ20" s="7"/>
      <c r="GR20" s="17"/>
      <c r="GS20" s="113"/>
      <c r="GT20" s="103"/>
      <c r="GU20" s="7"/>
      <c r="GV20" s="20"/>
      <c r="GW20" s="7"/>
      <c r="GX20" s="20"/>
      <c r="GY20" s="7"/>
      <c r="GZ20" s="119"/>
      <c r="HA20" s="7">
        <v>2.0208333333333335E-2</v>
      </c>
      <c r="HB20" s="20" t="e">
        <f>ROUNDUP(HA20/F20,0)</f>
        <v>#DIV/0!</v>
      </c>
      <c r="HC20" s="7">
        <v>6.6724537037037041E-2</v>
      </c>
      <c r="HD20" s="20" t="e">
        <f>ROUNDUP(HC20/F20,0)</f>
        <v>#DIV/0!</v>
      </c>
      <c r="HE20" s="7"/>
      <c r="HF20" s="20"/>
      <c r="HG20" s="7"/>
      <c r="HH20" s="20"/>
      <c r="HI20" s="7"/>
      <c r="HJ20" s="20"/>
      <c r="HK20" s="7">
        <v>2.6932870370370371E-2</v>
      </c>
      <c r="HL20" s="20" t="e">
        <f>ROUNDUP(HK20/F20,0)</f>
        <v>#DIV/0!</v>
      </c>
      <c r="HM20" s="7"/>
      <c r="HN20" s="17"/>
      <c r="HO20" s="7"/>
      <c r="HP20" s="20"/>
      <c r="HQ20" s="7"/>
      <c r="HR20" s="17"/>
      <c r="HS20" s="7"/>
      <c r="HT20" s="20"/>
      <c r="HU20" s="100"/>
      <c r="HV20" s="101"/>
      <c r="HW20" s="7"/>
      <c r="HX20" s="20"/>
      <c r="HY20" s="7"/>
      <c r="HZ20" s="20"/>
      <c r="IA20" s="7"/>
      <c r="IB20" s="17"/>
      <c r="IC20" s="7">
        <v>6.0995370370370366E-2</v>
      </c>
      <c r="ID20" s="17" t="e">
        <f>ROUNDUP(IC20/F20,0)</f>
        <v>#DIV/0!</v>
      </c>
      <c r="IE20" s="7"/>
      <c r="IF20" s="17"/>
      <c r="IG20" s="148"/>
      <c r="IH20" s="17"/>
      <c r="II20" s="153"/>
      <c r="IJ20" s="103"/>
      <c r="IK20" s="7"/>
      <c r="IL20" s="17"/>
      <c r="IM20" s="7"/>
      <c r="IN20" s="17"/>
      <c r="IO20" s="7"/>
      <c r="IP20" s="17"/>
      <c r="IQ20" s="7"/>
      <c r="IR20" s="20"/>
      <c r="IS20" s="7"/>
      <c r="IT20" s="17"/>
      <c r="IU20" s="7"/>
      <c r="IV20" s="17"/>
      <c r="IW20" s="7"/>
      <c r="IX20" s="17"/>
      <c r="IY20" s="148"/>
      <c r="IZ20" s="149"/>
      <c r="JA20" s="153"/>
      <c r="JB20" s="103"/>
      <c r="JC20" s="148"/>
      <c r="JD20" s="149"/>
      <c r="JE20" s="148"/>
      <c r="JF20" s="149"/>
      <c r="JG20" s="148"/>
      <c r="JH20" s="149"/>
    </row>
    <row r="21" spans="1:268" s="33" customFormat="1" ht="16.5" customHeight="1" x14ac:dyDescent="0.2">
      <c r="A21" s="86" t="s">
        <v>74</v>
      </c>
      <c r="B21" s="5" t="s">
        <v>99</v>
      </c>
      <c r="C21" s="157">
        <v>2</v>
      </c>
      <c r="D21" s="91">
        <f>H21+J21+L21+N21+P21+R21+T21+V21+JB21+X21+Z21+AB21+IJ21+AD21+AF21+AH21+AJ21+AL21+AN21+AP21+AR21+AT21+AV21+AX21+AZ21+BB21+BD21+BF21+BH21+BJ21+BL21+BN21+BP21+BR21+BT21+BV21+BX21+BZ21+CB21+CD21+CF21+CH21+CJ21+CL21+CN21+CP21+CR21+CT21+CV21+CX21+CZ21+DB21+DD21+DF21+DH21+DJ21+DL21+DN21+DP21+DR21+DT21+DV21+DX21+DZ21+EB21+ED21+EF21+EH21+EJ21+EL21+EN21+EP21+ER21+ET21+EV21+EX21+EZ21+FB21+FD21+FF21+FH21+FJ21+FL21+FN21+FP21+FR21+FT21+FV21+FX21+FZ21+GB21+GD21+GF21+GH21+GL21+GN21+GP21+GR21+GV21+GX21+HB21+HD21+HF21+HH21+HJ21+HL21+HN21+HP21+HR21+HT21+HV21+HX21+HZ21+IB21+ID21+IF21+IH21+IL21+IN21+IP21+IR21+IT21+IV21+IX21+IZ21+JD21+JF21+JH21</f>
        <v>207</v>
      </c>
      <c r="E21" s="151">
        <f t="shared" si="0"/>
        <v>2.7728703703703705</v>
      </c>
      <c r="F21" s="25">
        <f t="shared" si="1"/>
        <v>1.3773148148148147E-2</v>
      </c>
      <c r="G21" s="7">
        <v>9.2951388888888889E-2</v>
      </c>
      <c r="H21" s="20">
        <f>ROUNDUP(G21/F21,0)</f>
        <v>7</v>
      </c>
      <c r="I21" s="7"/>
      <c r="J21" s="20"/>
      <c r="K21" s="7"/>
      <c r="L21" s="20"/>
      <c r="M21" s="11"/>
      <c r="N21" s="20"/>
      <c r="O21" s="7"/>
      <c r="P21" s="20"/>
      <c r="Q21" s="7">
        <v>6.4178240740740744E-2</v>
      </c>
      <c r="R21" s="20">
        <f>ROUNDUP(Q21/F21,0)</f>
        <v>5</v>
      </c>
      <c r="S21" s="7"/>
      <c r="T21" s="20"/>
      <c r="U21" s="7"/>
      <c r="V21" s="20"/>
      <c r="W21" s="7"/>
      <c r="X21" s="20"/>
      <c r="Y21" s="7"/>
      <c r="Z21" s="20"/>
      <c r="AA21" s="7"/>
      <c r="AB21" s="20"/>
      <c r="AC21" s="7"/>
      <c r="AD21" s="20"/>
      <c r="AE21" s="7"/>
      <c r="AF21" s="20"/>
      <c r="AG21" s="7"/>
      <c r="AH21" s="20"/>
      <c r="AI21" s="7"/>
      <c r="AJ21" s="20"/>
      <c r="AK21" s="7"/>
      <c r="AL21" s="20"/>
      <c r="AM21" s="7"/>
      <c r="AN21" s="20"/>
      <c r="AO21" s="7"/>
      <c r="AP21" s="20"/>
      <c r="AQ21" s="49">
        <v>8.8148148148148142E-2</v>
      </c>
      <c r="AR21" s="20">
        <f>ROUNDUP(AQ21/F21,0)</f>
        <v>7</v>
      </c>
      <c r="AS21" s="7">
        <v>0.14093749999999999</v>
      </c>
      <c r="AT21" s="20">
        <f>ROUNDUP(AS21/F21,0)</f>
        <v>11</v>
      </c>
      <c r="AU21" s="7"/>
      <c r="AV21" s="20"/>
      <c r="AW21" s="7"/>
      <c r="AX21" s="20"/>
      <c r="AY21" s="7"/>
      <c r="AZ21" s="20"/>
      <c r="BA21" s="7"/>
      <c r="BB21" s="20"/>
      <c r="BC21" s="7"/>
      <c r="BD21" s="20"/>
      <c r="BE21" s="7">
        <v>2.3576388888888893E-2</v>
      </c>
      <c r="BF21" s="20">
        <f>ROUNDUP(BE21/F21,0)</f>
        <v>2</v>
      </c>
      <c r="BG21" s="7">
        <v>2.4293981481481482E-2</v>
      </c>
      <c r="BH21" s="20">
        <f>ROUNDUP(BG21/F21,0)</f>
        <v>2</v>
      </c>
      <c r="BI21" s="7"/>
      <c r="BJ21" s="20"/>
      <c r="BK21" s="7"/>
      <c r="BL21" s="20"/>
      <c r="BM21" s="7"/>
      <c r="BN21" s="20"/>
      <c r="BO21" s="7">
        <v>5.3692129629629631E-2</v>
      </c>
      <c r="BP21" s="20">
        <f>ROUNDUP(BO21/F21,0)</f>
        <v>4</v>
      </c>
      <c r="BQ21" s="7"/>
      <c r="BR21" s="20"/>
      <c r="BS21" s="7"/>
      <c r="BT21" s="20"/>
      <c r="BU21" s="7"/>
      <c r="BV21" s="20"/>
      <c r="BW21" s="7"/>
      <c r="BX21" s="20"/>
      <c r="BY21" s="7"/>
      <c r="BZ21" s="20"/>
      <c r="CA21" s="7"/>
      <c r="CB21" s="17"/>
      <c r="CC21" s="7">
        <v>1.6053240740740739E-2</v>
      </c>
      <c r="CD21" s="20">
        <f t="shared" si="3"/>
        <v>2</v>
      </c>
      <c r="CE21" s="7"/>
      <c r="CF21" s="20"/>
      <c r="CG21" s="7"/>
      <c r="CH21" s="20"/>
      <c r="CI21" s="99"/>
      <c r="CJ21" s="20"/>
      <c r="CK21" s="7">
        <v>6.6122685185185187E-2</v>
      </c>
      <c r="CL21" s="20">
        <f>ROUNDUP(CK21/F21,0)</f>
        <v>5</v>
      </c>
      <c r="CM21" s="7"/>
      <c r="CN21" s="20"/>
      <c r="CO21" s="7">
        <v>1.3773148148148147E-2</v>
      </c>
      <c r="CP21" s="20">
        <f>ROUNDUP(CO21/F21,0)</f>
        <v>1</v>
      </c>
      <c r="CQ21" s="7"/>
      <c r="CR21" s="20"/>
      <c r="CS21" s="7"/>
      <c r="CT21" s="20"/>
      <c r="CU21" s="7">
        <v>2.8981481481481483E-2</v>
      </c>
      <c r="CV21" s="20">
        <f>ROUNDUP(CU21/F21,0)</f>
        <v>3</v>
      </c>
      <c r="CW21" s="7"/>
      <c r="CX21" s="20"/>
      <c r="CY21" s="7"/>
      <c r="CZ21" s="20"/>
      <c r="DA21" s="7"/>
      <c r="DB21" s="20"/>
      <c r="DC21" s="7"/>
      <c r="DD21" s="20"/>
      <c r="DE21" s="21">
        <v>5.5879629629629633E-2</v>
      </c>
      <c r="DF21" s="20">
        <f>ROUNDUP(DE21/F21,0)</f>
        <v>5</v>
      </c>
      <c r="DG21" s="21"/>
      <c r="DH21" s="20"/>
      <c r="DI21" s="21">
        <v>8.368055555555555E-2</v>
      </c>
      <c r="DJ21" s="20">
        <f>ROUNDUP(DI21/F21,0)</f>
        <v>7</v>
      </c>
      <c r="DK21" s="153"/>
      <c r="DL21" s="103"/>
      <c r="DM21" s="49">
        <v>1.3935185185185184E-2</v>
      </c>
      <c r="DN21" s="20">
        <f>ROUNDUP(DM21/F21,0)</f>
        <v>2</v>
      </c>
      <c r="DO21" s="7"/>
      <c r="DP21" s="20"/>
      <c r="DQ21" s="7">
        <v>4.9247685185185186E-2</v>
      </c>
      <c r="DR21" s="20">
        <f>ROUNDUP(DQ21/F21,0)</f>
        <v>4</v>
      </c>
      <c r="DS21" s="21"/>
      <c r="DT21" s="20"/>
      <c r="DU21" s="21"/>
      <c r="DV21" s="20"/>
      <c r="DW21" s="21"/>
      <c r="DX21" s="20"/>
      <c r="DY21" s="7"/>
      <c r="DZ21" s="20"/>
      <c r="EA21" s="153">
        <v>0.43238425925925927</v>
      </c>
      <c r="EB21" s="101">
        <f>ROUNDUP(EA21/F21,0)</f>
        <v>32</v>
      </c>
      <c r="EC21" s="7"/>
      <c r="ED21" s="20"/>
      <c r="EE21" s="7"/>
      <c r="EF21" s="20"/>
      <c r="EG21" s="7"/>
      <c r="EH21" s="20"/>
      <c r="EI21" s="7"/>
      <c r="EJ21" s="20"/>
      <c r="EK21" s="7"/>
      <c r="EL21" s="20"/>
      <c r="EM21" s="7"/>
      <c r="EN21" s="20"/>
      <c r="EO21" s="7"/>
      <c r="EP21" s="20"/>
      <c r="EQ21" s="7">
        <v>6.7337962962962961E-2</v>
      </c>
      <c r="ER21" s="20">
        <f>ROUNDUP(EQ21/F21,0)</f>
        <v>5</v>
      </c>
      <c r="ES21" s="7">
        <v>3.7395833333333336E-2</v>
      </c>
      <c r="ET21" s="20">
        <f>ROUNDUP(ES21/E21,0)</f>
        <v>1</v>
      </c>
      <c r="EU21" s="7"/>
      <c r="EV21" s="20"/>
      <c r="EW21" s="7"/>
      <c r="EX21" s="20"/>
      <c r="EY21" s="7">
        <v>5.7488425925925929E-2</v>
      </c>
      <c r="EZ21" s="20">
        <f>ROUNDUP(EY21/F21,0)</f>
        <v>5</v>
      </c>
      <c r="FA21" s="7"/>
      <c r="FB21" s="20"/>
      <c r="FC21" s="7">
        <v>5.783564814814815E-2</v>
      </c>
      <c r="FD21" s="20">
        <f>ROUNDUP(FC21/F21,0)</f>
        <v>5</v>
      </c>
      <c r="FE21" s="7"/>
      <c r="FF21" s="20"/>
      <c r="FG21" s="7"/>
      <c r="FH21" s="20"/>
      <c r="FI21" s="7"/>
      <c r="FJ21" s="17"/>
      <c r="FK21" s="7"/>
      <c r="FL21" s="20"/>
      <c r="FM21" s="7"/>
      <c r="FN21" s="17"/>
      <c r="FO21" s="7"/>
      <c r="FP21" s="20"/>
      <c r="FQ21" s="7"/>
      <c r="FR21" s="20"/>
      <c r="FS21" s="7"/>
      <c r="FT21" s="20"/>
      <c r="FU21" s="7"/>
      <c r="FV21" s="20"/>
      <c r="FW21" s="7"/>
      <c r="FX21" s="20"/>
      <c r="FY21" s="7">
        <v>4.0046296296296297E-3</v>
      </c>
      <c r="FZ21" s="20">
        <f>ROUNDUP(FY21/F21,0)</f>
        <v>1</v>
      </c>
      <c r="GA21" s="7"/>
      <c r="GB21" s="20"/>
      <c r="GC21" s="7">
        <v>3.3784722222222223E-2</v>
      </c>
      <c r="GD21" s="17">
        <f>ROUNDUP(GC21/F21,0)</f>
        <v>3</v>
      </c>
      <c r="GE21" s="7"/>
      <c r="GF21" s="20"/>
      <c r="GG21" s="7"/>
      <c r="GH21" s="20"/>
      <c r="GI21" s="153"/>
      <c r="GJ21" s="116"/>
      <c r="GK21" s="7"/>
      <c r="GL21" s="17"/>
      <c r="GM21" s="7"/>
      <c r="GN21" s="20"/>
      <c r="GO21" s="7">
        <v>7.4143518518518511E-2</v>
      </c>
      <c r="GP21" s="20">
        <f>ROUNDUP(GO21/F21,0)</f>
        <v>6</v>
      </c>
      <c r="GQ21" s="7">
        <v>1.5740740740740743E-2</v>
      </c>
      <c r="GR21" s="17">
        <f>ROUNDUP(GQ21/F21,0)</f>
        <v>2</v>
      </c>
      <c r="GS21" s="113"/>
      <c r="GT21" s="103"/>
      <c r="GU21" s="7"/>
      <c r="GV21" s="20"/>
      <c r="GW21" s="7"/>
      <c r="GX21" s="20"/>
      <c r="GY21" s="7">
        <v>4.2708333333333327E-2</v>
      </c>
      <c r="GZ21" s="120">
        <f>ROUNDUP(GY21/F21,0)</f>
        <v>4</v>
      </c>
      <c r="HA21" s="7"/>
      <c r="HB21" s="20"/>
      <c r="HC21" s="7">
        <v>6.6944444444444445E-2</v>
      </c>
      <c r="HD21" s="20">
        <f>ROUNDUP(HC21/F21,0)</f>
        <v>5</v>
      </c>
      <c r="HE21" s="7">
        <v>3.8935185185185191E-2</v>
      </c>
      <c r="HF21" s="20">
        <f>ROUNDUP(HE21/F21,0)</f>
        <v>3</v>
      </c>
      <c r="HG21" s="7"/>
      <c r="HH21" s="20"/>
      <c r="HI21" s="7"/>
      <c r="HJ21" s="20"/>
      <c r="HK21" s="7"/>
      <c r="HL21" s="20"/>
      <c r="HM21" s="7"/>
      <c r="HN21" s="17"/>
      <c r="HO21" s="7"/>
      <c r="HP21" s="20"/>
      <c r="HQ21" s="7">
        <v>0.99236111111111114</v>
      </c>
      <c r="HR21" s="20">
        <v>30</v>
      </c>
      <c r="HS21" s="7"/>
      <c r="HT21" s="20"/>
      <c r="HU21" s="100"/>
      <c r="HV21" s="101"/>
      <c r="HW21" s="7"/>
      <c r="HX21" s="20"/>
      <c r="HY21" s="7"/>
      <c r="HZ21" s="20"/>
      <c r="IA21" s="7"/>
      <c r="IB21" s="20"/>
      <c r="IC21" s="7"/>
      <c r="ID21" s="20"/>
      <c r="IE21" s="7"/>
      <c r="IF21" s="17"/>
      <c r="IG21" s="148"/>
      <c r="IH21" s="20"/>
      <c r="II21" s="153">
        <v>7.064814814814814E-2</v>
      </c>
      <c r="IJ21" s="103">
        <f>ROUNDUP(II21/F21,0)</f>
        <v>6</v>
      </c>
      <c r="IK21" s="7"/>
      <c r="IL21" s="20"/>
      <c r="IM21" s="7"/>
      <c r="IN21" s="20"/>
      <c r="IO21" s="7">
        <v>5.3414351851851859E-2</v>
      </c>
      <c r="IP21" s="20">
        <f>ROUNDUP(IO21/F21,0)</f>
        <v>4</v>
      </c>
      <c r="IQ21" s="7"/>
      <c r="IR21" s="20"/>
      <c r="IS21" s="7"/>
      <c r="IT21" s="17"/>
      <c r="IU21" s="7"/>
      <c r="IV21" s="17"/>
      <c r="IW21" s="7"/>
      <c r="IX21" s="17"/>
      <c r="IY21" s="148"/>
      <c r="IZ21" s="149"/>
      <c r="JA21" s="153">
        <v>0.4069444444444445</v>
      </c>
      <c r="JB21" s="103">
        <f>ROUNDUP(JA21/F21,0)</f>
        <v>30</v>
      </c>
      <c r="JC21" s="148"/>
      <c r="JD21" s="149"/>
      <c r="JE21" s="148"/>
      <c r="JF21" s="149"/>
      <c r="JG21" s="148">
        <v>2.5648148148148146E-2</v>
      </c>
      <c r="JH21" s="149">
        <f>ROUNDUP(JG21/F21,0)</f>
        <v>2</v>
      </c>
    </row>
    <row r="22" spans="1:268" s="33" customFormat="1" ht="16.5" customHeight="1" x14ac:dyDescent="0.2">
      <c r="A22" s="86" t="s">
        <v>104</v>
      </c>
      <c r="B22" s="5" t="s">
        <v>150</v>
      </c>
      <c r="C22" s="157">
        <v>8</v>
      </c>
      <c r="D22" s="91">
        <f t="shared" ref="D22:D38" si="4">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22+EN22+EP22+ER22+ET22+EV22+EX22+EZ22+FB22+FD22+FF22+FH22+FJ22+FL22+FN22+FP22+FR22+FT22+FV22+FX22+FZ22+GB22+GD22+GF22+GH22+GL22+GN22+GP22+GR22+GV22+GX22+HB22+HD22+HF22+HH22+HJ22+HL22+HN22+HP22+HR22+HT22+HV22+HX22+HZ22+IB22+ID22+IF22+IH22+IL22+IN22+IP22+IR22+IT22+IV22+IX22+IZ22+JD22+JF22+JH22</f>
        <v>121</v>
      </c>
      <c r="E22" s="151">
        <f t="shared" si="0"/>
        <v>1.2296990740740741</v>
      </c>
      <c r="F22" s="25">
        <f t="shared" si="1"/>
        <v>1.2372685185185186E-2</v>
      </c>
      <c r="G22" s="7">
        <v>9.734953703703704E-2</v>
      </c>
      <c r="H22" s="20">
        <f>ROUNDUP(G22/F22,0)</f>
        <v>8</v>
      </c>
      <c r="I22" s="7">
        <v>1.7650462962962962E-2</v>
      </c>
      <c r="J22" s="20">
        <f>ROUNDUP(I22/F22,0)</f>
        <v>2</v>
      </c>
      <c r="K22" s="11"/>
      <c r="L22" s="20"/>
      <c r="M22" s="11"/>
      <c r="N22" s="20"/>
      <c r="O22" s="7">
        <v>3.1574074074074074E-2</v>
      </c>
      <c r="P22" s="20">
        <f>ROUNDUP(O22/F22,0)</f>
        <v>3</v>
      </c>
      <c r="Q22" s="7">
        <v>6.8645833333333336E-2</v>
      </c>
      <c r="R22" s="20">
        <f>ROUNDUP(Q22/F22,0)</f>
        <v>6</v>
      </c>
      <c r="S22" s="7"/>
      <c r="T22" s="20"/>
      <c r="U22" s="7"/>
      <c r="V22" s="20"/>
      <c r="W22" s="7"/>
      <c r="X22" s="20"/>
      <c r="Y22" s="7">
        <v>3.1215277777777783E-2</v>
      </c>
      <c r="Z22" s="20">
        <f>ROUNDUP(Y22/F22,0)</f>
        <v>3</v>
      </c>
      <c r="AA22" s="7"/>
      <c r="AB22" s="20"/>
      <c r="AC22" s="7">
        <v>1.329861111111111E-2</v>
      </c>
      <c r="AD22" s="20">
        <f>ROUNDUP(AC22/F22,0)</f>
        <v>2</v>
      </c>
      <c r="AE22" s="7"/>
      <c r="AF22" s="20"/>
      <c r="AG22" s="7"/>
      <c r="AH22" s="20"/>
      <c r="AI22" s="7">
        <v>1.2847222222222223E-2</v>
      </c>
      <c r="AJ22" s="20">
        <f>ROUNDUP(AI22/F22,0)</f>
        <v>2</v>
      </c>
      <c r="AK22" s="7">
        <v>6.5509259259259267E-2</v>
      </c>
      <c r="AL22" s="20">
        <f>ROUNDUP(AK22/F22,0)</f>
        <v>6</v>
      </c>
      <c r="AM22" s="7"/>
      <c r="AN22" s="20"/>
      <c r="AO22" s="7"/>
      <c r="AP22" s="20"/>
      <c r="AQ22" s="49">
        <v>6.4502314814814818E-2</v>
      </c>
      <c r="AR22" s="20">
        <f>ROUNDUP(AQ22/F22,0)</f>
        <v>6</v>
      </c>
      <c r="AS22" s="7"/>
      <c r="AT22" s="20"/>
      <c r="AU22" s="7">
        <v>1.2881944444444446E-2</v>
      </c>
      <c r="AV22" s="20">
        <f>ROUNDUP(AU22/F22,0)</f>
        <v>2</v>
      </c>
      <c r="AW22" s="7"/>
      <c r="AX22" s="20"/>
      <c r="AY22" s="7"/>
      <c r="AZ22" s="20"/>
      <c r="BA22" s="7">
        <v>1.2905092592592591E-2</v>
      </c>
      <c r="BB22" s="20">
        <f>ROUNDUP(BA22/F22,0)</f>
        <v>2</v>
      </c>
      <c r="BC22" s="7"/>
      <c r="BD22" s="20"/>
      <c r="BE22" s="7"/>
      <c r="BF22" s="20"/>
      <c r="BG22" s="7"/>
      <c r="BH22" s="20"/>
      <c r="BI22" s="7"/>
      <c r="BJ22" s="20"/>
      <c r="BK22" s="7"/>
      <c r="BL22" s="20"/>
      <c r="BM22" s="7"/>
      <c r="BN22" s="20"/>
      <c r="BO22" s="7"/>
      <c r="BP22" s="20"/>
      <c r="BQ22" s="7"/>
      <c r="BR22" s="20"/>
      <c r="BS22" s="7">
        <v>1.3217592592592593E-2</v>
      </c>
      <c r="BT22" s="20">
        <f>ROUNDUP(BS22/F22,0)</f>
        <v>2</v>
      </c>
      <c r="BU22" s="7"/>
      <c r="BV22" s="20"/>
      <c r="BW22" s="7"/>
      <c r="BX22" s="20"/>
      <c r="BY22" s="7">
        <v>6.6851851851851843E-2</v>
      </c>
      <c r="BZ22" s="20">
        <f>ROUNDUP(BY22/F22,0)</f>
        <v>6</v>
      </c>
      <c r="CA22" s="7"/>
      <c r="CB22" s="17"/>
      <c r="CC22" s="7">
        <v>1.5671296296296298E-2</v>
      </c>
      <c r="CD22" s="20">
        <f t="shared" si="3"/>
        <v>2</v>
      </c>
      <c r="CE22" s="7"/>
      <c r="CF22" s="20"/>
      <c r="CG22" s="7">
        <v>1.2951388888888887E-2</v>
      </c>
      <c r="CH22" s="20">
        <f>ROUNDUP(CG22/F22,0)</f>
        <v>2</v>
      </c>
      <c r="CI22" s="7"/>
      <c r="CJ22" s="20"/>
      <c r="CK22" s="7"/>
      <c r="CL22" s="20"/>
      <c r="CM22" s="7"/>
      <c r="CN22" s="20"/>
      <c r="CO22" s="7">
        <v>1.2592592592592593E-2</v>
      </c>
      <c r="CP22" s="20">
        <f>ROUNDUP(CO22/F22,0)</f>
        <v>2</v>
      </c>
      <c r="CQ22" s="7"/>
      <c r="CR22" s="20"/>
      <c r="CS22" s="7">
        <v>2.3761574074074074E-2</v>
      </c>
      <c r="CT22" s="20">
        <f>ROUNDUP(CS22/F22,0)</f>
        <v>2</v>
      </c>
      <c r="CU22" s="7"/>
      <c r="CV22" s="20"/>
      <c r="CW22" s="7">
        <v>1.2638888888888889E-2</v>
      </c>
      <c r="CX22" s="20">
        <f>ROUNDUP(CW22/F22,0)</f>
        <v>2</v>
      </c>
      <c r="CY22" s="7"/>
      <c r="CZ22" s="20"/>
      <c r="DA22" s="7"/>
      <c r="DB22" s="20"/>
      <c r="DC22" s="7">
        <v>2.3287037037037037E-2</v>
      </c>
      <c r="DD22" s="20">
        <f>ROUNDUP(DC22/F22,0)</f>
        <v>2</v>
      </c>
      <c r="DE22" s="21"/>
      <c r="DF22" s="20"/>
      <c r="DG22" s="21">
        <v>1.3356481481481483E-2</v>
      </c>
      <c r="DH22" s="20">
        <f>ROUNDUP(DG22/F22,0)</f>
        <v>2</v>
      </c>
      <c r="DI22" s="21">
        <v>7.6712962962962969E-2</v>
      </c>
      <c r="DJ22" s="20">
        <f>ROUNDUP(DI22/F22,0)</f>
        <v>7</v>
      </c>
      <c r="DK22" s="153"/>
      <c r="DL22" s="103"/>
      <c r="DM22" s="49">
        <v>1.2372685185185186E-2</v>
      </c>
      <c r="DN22" s="20">
        <f>ROUNDUP(DM22/F22,0)</f>
        <v>1</v>
      </c>
      <c r="DO22" s="7">
        <v>8.3784722222222219E-2</v>
      </c>
      <c r="DP22" s="20">
        <f>ROUNDUP(DO22/F22,0)</f>
        <v>7</v>
      </c>
      <c r="DQ22" s="7"/>
      <c r="DR22" s="20"/>
      <c r="DS22" s="21"/>
      <c r="DT22" s="20"/>
      <c r="DU22" s="21"/>
      <c r="DV22" s="20"/>
      <c r="DW22" s="21"/>
      <c r="DX22" s="20"/>
      <c r="DY22" s="7"/>
      <c r="DZ22" s="20"/>
      <c r="EA22" s="153"/>
      <c r="EB22" s="101"/>
      <c r="EC22" s="7"/>
      <c r="ED22" s="20"/>
      <c r="EE22" s="7"/>
      <c r="EF22" s="20"/>
      <c r="EG22" s="7"/>
      <c r="EH22" s="20"/>
      <c r="EI22" s="7"/>
      <c r="EJ22" s="20"/>
      <c r="EK22" s="7"/>
      <c r="EL22" s="20"/>
      <c r="EM22" s="7"/>
      <c r="EN22" s="17"/>
      <c r="EO22" s="7"/>
      <c r="EP22" s="20"/>
      <c r="EQ22" s="7"/>
      <c r="ER22" s="20"/>
      <c r="ES22" s="7"/>
      <c r="ET22" s="20"/>
      <c r="EU22" s="7"/>
      <c r="EV22" s="20"/>
      <c r="EW22" s="7"/>
      <c r="EX22" s="20"/>
      <c r="EY22" s="7"/>
      <c r="EZ22" s="17"/>
      <c r="FA22" s="7"/>
      <c r="FB22" s="20"/>
      <c r="FC22" s="7"/>
      <c r="FD22" s="17"/>
      <c r="FE22" s="7"/>
      <c r="FF22" s="17"/>
      <c r="FG22" s="7"/>
      <c r="FH22" s="17"/>
      <c r="FI22" s="7"/>
      <c r="FJ22" s="17"/>
      <c r="FK22" s="7"/>
      <c r="FL22" s="20"/>
      <c r="FM22" s="7"/>
      <c r="FN22" s="17"/>
      <c r="FO22" s="7"/>
      <c r="FP22" s="20"/>
      <c r="FQ22" s="7">
        <v>1.2962962962962963E-2</v>
      </c>
      <c r="FR22" s="20">
        <f>ROUNDUP(FQ22/F22,0)</f>
        <v>2</v>
      </c>
      <c r="FS22" s="7"/>
      <c r="FT22" s="20"/>
      <c r="FU22" s="7"/>
      <c r="FV22" s="20"/>
      <c r="FW22" s="7"/>
      <c r="FX22" s="20"/>
      <c r="FY22" s="7"/>
      <c r="FZ22" s="20"/>
      <c r="GA22" s="7">
        <v>1.269675925925926E-2</v>
      </c>
      <c r="GB22" s="20">
        <f>ROUNDUP(GA22/F22,0)</f>
        <v>2</v>
      </c>
      <c r="GC22" s="7"/>
      <c r="GD22" s="17"/>
      <c r="GE22" s="7"/>
      <c r="GF22" s="20"/>
      <c r="GG22" s="7"/>
      <c r="GH22" s="20"/>
      <c r="GI22" s="153"/>
      <c r="GJ22" s="116"/>
      <c r="GK22" s="7"/>
      <c r="GL22" s="20"/>
      <c r="GM22" s="7"/>
      <c r="GN22" s="20"/>
      <c r="GO22" s="7">
        <v>6.4699074074074062E-2</v>
      </c>
      <c r="GP22" s="20">
        <f>ROUNDUP(GO22/F22,0)</f>
        <v>6</v>
      </c>
      <c r="GQ22" s="7">
        <v>1.3553240740740741E-2</v>
      </c>
      <c r="GR22" s="17">
        <f>ROUNDUP(GQ22/F22,0)</f>
        <v>2</v>
      </c>
      <c r="GS22" s="113"/>
      <c r="GT22" s="103"/>
      <c r="GU22" s="7"/>
      <c r="GV22" s="20"/>
      <c r="GW22" s="7"/>
      <c r="GX22" s="20"/>
      <c r="GY22" s="7"/>
      <c r="GZ22" s="119"/>
      <c r="HA22" s="7">
        <v>2.2349537037037032E-2</v>
      </c>
      <c r="HB22" s="20">
        <f>ROUNDUP(HA22/F22,0)</f>
        <v>2</v>
      </c>
      <c r="HC22" s="7">
        <v>6.986111111111111E-2</v>
      </c>
      <c r="HD22" s="20">
        <f>ROUNDUP(HC22/F22,0)</f>
        <v>6</v>
      </c>
      <c r="HE22" s="7"/>
      <c r="HF22" s="20"/>
      <c r="HG22" s="7">
        <v>1.2511574074074073E-2</v>
      </c>
      <c r="HH22" s="20">
        <f>ROUNDUP(HG22/F22,0)</f>
        <v>2</v>
      </c>
      <c r="HI22" s="7"/>
      <c r="HJ22" s="20"/>
      <c r="HK22" s="7"/>
      <c r="HL22" s="20"/>
      <c r="HM22" s="7">
        <v>0.12684027777777776</v>
      </c>
      <c r="HN22" s="17">
        <f>ROUNDUP(HM22/F22,0)</f>
        <v>11</v>
      </c>
      <c r="HO22" s="7"/>
      <c r="HP22" s="20"/>
      <c r="HQ22" s="7"/>
      <c r="HR22" s="20"/>
      <c r="HS22" s="7"/>
      <c r="HT22" s="20"/>
      <c r="HU22" s="100"/>
      <c r="HV22" s="101"/>
      <c r="HW22" s="7"/>
      <c r="HX22" s="20"/>
      <c r="HY22" s="7"/>
      <c r="HZ22" s="20"/>
      <c r="IA22" s="7"/>
      <c r="IB22" s="17"/>
      <c r="IC22" s="7">
        <v>6.5462962962962959E-2</v>
      </c>
      <c r="ID22" s="17">
        <f>ROUNDUP(IC22/F22,0)</f>
        <v>6</v>
      </c>
      <c r="IE22" s="7"/>
      <c r="IF22" s="17"/>
      <c r="IG22" s="148"/>
      <c r="IH22" s="20"/>
      <c r="II22" s="153"/>
      <c r="IJ22" s="103"/>
      <c r="IK22" s="7"/>
      <c r="IL22" s="20"/>
      <c r="IM22" s="7"/>
      <c r="IN22" s="20"/>
      <c r="IO22" s="7"/>
      <c r="IP22" s="20"/>
      <c r="IQ22" s="7">
        <v>3.318287037037037E-2</v>
      </c>
      <c r="IR22" s="20">
        <f>ROUNDUP(IQ22/F22,0)</f>
        <v>3</v>
      </c>
      <c r="IS22" s="7"/>
      <c r="IT22" s="17"/>
      <c r="IU22" s="7"/>
      <c r="IV22" s="17"/>
      <c r="IW22" s="7"/>
      <c r="IX22" s="17"/>
      <c r="IY22" s="148"/>
      <c r="IZ22" s="149"/>
      <c r="JA22" s="153"/>
      <c r="JB22" s="103"/>
      <c r="JC22" s="148"/>
      <c r="JD22" s="149"/>
      <c r="JE22" s="148"/>
      <c r="JF22" s="149"/>
      <c r="JG22" s="148"/>
      <c r="JH22" s="149"/>
    </row>
    <row r="23" spans="1:268" s="33" customFormat="1" ht="16.5" customHeight="1" x14ac:dyDescent="0.2">
      <c r="A23" s="86" t="s">
        <v>105</v>
      </c>
      <c r="B23" s="5" t="s">
        <v>356</v>
      </c>
      <c r="C23" s="63">
        <v>9</v>
      </c>
      <c r="D23" s="91">
        <f t="shared" si="4"/>
        <v>22</v>
      </c>
      <c r="E23" s="151">
        <f t="shared" si="0"/>
        <v>0.21679398148148146</v>
      </c>
      <c r="F23" s="25">
        <f t="shared" si="1"/>
        <v>1.480324074074074E-2</v>
      </c>
      <c r="G23" s="7"/>
      <c r="H23" s="20"/>
      <c r="I23" s="7"/>
      <c r="J23" s="20"/>
      <c r="K23" s="11"/>
      <c r="L23" s="20"/>
      <c r="M23" s="11"/>
      <c r="N23" s="20"/>
      <c r="O23" s="7"/>
      <c r="P23" s="20"/>
      <c r="Q23" s="7"/>
      <c r="R23" s="20"/>
      <c r="S23" s="7"/>
      <c r="T23" s="20"/>
      <c r="U23" s="11"/>
      <c r="V23" s="20"/>
      <c r="W23" s="7"/>
      <c r="X23" s="20"/>
      <c r="Y23" s="7"/>
      <c r="Z23" s="20"/>
      <c r="AA23" s="7"/>
      <c r="AB23" s="20"/>
      <c r="AC23" s="7"/>
      <c r="AD23" s="20"/>
      <c r="AE23" s="7"/>
      <c r="AF23" s="20"/>
      <c r="AG23" s="7"/>
      <c r="AH23" s="20"/>
      <c r="AI23" s="7"/>
      <c r="AJ23" s="20"/>
      <c r="AK23" s="7"/>
      <c r="AL23" s="20"/>
      <c r="AM23" s="7"/>
      <c r="AN23" s="20"/>
      <c r="AO23" s="7"/>
      <c r="AP23" s="20"/>
      <c r="AQ23" s="49"/>
      <c r="AR23" s="20"/>
      <c r="AS23" s="7"/>
      <c r="AT23" s="20"/>
      <c r="AU23" s="7"/>
      <c r="AV23" s="20"/>
      <c r="AW23" s="7"/>
      <c r="AX23" s="20"/>
      <c r="AY23" s="7"/>
      <c r="AZ23" s="20"/>
      <c r="BA23" s="7"/>
      <c r="BB23" s="20"/>
      <c r="BC23" s="7"/>
      <c r="BD23" s="20"/>
      <c r="BE23" s="7"/>
      <c r="BF23" s="20"/>
      <c r="BG23" s="7"/>
      <c r="BH23" s="20"/>
      <c r="BI23" s="7"/>
      <c r="BJ23" s="20"/>
      <c r="BK23" s="7"/>
      <c r="BL23" s="20"/>
      <c r="BM23" s="7"/>
      <c r="BN23" s="20"/>
      <c r="BO23" s="7"/>
      <c r="BP23" s="20"/>
      <c r="BQ23" s="7"/>
      <c r="BR23" s="20"/>
      <c r="BS23" s="7"/>
      <c r="BT23" s="20"/>
      <c r="BU23" s="7"/>
      <c r="BV23" s="17"/>
      <c r="BW23" s="7"/>
      <c r="BX23" s="17"/>
      <c r="BY23" s="7"/>
      <c r="BZ23" s="20"/>
      <c r="CA23" s="7"/>
      <c r="CB23" s="17"/>
      <c r="CC23" s="7"/>
      <c r="CD23" s="20"/>
      <c r="CE23" s="7"/>
      <c r="CF23" s="20"/>
      <c r="CG23" s="7"/>
      <c r="CH23" s="20"/>
      <c r="CI23" s="7"/>
      <c r="CJ23" s="20"/>
      <c r="CK23" s="7"/>
      <c r="CL23" s="20"/>
      <c r="CM23" s="7"/>
      <c r="CN23" s="20"/>
      <c r="CO23" s="7"/>
      <c r="CP23" s="20"/>
      <c r="CQ23" s="7"/>
      <c r="CR23" s="20"/>
      <c r="CS23" s="7"/>
      <c r="CT23" s="20"/>
      <c r="CU23" s="7"/>
      <c r="CV23" s="20"/>
      <c r="CW23" s="7"/>
      <c r="CX23" s="20"/>
      <c r="CY23" s="7"/>
      <c r="CZ23" s="20"/>
      <c r="DA23" s="7"/>
      <c r="DB23" s="20"/>
      <c r="DC23" s="7"/>
      <c r="DD23" s="20"/>
      <c r="DE23" s="21"/>
      <c r="DF23" s="20"/>
      <c r="DG23" s="21"/>
      <c r="DH23" s="20"/>
      <c r="DI23" s="21"/>
      <c r="DJ23" s="20"/>
      <c r="DK23" s="153"/>
      <c r="DL23" s="103"/>
      <c r="DM23" s="49"/>
      <c r="DN23" s="20"/>
      <c r="DO23" s="7"/>
      <c r="DP23" s="20"/>
      <c r="DQ23" s="7"/>
      <c r="DR23" s="20"/>
      <c r="DS23" s="21"/>
      <c r="DT23" s="20"/>
      <c r="DU23" s="21"/>
      <c r="DV23" s="20"/>
      <c r="DW23" s="21"/>
      <c r="DX23" s="20"/>
      <c r="DY23" s="7"/>
      <c r="DZ23" s="20"/>
      <c r="EA23" s="153"/>
      <c r="EB23" s="101"/>
      <c r="EC23" s="7"/>
      <c r="ED23" s="20"/>
      <c r="EE23" s="7"/>
      <c r="EF23" s="20"/>
      <c r="EG23" s="7"/>
      <c r="EH23" s="20"/>
      <c r="EI23" s="7"/>
      <c r="EJ23" s="20"/>
      <c r="EK23" s="7"/>
      <c r="EL23" s="20"/>
      <c r="EM23" s="7"/>
      <c r="EN23" s="17"/>
      <c r="EO23" s="7"/>
      <c r="EP23" s="20"/>
      <c r="EQ23" s="7"/>
      <c r="ER23" s="20"/>
      <c r="ES23" s="7"/>
      <c r="ET23" s="20"/>
      <c r="EU23" s="7"/>
      <c r="EV23" s="20"/>
      <c r="EW23" s="7"/>
      <c r="EX23" s="20"/>
      <c r="EY23" s="7"/>
      <c r="EZ23" s="17"/>
      <c r="FA23" s="7"/>
      <c r="FB23" s="20"/>
      <c r="FC23" s="7"/>
      <c r="FD23" s="17"/>
      <c r="FE23" s="7"/>
      <c r="FF23" s="17"/>
      <c r="FG23" s="7"/>
      <c r="FH23" s="17"/>
      <c r="FI23" s="7"/>
      <c r="FJ23" s="17"/>
      <c r="FK23" s="7"/>
      <c r="FL23" s="20"/>
      <c r="FM23" s="7"/>
      <c r="FN23" s="17"/>
      <c r="FO23" s="7"/>
      <c r="FP23" s="20"/>
      <c r="FQ23" s="7">
        <v>1.6076388888888887E-2</v>
      </c>
      <c r="FR23" s="20">
        <f>ROUNDUP(FQ23/F23,0)</f>
        <v>2</v>
      </c>
      <c r="FS23" s="7"/>
      <c r="FT23" s="20"/>
      <c r="FU23" s="7"/>
      <c r="FV23" s="20"/>
      <c r="FW23" s="7"/>
      <c r="FX23" s="20"/>
      <c r="FY23" s="7"/>
      <c r="FZ23" s="20"/>
      <c r="GA23" s="7">
        <v>1.5613425925925926E-2</v>
      </c>
      <c r="GB23" s="20">
        <f>ROUNDUP(GA23/F23,0)</f>
        <v>2</v>
      </c>
      <c r="GC23" s="7"/>
      <c r="GD23" s="17"/>
      <c r="GE23" s="7"/>
      <c r="GF23" s="20"/>
      <c r="GG23" s="7"/>
      <c r="GH23" s="20"/>
      <c r="GI23" s="153"/>
      <c r="GJ23" s="116"/>
      <c r="GK23" s="7">
        <v>1.5509259259259257E-2</v>
      </c>
      <c r="GL23" s="20">
        <f>ROUNDUP(GK23/F23,0)</f>
        <v>2</v>
      </c>
      <c r="GM23" s="7"/>
      <c r="GN23" s="20"/>
      <c r="GO23" s="7"/>
      <c r="GP23" s="20"/>
      <c r="GQ23" s="7">
        <v>1.5185185185185185E-2</v>
      </c>
      <c r="GR23" s="17">
        <f>ROUNDUP(GQ23/F23,0)</f>
        <v>2</v>
      </c>
      <c r="GS23" s="113"/>
      <c r="GT23" s="103"/>
      <c r="GU23" s="7"/>
      <c r="GV23" s="17"/>
      <c r="GW23" s="7"/>
      <c r="GX23" s="20"/>
      <c r="GY23" s="7"/>
      <c r="GZ23" s="119"/>
      <c r="HA23" s="7"/>
      <c r="HB23" s="20"/>
      <c r="HC23" s="7"/>
      <c r="HD23" s="20"/>
      <c r="HE23" s="7"/>
      <c r="HF23" s="20"/>
      <c r="HG23" s="7">
        <v>1.480324074074074E-2</v>
      </c>
      <c r="HH23" s="20">
        <f>ROUNDUP(HG23/F23,0)</f>
        <v>1</v>
      </c>
      <c r="HI23" s="7"/>
      <c r="HJ23" s="20"/>
      <c r="HK23" s="7">
        <v>2.0393518518518519E-2</v>
      </c>
      <c r="HL23" s="20">
        <f>ROUNDUP(HK23/F23,0)</f>
        <v>2</v>
      </c>
      <c r="HM23" s="7"/>
      <c r="HN23" s="17"/>
      <c r="HO23" s="7"/>
      <c r="HP23" s="20"/>
      <c r="HQ23" s="7"/>
      <c r="HR23" s="17"/>
      <c r="HS23" s="7"/>
      <c r="HT23" s="20"/>
      <c r="HU23" s="100"/>
      <c r="HV23" s="101"/>
      <c r="HW23" s="7"/>
      <c r="HX23" s="20"/>
      <c r="HY23" s="7">
        <v>1.7939814814814815E-2</v>
      </c>
      <c r="HZ23" s="20">
        <f>ROUNDUP(HY23/F23,0)</f>
        <v>2</v>
      </c>
      <c r="IA23" s="7"/>
      <c r="IB23" s="17"/>
      <c r="IC23" s="7">
        <v>3.3796296296296297E-2</v>
      </c>
      <c r="ID23" s="17">
        <f>ROUNDUP(IC23/F23,0)</f>
        <v>3</v>
      </c>
      <c r="IE23" s="7"/>
      <c r="IF23" s="17"/>
      <c r="IG23" s="148"/>
      <c r="IH23" s="17"/>
      <c r="II23" s="153"/>
      <c r="IJ23" s="103"/>
      <c r="IK23" s="7"/>
      <c r="IL23" s="17"/>
      <c r="IM23" s="7"/>
      <c r="IN23" s="17"/>
      <c r="IO23" s="7"/>
      <c r="IP23" s="17"/>
      <c r="IQ23" s="7">
        <v>3.6574074074074071E-2</v>
      </c>
      <c r="IR23" s="20">
        <f>ROUNDUP(IQ23/F23,0)</f>
        <v>3</v>
      </c>
      <c r="IS23" s="7"/>
      <c r="IT23" s="17"/>
      <c r="IU23" s="7"/>
      <c r="IV23" s="17"/>
      <c r="IW23" s="7">
        <v>3.0902777777777779E-2</v>
      </c>
      <c r="IX23" s="17">
        <f>ROUNDUP(IW23/F23,0)</f>
        <v>3</v>
      </c>
      <c r="IY23" s="148"/>
      <c r="IZ23" s="149"/>
      <c r="JA23" s="153"/>
      <c r="JB23" s="103"/>
      <c r="JC23" s="148"/>
      <c r="JD23" s="149"/>
      <c r="JE23" s="148"/>
      <c r="JF23" s="149"/>
      <c r="JG23" s="148"/>
      <c r="JH23" s="149"/>
    </row>
    <row r="24" spans="1:268" s="33" customFormat="1" ht="16.5" customHeight="1" x14ac:dyDescent="0.2">
      <c r="A24" s="86" t="s">
        <v>106</v>
      </c>
      <c r="B24" s="5" t="s">
        <v>252</v>
      </c>
      <c r="C24" s="63">
        <v>3</v>
      </c>
      <c r="D24" s="91">
        <f t="shared" si="4"/>
        <v>73</v>
      </c>
      <c r="E24" s="151">
        <f t="shared" si="0"/>
        <v>0.81788194444444429</v>
      </c>
      <c r="F24" s="25">
        <f t="shared" si="1"/>
        <v>1.4872685185185185E-2</v>
      </c>
      <c r="G24" s="7">
        <v>0.11290509259259258</v>
      </c>
      <c r="H24" s="20">
        <f>ROUNDUP(G24/F24,0)</f>
        <v>8</v>
      </c>
      <c r="I24" s="7"/>
      <c r="J24" s="20"/>
      <c r="K24" s="11"/>
      <c r="L24" s="20"/>
      <c r="M24" s="11"/>
      <c r="N24" s="20"/>
      <c r="O24" s="7">
        <v>3.664351851851852E-2</v>
      </c>
      <c r="P24" s="20">
        <f>ROUNDUP(O24/F24,0)</f>
        <v>3</v>
      </c>
      <c r="Q24" s="7">
        <v>8.1736111111111107E-2</v>
      </c>
      <c r="R24" s="20">
        <f>ROUNDUP(Q24/F24,0)</f>
        <v>6</v>
      </c>
      <c r="S24" s="7"/>
      <c r="T24" s="20"/>
      <c r="U24" s="7"/>
      <c r="V24" s="20"/>
      <c r="W24" s="7"/>
      <c r="X24" s="20"/>
      <c r="Y24" s="7"/>
      <c r="Z24" s="20"/>
      <c r="AA24" s="7"/>
      <c r="AB24" s="20"/>
      <c r="AC24" s="7">
        <v>1.5520833333333333E-2</v>
      </c>
      <c r="AD24" s="20">
        <f>ROUNDUP(AC24/F24,0)</f>
        <v>2</v>
      </c>
      <c r="AE24" s="7"/>
      <c r="AF24" s="20"/>
      <c r="AG24" s="7"/>
      <c r="AH24" s="20"/>
      <c r="AI24" s="7">
        <v>1.5381944444444443E-2</v>
      </c>
      <c r="AJ24" s="20">
        <f>ROUNDUP(AI24/F24,0)</f>
        <v>2</v>
      </c>
      <c r="AK24" s="7"/>
      <c r="AL24" s="20"/>
      <c r="AM24" s="7"/>
      <c r="AN24" s="20"/>
      <c r="AO24" s="7"/>
      <c r="AP24" s="20"/>
      <c r="AQ24" s="49"/>
      <c r="AR24" s="20"/>
      <c r="AS24" s="7"/>
      <c r="AT24" s="20"/>
      <c r="AU24" s="7">
        <v>1.5358796296296296E-2</v>
      </c>
      <c r="AV24" s="20">
        <f>ROUNDUP(AU24/F24,0)</f>
        <v>2</v>
      </c>
      <c r="AW24" s="7"/>
      <c r="AX24" s="20"/>
      <c r="AY24" s="7"/>
      <c r="AZ24" s="20"/>
      <c r="BA24" s="7">
        <v>1.5497685185185186E-2</v>
      </c>
      <c r="BB24" s="20">
        <f>ROUNDUP(BA24/F24,0)</f>
        <v>2</v>
      </c>
      <c r="BC24" s="7"/>
      <c r="BD24" s="20"/>
      <c r="BE24" s="7"/>
      <c r="BF24" s="20"/>
      <c r="BG24" s="7"/>
      <c r="BH24" s="20"/>
      <c r="BI24" s="7"/>
      <c r="BJ24" s="20"/>
      <c r="BK24" s="7"/>
      <c r="BL24" s="20"/>
      <c r="BM24" s="7"/>
      <c r="BN24" s="20"/>
      <c r="BO24" s="7"/>
      <c r="BP24" s="20"/>
      <c r="BQ24" s="7"/>
      <c r="BR24" s="20"/>
      <c r="BS24" s="7">
        <v>1.511574074074074E-2</v>
      </c>
      <c r="BT24" s="20">
        <f>ROUNDUP(BS24/F24,0)</f>
        <v>2</v>
      </c>
      <c r="BU24" s="7"/>
      <c r="BV24" s="20"/>
      <c r="BW24" s="7"/>
      <c r="BX24" s="20"/>
      <c r="BY24" s="7"/>
      <c r="BZ24" s="20"/>
      <c r="CA24" s="7"/>
      <c r="CB24" s="17"/>
      <c r="CC24" s="7">
        <v>1.8229166666666668E-2</v>
      </c>
      <c r="CD24" s="20">
        <f t="shared" si="3"/>
        <v>2</v>
      </c>
      <c r="CE24" s="7"/>
      <c r="CF24" s="20"/>
      <c r="CG24" s="7">
        <v>1.5231481481481483E-2</v>
      </c>
      <c r="CH24" s="20">
        <f>ROUNDUP(CG24/F24,0)</f>
        <v>2</v>
      </c>
      <c r="CI24" s="7"/>
      <c r="CJ24" s="20"/>
      <c r="CK24" s="7"/>
      <c r="CL24" s="20"/>
      <c r="CM24" s="7"/>
      <c r="CN24" s="20"/>
      <c r="CO24" s="7">
        <v>1.4872685185185185E-2</v>
      </c>
      <c r="CP24" s="20">
        <f>ROUNDUP(CO24/F24,0)</f>
        <v>1</v>
      </c>
      <c r="CQ24" s="7"/>
      <c r="CR24" s="20"/>
      <c r="CS24" s="7">
        <v>2.8182870370370372E-2</v>
      </c>
      <c r="CT24" s="20">
        <f>ROUNDUP(CS24/F24,0)</f>
        <v>2</v>
      </c>
      <c r="CU24" s="7"/>
      <c r="CV24" s="20"/>
      <c r="CW24" s="7">
        <v>1.5300925925925926E-2</v>
      </c>
      <c r="CX24" s="20">
        <f>ROUNDUP(CW24/F24,0)</f>
        <v>2</v>
      </c>
      <c r="CY24" s="7"/>
      <c r="CZ24" s="20"/>
      <c r="DA24" s="7"/>
      <c r="DB24" s="20"/>
      <c r="DC24" s="7">
        <v>8.2523148148148148E-3</v>
      </c>
      <c r="DD24" s="20"/>
      <c r="DE24" s="21"/>
      <c r="DF24" s="20"/>
      <c r="DG24" s="21">
        <v>1.5555555555555553E-2</v>
      </c>
      <c r="DH24" s="20">
        <f>ROUNDUP(DG24/F24,0)</f>
        <v>2</v>
      </c>
      <c r="DI24" s="21">
        <v>9.5972222222222223E-2</v>
      </c>
      <c r="DJ24" s="20">
        <f>ROUNDUP(DI24/F24,0)</f>
        <v>7</v>
      </c>
      <c r="DK24" s="153"/>
      <c r="DL24" s="103"/>
      <c r="DM24" s="49">
        <v>1.5405092592592593E-2</v>
      </c>
      <c r="DN24" s="20">
        <f>ROUNDUP(DM24/F24,0)</f>
        <v>2</v>
      </c>
      <c r="DO24" s="7">
        <v>0.11037037037037038</v>
      </c>
      <c r="DP24" s="20">
        <f>ROUNDUP(DO24/F24,0)</f>
        <v>8</v>
      </c>
      <c r="DQ24" s="7"/>
      <c r="DR24" s="20"/>
      <c r="DS24" s="21"/>
      <c r="DT24" s="20"/>
      <c r="DU24" s="21"/>
      <c r="DV24" s="20"/>
      <c r="DW24" s="21"/>
      <c r="DX24" s="20"/>
      <c r="DY24" s="7"/>
      <c r="DZ24" s="20"/>
      <c r="EA24" s="153"/>
      <c r="EB24" s="101"/>
      <c r="EC24" s="7"/>
      <c r="ED24" s="20"/>
      <c r="EE24" s="7"/>
      <c r="EF24" s="20"/>
      <c r="EG24" s="7"/>
      <c r="EH24" s="20"/>
      <c r="EI24" s="7"/>
      <c r="EJ24" s="20"/>
      <c r="EK24" s="7"/>
      <c r="EL24" s="20"/>
      <c r="EM24" s="7"/>
      <c r="EN24" s="17"/>
      <c r="EO24" s="7"/>
      <c r="EP24" s="20"/>
      <c r="EQ24" s="7"/>
      <c r="ER24" s="20"/>
      <c r="ES24" s="7"/>
      <c r="ET24" s="20"/>
      <c r="EU24" s="7"/>
      <c r="EV24" s="20"/>
      <c r="EW24" s="7"/>
      <c r="EX24" s="20"/>
      <c r="EY24" s="7"/>
      <c r="EZ24" s="17"/>
      <c r="FA24" s="7"/>
      <c r="FB24" s="20"/>
      <c r="FC24" s="7"/>
      <c r="FD24" s="17"/>
      <c r="FE24" s="7"/>
      <c r="FF24" s="17"/>
      <c r="FG24" s="7"/>
      <c r="FH24" s="17"/>
      <c r="FI24" s="7"/>
      <c r="FJ24" s="17"/>
      <c r="FK24" s="7"/>
      <c r="FL24" s="20"/>
      <c r="FM24" s="7"/>
      <c r="FN24" s="17"/>
      <c r="FO24" s="7"/>
      <c r="FP24" s="20"/>
      <c r="FQ24" s="7">
        <v>1.5381944444444443E-2</v>
      </c>
      <c r="FR24" s="20">
        <f>ROUNDUP(FQ24/F24,0)</f>
        <v>2</v>
      </c>
      <c r="FS24" s="7"/>
      <c r="FT24" s="20"/>
      <c r="FU24" s="7"/>
      <c r="FV24" s="20"/>
      <c r="FW24" s="7"/>
      <c r="FX24" s="20"/>
      <c r="FY24" s="7"/>
      <c r="FZ24" s="20"/>
      <c r="GA24" s="7">
        <v>1.5590277777777778E-2</v>
      </c>
      <c r="GB24" s="20">
        <f>ROUNDUP( GA24/F24,0)</f>
        <v>2</v>
      </c>
      <c r="GC24" s="7"/>
      <c r="GD24" s="17"/>
      <c r="GE24" s="7"/>
      <c r="GF24" s="20"/>
      <c r="GG24" s="7"/>
      <c r="GH24" s="20"/>
      <c r="GI24" s="153"/>
      <c r="GJ24" s="116"/>
      <c r="GK24" s="7">
        <v>1.5578703703703704E-2</v>
      </c>
      <c r="GL24" s="20">
        <f>ROUNDUP(GK24/F24,0)</f>
        <v>2</v>
      </c>
      <c r="GM24" s="7">
        <v>8.8657407407407417E-3</v>
      </c>
      <c r="GN24" s="20">
        <f>ROUNDUP(GM24/F24,0)</f>
        <v>1</v>
      </c>
      <c r="GO24" s="7"/>
      <c r="GP24" s="20"/>
      <c r="GQ24" s="7">
        <v>1.5347222222222222E-2</v>
      </c>
      <c r="GR24" s="17">
        <f>ROUNDUP(GQ24/F24,0)</f>
        <v>2</v>
      </c>
      <c r="GS24" s="113"/>
      <c r="GT24" s="103"/>
      <c r="GU24" s="7"/>
      <c r="GV24" s="20"/>
      <c r="GW24" s="7"/>
      <c r="GX24" s="20"/>
      <c r="GY24" s="7"/>
      <c r="GZ24" s="119"/>
      <c r="HA24" s="7"/>
      <c r="HB24" s="20"/>
      <c r="HC24" s="7">
        <v>8.1296296296296297E-2</v>
      </c>
      <c r="HD24" s="20">
        <f>ROUNDUP(HC24/F24,0)</f>
        <v>6</v>
      </c>
      <c r="HE24" s="7"/>
      <c r="HF24" s="20"/>
      <c r="HG24" s="7">
        <v>1.6076388888888887E-2</v>
      </c>
      <c r="HH24" s="20">
        <f>ROUNDUP(HG24/F24,0)</f>
        <v>2</v>
      </c>
      <c r="HI24" s="7"/>
      <c r="HJ24" s="20"/>
      <c r="HK24" s="7"/>
      <c r="HL24" s="20"/>
      <c r="HM24" s="7"/>
      <c r="HN24" s="17"/>
      <c r="HO24" s="7"/>
      <c r="HP24" s="20"/>
      <c r="HQ24" s="7"/>
      <c r="HR24" s="17"/>
      <c r="HS24" s="7"/>
      <c r="HT24" s="20"/>
      <c r="HU24" s="100"/>
      <c r="HV24" s="101"/>
      <c r="HW24" s="7"/>
      <c r="HX24" s="20"/>
      <c r="HY24" s="7"/>
      <c r="HZ24" s="20"/>
      <c r="IA24" s="7"/>
      <c r="IB24" s="17"/>
      <c r="IC24" s="7"/>
      <c r="ID24" s="17"/>
      <c r="IE24" s="7"/>
      <c r="IF24" s="17"/>
      <c r="IG24" s="148"/>
      <c r="IH24" s="20"/>
      <c r="II24" s="153"/>
      <c r="IJ24" s="103"/>
      <c r="IK24" s="7">
        <v>4.2129629629629626E-3</v>
      </c>
      <c r="IL24" s="20">
        <f>ROUNDUP(IK24/F24,0)</f>
        <v>1</v>
      </c>
      <c r="IM24" s="7"/>
      <c r="IN24" s="20"/>
      <c r="IO24" s="7"/>
      <c r="IP24" s="20"/>
      <c r="IQ24" s="7"/>
      <c r="IR24" s="20"/>
      <c r="IS24" s="7"/>
      <c r="IT24" s="17"/>
      <c r="IU24" s="7"/>
      <c r="IV24" s="17"/>
      <c r="IW24" s="7"/>
      <c r="IX24" s="17"/>
      <c r="IY24" s="148"/>
      <c r="IZ24" s="149"/>
      <c r="JA24" s="153"/>
      <c r="JB24" s="103"/>
      <c r="JC24" s="148"/>
      <c r="JD24" s="149"/>
      <c r="JE24" s="148"/>
      <c r="JF24" s="149"/>
      <c r="JG24" s="148"/>
      <c r="JH24" s="149"/>
    </row>
    <row r="25" spans="1:268" s="33" customFormat="1" ht="16.5" customHeight="1" x14ac:dyDescent="0.2">
      <c r="A25" s="86" t="s">
        <v>110</v>
      </c>
      <c r="B25" s="5" t="s">
        <v>439</v>
      </c>
      <c r="C25" s="63">
        <v>14</v>
      </c>
      <c r="D25" s="91">
        <f t="shared" si="4"/>
        <v>0</v>
      </c>
      <c r="E25" s="151">
        <f t="shared" si="0"/>
        <v>0</v>
      </c>
      <c r="F25" s="25">
        <f t="shared" si="1"/>
        <v>0</v>
      </c>
      <c r="G25" s="7"/>
      <c r="H25" s="20"/>
      <c r="I25" s="7"/>
      <c r="J25" s="20"/>
      <c r="K25" s="11"/>
      <c r="L25" s="20"/>
      <c r="M25" s="11"/>
      <c r="N25" s="20"/>
      <c r="O25" s="7"/>
      <c r="P25" s="20"/>
      <c r="Q25" s="7"/>
      <c r="R25" s="20"/>
      <c r="S25" s="7"/>
      <c r="T25" s="20"/>
      <c r="U25" s="7"/>
      <c r="V25" s="20"/>
      <c r="W25" s="7"/>
      <c r="X25" s="20"/>
      <c r="Y25" s="7"/>
      <c r="Z25" s="20"/>
      <c r="AA25" s="7"/>
      <c r="AB25" s="20"/>
      <c r="AC25" s="7"/>
      <c r="AD25" s="20"/>
      <c r="AE25" s="7"/>
      <c r="AF25" s="20"/>
      <c r="AG25" s="7"/>
      <c r="AH25" s="20"/>
      <c r="AI25" s="7"/>
      <c r="AJ25" s="20"/>
      <c r="AK25" s="7"/>
      <c r="AL25" s="20"/>
      <c r="AM25" s="7"/>
      <c r="AN25" s="20"/>
      <c r="AO25" s="7"/>
      <c r="AP25" s="20"/>
      <c r="AQ25" s="49"/>
      <c r="AR25" s="20"/>
      <c r="AS25" s="7"/>
      <c r="AT25" s="20"/>
      <c r="AU25" s="7"/>
      <c r="AV25" s="20"/>
      <c r="AW25" s="7"/>
      <c r="AX25" s="20"/>
      <c r="AY25" s="7"/>
      <c r="AZ25" s="20"/>
      <c r="BA25" s="7"/>
      <c r="BB25" s="20"/>
      <c r="BC25" s="7"/>
      <c r="BD25" s="20"/>
      <c r="BE25" s="7"/>
      <c r="BF25" s="20"/>
      <c r="BG25" s="7"/>
      <c r="BH25" s="20"/>
      <c r="BI25" s="7"/>
      <c r="BJ25" s="20"/>
      <c r="BK25" s="7"/>
      <c r="BL25" s="20"/>
      <c r="BM25" s="7"/>
      <c r="BN25" s="20"/>
      <c r="BO25" s="7"/>
      <c r="BP25" s="20"/>
      <c r="BQ25" s="7"/>
      <c r="BR25" s="20"/>
      <c r="BS25" s="7"/>
      <c r="BT25" s="20"/>
      <c r="BU25" s="7"/>
      <c r="BV25" s="20"/>
      <c r="BW25" s="7"/>
      <c r="BX25" s="20"/>
      <c r="BY25" s="7"/>
      <c r="BZ25" s="20"/>
      <c r="CA25" s="7"/>
      <c r="CB25" s="17"/>
      <c r="CC25" s="7"/>
      <c r="CD25" s="20"/>
      <c r="CE25" s="7"/>
      <c r="CF25" s="20"/>
      <c r="CG25" s="7"/>
      <c r="CH25" s="20"/>
      <c r="CI25" s="7"/>
      <c r="CJ25" s="20"/>
      <c r="CK25" s="7"/>
      <c r="CL25" s="20"/>
      <c r="CM25" s="7"/>
      <c r="CN25" s="20"/>
      <c r="CO25" s="7"/>
      <c r="CP25" s="20"/>
      <c r="CQ25" s="7"/>
      <c r="CR25" s="20"/>
      <c r="CS25" s="7"/>
      <c r="CT25" s="20"/>
      <c r="CU25" s="7"/>
      <c r="CV25" s="20"/>
      <c r="CW25" s="7"/>
      <c r="CX25" s="20"/>
      <c r="CY25" s="7"/>
      <c r="CZ25" s="20"/>
      <c r="DA25" s="7"/>
      <c r="DB25" s="20"/>
      <c r="DC25" s="7"/>
      <c r="DD25" s="20"/>
      <c r="DE25" s="21"/>
      <c r="DF25" s="20"/>
      <c r="DG25" s="21"/>
      <c r="DH25" s="20"/>
      <c r="DI25" s="21"/>
      <c r="DJ25" s="20"/>
      <c r="DK25" s="153"/>
      <c r="DL25" s="103"/>
      <c r="DM25" s="49"/>
      <c r="DN25" s="20"/>
      <c r="DO25" s="7"/>
      <c r="DP25" s="20"/>
      <c r="DQ25" s="7"/>
      <c r="DR25" s="20"/>
      <c r="DS25" s="21"/>
      <c r="DT25" s="20"/>
      <c r="DU25" s="21"/>
      <c r="DV25" s="20"/>
      <c r="DW25" s="21"/>
      <c r="DX25" s="20"/>
      <c r="DY25" s="7"/>
      <c r="DZ25" s="20"/>
      <c r="EA25" s="153"/>
      <c r="EB25" s="101"/>
      <c r="EC25" s="7"/>
      <c r="ED25" s="20"/>
      <c r="EE25" s="7"/>
      <c r="EF25" s="20"/>
      <c r="EG25" s="7"/>
      <c r="EH25" s="20"/>
      <c r="EI25" s="7"/>
      <c r="EJ25" s="20"/>
      <c r="EK25" s="7"/>
      <c r="EL25" s="20"/>
      <c r="EM25" s="7"/>
      <c r="EN25" s="17"/>
      <c r="EO25" s="7"/>
      <c r="EP25" s="20"/>
      <c r="EQ25" s="7"/>
      <c r="ER25" s="20"/>
      <c r="ES25" s="7"/>
      <c r="ET25" s="20"/>
      <c r="EU25" s="7"/>
      <c r="EV25" s="20"/>
      <c r="EW25" s="7"/>
      <c r="EX25" s="20"/>
      <c r="EY25" s="7"/>
      <c r="EZ25" s="17"/>
      <c r="FA25" s="7"/>
      <c r="FB25" s="20"/>
      <c r="FC25" s="7"/>
      <c r="FD25" s="17"/>
      <c r="FE25" s="7"/>
      <c r="FF25" s="17"/>
      <c r="FG25" s="7"/>
      <c r="FH25" s="17"/>
      <c r="FI25" s="7"/>
      <c r="FJ25" s="17"/>
      <c r="FK25" s="7"/>
      <c r="FL25" s="20"/>
      <c r="FM25" s="7"/>
      <c r="FN25" s="17"/>
      <c r="FO25" s="7"/>
      <c r="FP25" s="20"/>
      <c r="FQ25" s="7"/>
      <c r="FR25" s="20"/>
      <c r="FS25" s="7"/>
      <c r="FT25" s="20"/>
      <c r="FU25" s="7"/>
      <c r="FV25" s="20"/>
      <c r="FW25" s="7"/>
      <c r="FX25" s="20"/>
      <c r="FY25" s="7"/>
      <c r="FZ25" s="20"/>
      <c r="GA25" s="7"/>
      <c r="GB25" s="20"/>
      <c r="GC25" s="7"/>
      <c r="GD25" s="17"/>
      <c r="GE25" s="7"/>
      <c r="GF25" s="20"/>
      <c r="GG25" s="7"/>
      <c r="GH25" s="20"/>
      <c r="GI25" s="153"/>
      <c r="GJ25" s="116"/>
      <c r="GK25" s="7"/>
      <c r="GL25" s="20"/>
      <c r="GM25" s="7"/>
      <c r="GN25" s="20"/>
      <c r="GO25" s="7"/>
      <c r="GP25" s="20"/>
      <c r="GQ25" s="7"/>
      <c r="GR25" s="20"/>
      <c r="GS25" s="113"/>
      <c r="GT25" s="103"/>
      <c r="GU25" s="7"/>
      <c r="GV25" s="20"/>
      <c r="GW25" s="7"/>
      <c r="GX25" s="20"/>
      <c r="GY25" s="7"/>
      <c r="GZ25" s="119"/>
      <c r="HA25" s="7"/>
      <c r="HB25" s="20"/>
      <c r="HC25" s="7"/>
      <c r="HD25" s="20"/>
      <c r="HE25" s="7"/>
      <c r="HF25" s="20"/>
      <c r="HG25" s="7"/>
      <c r="HH25" s="20"/>
      <c r="HI25" s="7"/>
      <c r="HJ25" s="20"/>
      <c r="HK25" s="7"/>
      <c r="HL25" s="20"/>
      <c r="HM25" s="7"/>
      <c r="HN25" s="17"/>
      <c r="HO25" s="7"/>
      <c r="HP25" s="20"/>
      <c r="HQ25" s="7"/>
      <c r="HR25" s="17"/>
      <c r="HS25" s="7"/>
      <c r="HT25" s="20"/>
      <c r="HU25" s="100"/>
      <c r="HV25" s="101"/>
      <c r="HW25" s="7"/>
      <c r="HX25" s="20"/>
      <c r="HY25" s="7"/>
      <c r="HZ25" s="20"/>
      <c r="IA25" s="7"/>
      <c r="IB25" s="17"/>
      <c r="IC25" s="7"/>
      <c r="ID25" s="17"/>
      <c r="IE25" s="7"/>
      <c r="IF25" s="17"/>
      <c r="IG25" s="148"/>
      <c r="IH25" s="20"/>
      <c r="II25" s="153"/>
      <c r="IJ25" s="103"/>
      <c r="IK25" s="7"/>
      <c r="IL25" s="20"/>
      <c r="IM25" s="7"/>
      <c r="IN25" s="20"/>
      <c r="IO25" s="7"/>
      <c r="IP25" s="20"/>
      <c r="IQ25" s="7"/>
      <c r="IR25" s="20"/>
      <c r="IS25" s="7"/>
      <c r="IT25" s="17"/>
      <c r="IU25" s="7"/>
      <c r="IV25" s="17"/>
      <c r="IW25" s="7"/>
      <c r="IX25" s="17"/>
      <c r="IY25" s="148"/>
      <c r="IZ25" s="149"/>
      <c r="JA25" s="153"/>
      <c r="JB25" s="103"/>
      <c r="JC25" s="148"/>
      <c r="JD25" s="149"/>
      <c r="JE25" s="148"/>
      <c r="JF25" s="149"/>
      <c r="JG25" s="148"/>
      <c r="JH25" s="149"/>
    </row>
    <row r="26" spans="1:268" s="33" customFormat="1" ht="16.5" customHeight="1" x14ac:dyDescent="0.2">
      <c r="A26" s="86" t="s">
        <v>114</v>
      </c>
      <c r="B26" s="5" t="s">
        <v>9</v>
      </c>
      <c r="C26" s="63">
        <v>3</v>
      </c>
      <c r="D26" s="91">
        <f t="shared" si="4"/>
        <v>73</v>
      </c>
      <c r="E26" s="151">
        <f t="shared" si="0"/>
        <v>0.99761574074074078</v>
      </c>
      <c r="F26" s="25">
        <f t="shared" si="1"/>
        <v>1.818287037037037E-2</v>
      </c>
      <c r="G26" s="7"/>
      <c r="H26" s="20"/>
      <c r="I26" s="7">
        <v>2.3935185185185184E-2</v>
      </c>
      <c r="J26" s="20">
        <f>ROUNDUP(I26/F26,0)</f>
        <v>2</v>
      </c>
      <c r="K26" s="11"/>
      <c r="L26" s="20"/>
      <c r="M26" s="11"/>
      <c r="N26" s="20"/>
      <c r="O26" s="7">
        <v>4.280092592592593E-2</v>
      </c>
      <c r="P26" s="20">
        <f>ROUNDUP(O26/F26,0)</f>
        <v>3</v>
      </c>
      <c r="Q26" s="7"/>
      <c r="R26" s="20"/>
      <c r="S26" s="7"/>
      <c r="T26" s="20"/>
      <c r="U26" s="11"/>
      <c r="V26" s="20"/>
      <c r="W26" s="7"/>
      <c r="X26" s="20"/>
      <c r="Y26" s="7">
        <v>4.1608796296296297E-2</v>
      </c>
      <c r="Z26" s="20">
        <f>ROUNDUP(Y26/F26,0)</f>
        <v>3</v>
      </c>
      <c r="AA26" s="7"/>
      <c r="AB26" s="20"/>
      <c r="AC26" s="7">
        <v>1.8900462962962963E-2</v>
      </c>
      <c r="AD26" s="20">
        <f>ROUNDUP(AC26/F26,0)</f>
        <v>2</v>
      </c>
      <c r="AE26" s="7"/>
      <c r="AF26" s="20"/>
      <c r="AG26" s="7"/>
      <c r="AH26" s="20"/>
      <c r="AI26" s="7">
        <v>1.8530092592592595E-2</v>
      </c>
      <c r="AJ26" s="20">
        <f>ROUNDUP(AI26/F26,0)</f>
        <v>2</v>
      </c>
      <c r="AK26" s="7"/>
      <c r="AL26" s="20"/>
      <c r="AM26" s="7"/>
      <c r="AN26" s="20"/>
      <c r="AO26" s="7"/>
      <c r="AP26" s="20"/>
      <c r="AQ26" s="49"/>
      <c r="AR26" s="20"/>
      <c r="AS26" s="7"/>
      <c r="AT26" s="20"/>
      <c r="AU26" s="7">
        <v>1.8379629629629628E-2</v>
      </c>
      <c r="AV26" s="20">
        <f>ROUNDUP(AU26/F26,0)</f>
        <v>2</v>
      </c>
      <c r="AW26" s="7"/>
      <c r="AX26" s="20"/>
      <c r="AY26" s="7"/>
      <c r="AZ26" s="20"/>
      <c r="BA26" s="7">
        <v>1.832175925925926E-2</v>
      </c>
      <c r="BB26" s="20">
        <f>ROUNDUP(BA26/F26,0)</f>
        <v>2</v>
      </c>
      <c r="BC26" s="7"/>
      <c r="BD26" s="20"/>
      <c r="BE26" s="7"/>
      <c r="BF26" s="20"/>
      <c r="BG26" s="7"/>
      <c r="BH26" s="20"/>
      <c r="BI26" s="7"/>
      <c r="BJ26" s="20"/>
      <c r="BK26" s="7">
        <v>1.909722222222222E-2</v>
      </c>
      <c r="BL26" s="20">
        <f>ROUNDUP(BK26/F26,0)</f>
        <v>2</v>
      </c>
      <c r="BM26" s="7"/>
      <c r="BN26" s="20"/>
      <c r="BO26" s="7"/>
      <c r="BP26" s="20"/>
      <c r="BQ26" s="7"/>
      <c r="BR26" s="20"/>
      <c r="BS26" s="7">
        <v>1.8333333333333333E-2</v>
      </c>
      <c r="BT26" s="20">
        <f>ROUNDUP(BS26/F26,0)</f>
        <v>2</v>
      </c>
      <c r="BU26" s="7"/>
      <c r="BV26" s="20"/>
      <c r="BW26" s="7"/>
      <c r="BX26" s="20"/>
      <c r="BY26" s="7"/>
      <c r="BZ26" s="20"/>
      <c r="CA26" s="7">
        <v>2.613425925925926E-2</v>
      </c>
      <c r="CB26" s="20">
        <f>ROUNDUP(CA26/F26,0)</f>
        <v>2</v>
      </c>
      <c r="CC26" s="7">
        <v>2.3101851851851849E-2</v>
      </c>
      <c r="CD26" s="20">
        <f t="shared" si="3"/>
        <v>2</v>
      </c>
      <c r="CE26" s="7"/>
      <c r="CF26" s="20"/>
      <c r="CG26" s="7">
        <v>1.909722222222222E-2</v>
      </c>
      <c r="CH26" s="20">
        <f>ROUNDUP(CG26/F26,0)</f>
        <v>2</v>
      </c>
      <c r="CI26" s="7">
        <v>6.3657407407407399E-2</v>
      </c>
      <c r="CJ26" s="20">
        <f>ROUNDUP(CI26/F26,0)</f>
        <v>4</v>
      </c>
      <c r="CK26" s="7"/>
      <c r="CL26" s="20"/>
      <c r="CM26" s="7"/>
      <c r="CN26" s="20"/>
      <c r="CO26" s="7">
        <v>1.818287037037037E-2</v>
      </c>
      <c r="CP26" s="20">
        <f>ROUNDUP(CO26/F26,0)</f>
        <v>1</v>
      </c>
      <c r="CQ26" s="7"/>
      <c r="CR26" s="20"/>
      <c r="CS26" s="7">
        <v>3.3344907407407406E-2</v>
      </c>
      <c r="CT26" s="20">
        <f>ROUNDUP(CS26/F26,0)</f>
        <v>2</v>
      </c>
      <c r="CU26" s="7"/>
      <c r="CV26" s="20"/>
      <c r="CW26" s="7">
        <v>2.3032407407407404E-2</v>
      </c>
      <c r="CX26" s="20">
        <f>ROUNDUP(CW26/F26,0)</f>
        <v>2</v>
      </c>
      <c r="CY26" s="7"/>
      <c r="CZ26" s="20"/>
      <c r="DA26" s="7"/>
      <c r="DB26" s="20"/>
      <c r="DC26" s="7"/>
      <c r="DD26" s="20"/>
      <c r="DE26" s="21"/>
      <c r="DF26" s="20"/>
      <c r="DG26" s="21"/>
      <c r="DH26" s="20"/>
      <c r="DI26" s="21"/>
      <c r="DJ26" s="20"/>
      <c r="DK26" s="153"/>
      <c r="DL26" s="103"/>
      <c r="DM26" s="49"/>
      <c r="DN26" s="20"/>
      <c r="DO26" s="7"/>
      <c r="DP26" s="20"/>
      <c r="DQ26" s="7"/>
      <c r="DR26" s="20"/>
      <c r="DS26" s="21"/>
      <c r="DT26" s="20"/>
      <c r="DU26" s="21"/>
      <c r="DV26" s="20"/>
      <c r="DW26" s="21"/>
      <c r="DX26" s="20"/>
      <c r="DY26" s="7"/>
      <c r="DZ26" s="20"/>
      <c r="EA26" s="153"/>
      <c r="EB26" s="101"/>
      <c r="EC26" s="7"/>
      <c r="ED26" s="20"/>
      <c r="EE26" s="7"/>
      <c r="EF26" s="20"/>
      <c r="EG26" s="7"/>
      <c r="EH26" s="20"/>
      <c r="EI26" s="7"/>
      <c r="EJ26" s="20"/>
      <c r="EK26" s="7"/>
      <c r="EL26" s="20"/>
      <c r="EM26" s="7"/>
      <c r="EN26" s="17"/>
      <c r="EO26" s="7"/>
      <c r="EP26" s="20"/>
      <c r="EQ26" s="7"/>
      <c r="ER26" s="20"/>
      <c r="ES26" s="7"/>
      <c r="ET26" s="20"/>
      <c r="EU26" s="7"/>
      <c r="EV26" s="20"/>
      <c r="EW26" s="7"/>
      <c r="EX26" s="20"/>
      <c r="EY26" s="7"/>
      <c r="EZ26" s="17"/>
      <c r="FA26" s="7"/>
      <c r="FB26" s="20"/>
      <c r="FC26" s="7"/>
      <c r="FD26" s="17"/>
      <c r="FE26" s="7"/>
      <c r="FF26" s="17"/>
      <c r="FG26" s="7"/>
      <c r="FH26" s="17"/>
      <c r="FI26" s="7"/>
      <c r="FJ26" s="17"/>
      <c r="FK26" s="7"/>
      <c r="FL26" s="20"/>
      <c r="FM26" s="7"/>
      <c r="FN26" s="17"/>
      <c r="FO26" s="7"/>
      <c r="FP26" s="20"/>
      <c r="FQ26" s="7"/>
      <c r="FR26" s="20"/>
      <c r="FS26" s="7"/>
      <c r="FT26" s="20"/>
      <c r="FU26" s="7">
        <v>0.10483796296296295</v>
      </c>
      <c r="FV26" s="20">
        <f>ROUNDUP(FU26/F26,0)</f>
        <v>6</v>
      </c>
      <c r="FW26" s="7"/>
      <c r="FX26" s="20"/>
      <c r="FY26" s="7"/>
      <c r="FZ26" s="20"/>
      <c r="GA26" s="7"/>
      <c r="GB26" s="20"/>
      <c r="GC26" s="7">
        <v>4.8865740740740737E-2</v>
      </c>
      <c r="GD26" s="17">
        <f>ROUNDUP(GC26/F26,0)</f>
        <v>3</v>
      </c>
      <c r="GE26" s="7">
        <v>4.2812500000000003E-2</v>
      </c>
      <c r="GF26" s="20">
        <f>ROUNDUP(GE26/F26,0)</f>
        <v>3</v>
      </c>
      <c r="GG26" s="7"/>
      <c r="GH26" s="20"/>
      <c r="GI26" s="153"/>
      <c r="GJ26" s="116"/>
      <c r="GK26" s="7"/>
      <c r="GL26" s="20"/>
      <c r="GM26" s="7">
        <v>1.119212962962963E-2</v>
      </c>
      <c r="GN26" s="20">
        <f>ROUNDUP(GM26/F26,0)</f>
        <v>1</v>
      </c>
      <c r="GO26" s="7">
        <v>9.6099537037037039E-2</v>
      </c>
      <c r="GP26" s="20">
        <f>ROUNDUP(GO26/F26,0)</f>
        <v>6</v>
      </c>
      <c r="GQ26" s="7"/>
      <c r="GR26" s="20"/>
      <c r="GS26" s="113"/>
      <c r="GT26" s="103"/>
      <c r="GU26" s="7"/>
      <c r="GV26" s="20"/>
      <c r="GW26" s="7"/>
      <c r="GX26" s="20"/>
      <c r="GY26" s="7"/>
      <c r="GZ26" s="119"/>
      <c r="HA26" s="7"/>
      <c r="HB26" s="20"/>
      <c r="HC26" s="7">
        <v>0.10238425925925926</v>
      </c>
      <c r="HD26" s="20">
        <f>ROUNDUP(HC26/F26,0)</f>
        <v>6</v>
      </c>
      <c r="HE26" s="7"/>
      <c r="HF26" s="20"/>
      <c r="HG26" s="7">
        <v>1.8298611111111113E-2</v>
      </c>
      <c r="HH26" s="20">
        <f>ROUNDUP(HG26/F26,0)</f>
        <v>2</v>
      </c>
      <c r="HI26" s="7"/>
      <c r="HJ26" s="20"/>
      <c r="HK26" s="7">
        <v>1.2800925925925926E-2</v>
      </c>
      <c r="HL26" s="20">
        <f>ROUNDUP(HK26/F26,0)</f>
        <v>1</v>
      </c>
      <c r="HM26" s="7"/>
      <c r="HN26" s="17"/>
      <c r="HO26" s="7"/>
      <c r="HP26" s="20"/>
      <c r="HQ26" s="7"/>
      <c r="HR26" s="17"/>
      <c r="HS26" s="7"/>
      <c r="HT26" s="20"/>
      <c r="HU26" s="100"/>
      <c r="HV26" s="101"/>
      <c r="HW26" s="7"/>
      <c r="HX26" s="20"/>
      <c r="HY26" s="7"/>
      <c r="HZ26" s="20"/>
      <c r="IA26" s="7"/>
      <c r="IB26" s="17"/>
      <c r="IC26" s="7">
        <v>4.0092592592592589E-2</v>
      </c>
      <c r="ID26" s="20">
        <f>ROUNDUP(IC26/F26,0)</f>
        <v>3</v>
      </c>
      <c r="IE26" s="7"/>
      <c r="IF26" s="17"/>
      <c r="IG26" s="148"/>
      <c r="IH26" s="20"/>
      <c r="II26" s="153"/>
      <c r="IJ26" s="103"/>
      <c r="IK26" s="7"/>
      <c r="IL26" s="20"/>
      <c r="IM26" s="7"/>
      <c r="IN26" s="20"/>
      <c r="IO26" s="7"/>
      <c r="IP26" s="20"/>
      <c r="IQ26" s="7">
        <v>4.614583333333333E-2</v>
      </c>
      <c r="IR26" s="20">
        <f>ROUNDUP(IQ26/F26,0)</f>
        <v>3</v>
      </c>
      <c r="IS26" s="7">
        <v>7.106481481481481E-3</v>
      </c>
      <c r="IT26" s="17">
        <f>ROUNDUP(IS26/F26,0)</f>
        <v>1</v>
      </c>
      <c r="IU26" s="7"/>
      <c r="IV26" s="17"/>
      <c r="IW26" s="7">
        <v>4.0520833333333332E-2</v>
      </c>
      <c r="IX26" s="17">
        <f>ROUNDUP(IW26/F26,0)</f>
        <v>3</v>
      </c>
      <c r="IY26" s="148"/>
      <c r="IZ26" s="149"/>
      <c r="JA26" s="153"/>
      <c r="JB26" s="103"/>
      <c r="JC26" s="148"/>
      <c r="JD26" s="149"/>
      <c r="JE26" s="148"/>
      <c r="JF26" s="149"/>
      <c r="JG26" s="148"/>
      <c r="JH26" s="149"/>
    </row>
    <row r="27" spans="1:268" s="33" customFormat="1" ht="16.5" customHeight="1" x14ac:dyDescent="0.2">
      <c r="A27" s="86" t="s">
        <v>151</v>
      </c>
      <c r="B27" s="5" t="s">
        <v>2</v>
      </c>
      <c r="C27" s="157">
        <v>10</v>
      </c>
      <c r="D27" s="91">
        <f t="shared" si="4"/>
        <v>110</v>
      </c>
      <c r="E27" s="151">
        <f t="shared" si="0"/>
        <v>1.3086111111111114</v>
      </c>
      <c r="F27" s="25">
        <f t="shared" si="1"/>
        <v>1.3807870370370371E-2</v>
      </c>
      <c r="G27" s="7"/>
      <c r="H27" s="20"/>
      <c r="I27" s="7">
        <v>1.8692129629629631E-2</v>
      </c>
      <c r="J27" s="20">
        <f>ROUNDUP(I27/F27,0)</f>
        <v>2</v>
      </c>
      <c r="K27" s="7"/>
      <c r="L27" s="20"/>
      <c r="M27" s="7"/>
      <c r="N27" s="20"/>
      <c r="O27" s="7">
        <v>3.4293981481481481E-2</v>
      </c>
      <c r="P27" s="20">
        <f>ROUNDUP(O27/F27,0)</f>
        <v>3</v>
      </c>
      <c r="Q27" s="7"/>
      <c r="R27" s="20"/>
      <c r="S27" s="7"/>
      <c r="T27" s="20"/>
      <c r="U27" s="7">
        <v>4.9178240740740738E-2</v>
      </c>
      <c r="V27" s="20">
        <f t="shared" ref="V27:V35" si="5">ROUNDUP(U27/F27,0)</f>
        <v>4</v>
      </c>
      <c r="W27" s="7"/>
      <c r="X27" s="20"/>
      <c r="Y27" s="7">
        <v>3.1111111111111107E-2</v>
      </c>
      <c r="Z27" s="20">
        <f>ROUNDUP(Y27/F27,0)</f>
        <v>3</v>
      </c>
      <c r="AA27" s="7"/>
      <c r="AB27" s="20"/>
      <c r="AC27" s="7">
        <v>1.3842592592592594E-2</v>
      </c>
      <c r="AD27" s="20">
        <f>ROUNDUP(AC27/F27,0)</f>
        <v>2</v>
      </c>
      <c r="AE27" s="7"/>
      <c r="AF27" s="20"/>
      <c r="AG27" s="7">
        <v>7.8287037037037044E-2</v>
      </c>
      <c r="AH27" s="20">
        <f>ROUNDUP(AG27/F27,0)</f>
        <v>6</v>
      </c>
      <c r="AI27" s="7"/>
      <c r="AJ27" s="20"/>
      <c r="AK27" s="7"/>
      <c r="AL27" s="20"/>
      <c r="AM27" s="7"/>
      <c r="AN27" s="20"/>
      <c r="AO27" s="7"/>
      <c r="AP27" s="20"/>
      <c r="AQ27" s="49">
        <v>7.3888888888888893E-2</v>
      </c>
      <c r="AR27" s="20">
        <f>ROUNDUP(AQ27/F27,0)</f>
        <v>6</v>
      </c>
      <c r="AS27" s="7"/>
      <c r="AT27" s="20"/>
      <c r="AU27" s="7"/>
      <c r="AV27" s="20"/>
      <c r="AW27" s="7"/>
      <c r="AX27" s="20"/>
      <c r="AY27" s="7"/>
      <c r="AZ27" s="20"/>
      <c r="BA27" s="7"/>
      <c r="BB27" s="20"/>
      <c r="BC27" s="7"/>
      <c r="BD27" s="20"/>
      <c r="BE27" s="7"/>
      <c r="BF27" s="20"/>
      <c r="BG27" s="7"/>
      <c r="BH27" s="20"/>
      <c r="BI27" s="7">
        <v>5.0081018518518518E-2</v>
      </c>
      <c r="BJ27" s="20">
        <f>ROUNDUP(BI27/F27,0)</f>
        <v>4</v>
      </c>
      <c r="BK27" s="7"/>
      <c r="BL27" s="20"/>
      <c r="BM27" s="7"/>
      <c r="BN27" s="20"/>
      <c r="BO27" s="7"/>
      <c r="BP27" s="20"/>
      <c r="BQ27" s="7">
        <v>5.9895833333333336E-2</v>
      </c>
      <c r="BR27" s="20">
        <f>ROUNDUP(BQ27/F27,0)</f>
        <v>5</v>
      </c>
      <c r="BS27" s="7"/>
      <c r="BT27" s="20"/>
      <c r="BU27" s="7"/>
      <c r="BV27" s="20"/>
      <c r="BW27" s="7"/>
      <c r="BX27" s="20"/>
      <c r="BY27" s="7"/>
      <c r="BZ27" s="20"/>
      <c r="CA27" s="7"/>
      <c r="CB27" s="17"/>
      <c r="CC27" s="7"/>
      <c r="CD27" s="20"/>
      <c r="CE27" s="7"/>
      <c r="CF27" s="20"/>
      <c r="CG27" s="7"/>
      <c r="CH27" s="20"/>
      <c r="CI27" s="7"/>
      <c r="CJ27" s="20"/>
      <c r="CK27" s="7"/>
      <c r="CL27" s="20"/>
      <c r="CM27" s="7">
        <v>1.9768518518518515E-2</v>
      </c>
      <c r="CN27" s="20">
        <f>ROUNDUP(CM27/F27,0)</f>
        <v>2</v>
      </c>
      <c r="CO27" s="7"/>
      <c r="CP27" s="20"/>
      <c r="CQ27" s="7">
        <v>7.8703703703703706E-2</v>
      </c>
      <c r="CR27" s="20">
        <f>ROUNDUP(CQ27/F27,0)</f>
        <v>6</v>
      </c>
      <c r="CS27" s="7">
        <v>2.9560185185185189E-2</v>
      </c>
      <c r="CT27" s="20">
        <f>ROUNDUP(CS27/F27,0)</f>
        <v>3</v>
      </c>
      <c r="CU27" s="7"/>
      <c r="CV27" s="20"/>
      <c r="CW27" s="7"/>
      <c r="CX27" s="20"/>
      <c r="CY27" s="7"/>
      <c r="CZ27" s="20"/>
      <c r="DA27" s="7"/>
      <c r="DB27" s="20"/>
      <c r="DC27" s="7">
        <v>2.6365740740740742E-2</v>
      </c>
      <c r="DD27" s="20">
        <f>ROUNDUP(DC27/F27,0)</f>
        <v>2</v>
      </c>
      <c r="DE27" s="21"/>
      <c r="DF27" s="20"/>
      <c r="DG27" s="21">
        <v>1.3912037037037037E-2</v>
      </c>
      <c r="DH27" s="20">
        <f>ROUNDUP(DG27/F27,0)</f>
        <v>2</v>
      </c>
      <c r="DI27" s="21"/>
      <c r="DJ27" s="20"/>
      <c r="DK27" s="153"/>
      <c r="DL27" s="103"/>
      <c r="DM27" s="49"/>
      <c r="DN27" s="20"/>
      <c r="DO27" s="7">
        <v>9.706018518518518E-2</v>
      </c>
      <c r="DP27" s="20">
        <f>ROUNDUP(DO27/F27,0)</f>
        <v>8</v>
      </c>
      <c r="DQ27" s="7"/>
      <c r="DR27" s="20"/>
      <c r="DS27" s="21"/>
      <c r="DT27" s="20"/>
      <c r="DU27" s="21"/>
      <c r="DV27" s="20"/>
      <c r="DW27" s="21">
        <v>7.4791666666666659E-2</v>
      </c>
      <c r="DX27" s="20">
        <f>ROUNDUP(DW27/F27,0)</f>
        <v>6</v>
      </c>
      <c r="DY27" s="7"/>
      <c r="DZ27" s="20"/>
      <c r="EA27" s="153"/>
      <c r="EB27" s="101"/>
      <c r="EC27" s="7"/>
      <c r="ED27" s="20"/>
      <c r="EE27" s="7"/>
      <c r="EF27" s="20"/>
      <c r="EG27" s="7"/>
      <c r="EH27" s="20"/>
      <c r="EI27" s="7"/>
      <c r="EJ27" s="20"/>
      <c r="EK27" s="7"/>
      <c r="EL27" s="20"/>
      <c r="EM27" s="7"/>
      <c r="EN27" s="17"/>
      <c r="EO27" s="7"/>
      <c r="EP27" s="20"/>
      <c r="EQ27" s="7"/>
      <c r="ER27" s="20"/>
      <c r="ES27" s="7"/>
      <c r="ET27" s="20"/>
      <c r="EU27" s="7"/>
      <c r="EV27" s="20"/>
      <c r="EW27" s="7"/>
      <c r="EX27" s="20"/>
      <c r="EY27" s="7"/>
      <c r="EZ27" s="17"/>
      <c r="FA27" s="7"/>
      <c r="FB27" s="20"/>
      <c r="FC27" s="7"/>
      <c r="FD27" s="17"/>
      <c r="FE27" s="7"/>
      <c r="FF27" s="17"/>
      <c r="FG27" s="7"/>
      <c r="FH27" s="17"/>
      <c r="FI27" s="7">
        <v>8.6458333333333345E-2</v>
      </c>
      <c r="FJ27" s="20">
        <f>ROUNDUP(FI27/F27,0)</f>
        <v>7</v>
      </c>
      <c r="FK27" s="7"/>
      <c r="FL27" s="20"/>
      <c r="FM27" s="7"/>
      <c r="FN27" s="17"/>
      <c r="FO27" s="7"/>
      <c r="FP27" s="20"/>
      <c r="FQ27" s="7">
        <v>1.3807870370370371E-2</v>
      </c>
      <c r="FR27" s="20">
        <f>ROUNDUP(FQ27/F27,0)</f>
        <v>1</v>
      </c>
      <c r="FS27" s="7"/>
      <c r="FT27" s="20"/>
      <c r="FU27" s="7"/>
      <c r="FV27" s="20"/>
      <c r="FW27" s="7"/>
      <c r="FX27" s="20"/>
      <c r="FY27" s="7"/>
      <c r="FZ27" s="20"/>
      <c r="GA27" s="7"/>
      <c r="GB27" s="20"/>
      <c r="GC27" s="7"/>
      <c r="GD27" s="17"/>
      <c r="GE27" s="7"/>
      <c r="GF27" s="20"/>
      <c r="GG27" s="7"/>
      <c r="GH27" s="20"/>
      <c r="GI27" s="153"/>
      <c r="GJ27" s="116"/>
      <c r="GK27" s="7"/>
      <c r="GL27" s="20"/>
      <c r="GM27" s="7"/>
      <c r="GN27" s="20"/>
      <c r="GO27" s="7">
        <v>7.5729166666666667E-2</v>
      </c>
      <c r="GP27" s="20">
        <f>ROUNDUP(GO27/F27,0)</f>
        <v>6</v>
      </c>
      <c r="GQ27" s="7"/>
      <c r="GR27" s="20"/>
      <c r="GS27" s="113"/>
      <c r="GT27" s="103"/>
      <c r="GU27" s="7"/>
      <c r="GV27" s="20"/>
      <c r="GW27" s="7"/>
      <c r="GX27" s="20"/>
      <c r="GY27" s="7"/>
      <c r="GZ27" s="119"/>
      <c r="HA27" s="7">
        <v>2.327546296296296E-2</v>
      </c>
      <c r="HB27" s="20">
        <f>ROUNDUP(HA27/F27,0)</f>
        <v>2</v>
      </c>
      <c r="HC27" s="7">
        <v>7.9699074074074075E-2</v>
      </c>
      <c r="HD27" s="20">
        <f>ROUNDUP(HC27/F27,0)</f>
        <v>6</v>
      </c>
      <c r="HE27" s="7"/>
      <c r="HF27" s="20"/>
      <c r="HG27" s="7">
        <v>1.5891203703703703E-2</v>
      </c>
      <c r="HH27" s="20">
        <f>ROUNDUP(HG27/F27,0)</f>
        <v>2</v>
      </c>
      <c r="HI27" s="7"/>
      <c r="HJ27" s="20"/>
      <c r="HK27" s="7"/>
      <c r="HL27" s="20"/>
      <c r="HM27" s="7"/>
      <c r="HN27" s="17"/>
      <c r="HO27" s="7"/>
      <c r="HP27" s="20"/>
      <c r="HQ27" s="7"/>
      <c r="HR27" s="17"/>
      <c r="HS27" s="7"/>
      <c r="HT27" s="20"/>
      <c r="HU27" s="100"/>
      <c r="HV27" s="101"/>
      <c r="HW27" s="7"/>
      <c r="HX27" s="20"/>
      <c r="HY27" s="7"/>
      <c r="HZ27" s="20"/>
      <c r="IA27" s="7"/>
      <c r="IB27" s="17"/>
      <c r="IC27" s="7">
        <v>7.3680555555555555E-2</v>
      </c>
      <c r="ID27" s="20">
        <f>ROUNDUP(IC27/F27,0)</f>
        <v>6</v>
      </c>
      <c r="IE27" s="7"/>
      <c r="IF27" s="17"/>
      <c r="IG27" s="148"/>
      <c r="IH27" s="20"/>
      <c r="II27" s="153"/>
      <c r="IJ27" s="103"/>
      <c r="IK27" s="7">
        <v>3.9930555555555561E-3</v>
      </c>
      <c r="IL27" s="20">
        <f>ROUNDUP(IK27/F27,0)</f>
        <v>1</v>
      </c>
      <c r="IM27" s="7"/>
      <c r="IN27" s="20"/>
      <c r="IO27" s="7"/>
      <c r="IP27" s="20"/>
      <c r="IQ27" s="7"/>
      <c r="IR27" s="20"/>
      <c r="IS27" s="7"/>
      <c r="IT27" s="17"/>
      <c r="IU27" s="7">
        <v>0.16862268518518519</v>
      </c>
      <c r="IV27" s="17">
        <f>ROUNDUP(IU27/F27,0)</f>
        <v>13</v>
      </c>
      <c r="IW27" s="7"/>
      <c r="IX27" s="17"/>
      <c r="IY27" s="148"/>
      <c r="IZ27" s="149"/>
      <c r="JA27" s="153"/>
      <c r="JB27" s="103"/>
      <c r="JC27" s="148">
        <v>1.8020833333333333E-2</v>
      </c>
      <c r="JD27" s="149">
        <f>ROUNDUP(JC27/F27,0)</f>
        <v>2</v>
      </c>
      <c r="JE27" s="148"/>
      <c r="JF27" s="149"/>
      <c r="JG27" s="148"/>
      <c r="JH27" s="149"/>
    </row>
    <row r="28" spans="1:268" s="33" customFormat="1" ht="16.5" customHeight="1" x14ac:dyDescent="0.2">
      <c r="A28" s="86" t="s">
        <v>152</v>
      </c>
      <c r="B28" s="5" t="s">
        <v>161</v>
      </c>
      <c r="C28" s="157">
        <v>3</v>
      </c>
      <c r="D28" s="91">
        <f t="shared" si="4"/>
        <v>204</v>
      </c>
      <c r="E28" s="151">
        <f t="shared" si="0"/>
        <v>2.2727199074074069</v>
      </c>
      <c r="F28" s="25">
        <f t="shared" si="1"/>
        <v>1.3206018518518518E-2</v>
      </c>
      <c r="G28" s="7">
        <v>0.1065625</v>
      </c>
      <c r="H28" s="20">
        <f>ROUNDUP(G28/F28,0)</f>
        <v>9</v>
      </c>
      <c r="I28" s="7">
        <v>1.8391203703703705E-2</v>
      </c>
      <c r="J28" s="20">
        <f>ROUNDUP(I28/F28,0)</f>
        <v>2</v>
      </c>
      <c r="K28" s="7"/>
      <c r="L28" s="20"/>
      <c r="M28" s="7"/>
      <c r="N28" s="20"/>
      <c r="O28" s="7">
        <v>3.1921296296296302E-2</v>
      </c>
      <c r="P28" s="20">
        <f>ROUNDUP(O28/F28,0)</f>
        <v>3</v>
      </c>
      <c r="Q28" s="7">
        <v>7.12037037037037E-2</v>
      </c>
      <c r="R28" s="20">
        <f>ROUNDUP(Q28/F28,0)</f>
        <v>6</v>
      </c>
      <c r="S28" s="7"/>
      <c r="T28" s="20"/>
      <c r="U28" s="7">
        <v>4.7002314814814816E-2</v>
      </c>
      <c r="V28" s="20">
        <f t="shared" si="5"/>
        <v>4</v>
      </c>
      <c r="W28" s="7"/>
      <c r="X28" s="20"/>
      <c r="Y28" s="7">
        <v>3.1342592592592596E-2</v>
      </c>
      <c r="Z28" s="20">
        <f>ROUNDUP(Y28/F28,0)</f>
        <v>3</v>
      </c>
      <c r="AA28" s="7"/>
      <c r="AB28" s="20"/>
      <c r="AC28" s="7">
        <v>1.357638888888889E-2</v>
      </c>
      <c r="AD28" s="20">
        <f>ROUNDUP(AC28/F28,0)</f>
        <v>2</v>
      </c>
      <c r="AE28" s="7">
        <v>2.0231481481481482E-2</v>
      </c>
      <c r="AF28" s="20">
        <f>ROUNDUP(AE28/F28,0)</f>
        <v>2</v>
      </c>
      <c r="AG28" s="7"/>
      <c r="AH28" s="20"/>
      <c r="AI28" s="7">
        <v>1.3483796296296298E-2</v>
      </c>
      <c r="AJ28" s="20">
        <f>ROUNDUP(AI28/F28,0)</f>
        <v>2</v>
      </c>
      <c r="AK28" s="7">
        <v>9.0324074074074071E-2</v>
      </c>
      <c r="AL28" s="20">
        <f>ROUNDUP(AK28/F28,0)</f>
        <v>7</v>
      </c>
      <c r="AM28" s="7"/>
      <c r="AN28" s="20"/>
      <c r="AO28" s="7">
        <v>2.1157407407407406E-2</v>
      </c>
      <c r="AP28" s="20">
        <f>ROUNDUP(AO28/F28,0)</f>
        <v>2</v>
      </c>
      <c r="AQ28" s="49"/>
      <c r="AR28" s="20"/>
      <c r="AS28" s="7"/>
      <c r="AT28" s="20"/>
      <c r="AU28" s="7">
        <v>1.3287037037037036E-2</v>
      </c>
      <c r="AV28" s="20">
        <f>ROUNDUP(AU28/F28,0)</f>
        <v>2</v>
      </c>
      <c r="AW28" s="7"/>
      <c r="AX28" s="20"/>
      <c r="AY28" s="7">
        <v>3.0347222222222223E-2</v>
      </c>
      <c r="AZ28" s="20">
        <f>ROUNDUP(AY28/F28,0)</f>
        <v>3</v>
      </c>
      <c r="BA28" s="7">
        <v>1.3402777777777777E-2</v>
      </c>
      <c r="BB28" s="20">
        <f>ROUNDUP(BA28/F28,0)</f>
        <v>2</v>
      </c>
      <c r="BC28" s="7"/>
      <c r="BD28" s="20"/>
      <c r="BE28" s="7"/>
      <c r="BF28" s="20"/>
      <c r="BG28" s="7"/>
      <c r="BH28" s="20"/>
      <c r="BI28" s="7">
        <v>4.6469907407407411E-2</v>
      </c>
      <c r="BJ28" s="20">
        <f>ROUNDUP(BI28/F28,0)</f>
        <v>4</v>
      </c>
      <c r="BK28" s="7"/>
      <c r="BL28" s="20"/>
      <c r="BM28" s="7">
        <v>4.1018518518518517E-2</v>
      </c>
      <c r="BN28" s="20">
        <f>ROUNDUP(BM28/F28,0)</f>
        <v>4</v>
      </c>
      <c r="BO28" s="7"/>
      <c r="BP28" s="20"/>
      <c r="BQ28" s="7"/>
      <c r="BR28" s="20"/>
      <c r="BS28" s="7">
        <v>1.3217592592592593E-2</v>
      </c>
      <c r="BT28" s="20">
        <f>ROUNDUP(BS28/F28,0)</f>
        <v>2</v>
      </c>
      <c r="BU28" s="7"/>
      <c r="BV28" s="20"/>
      <c r="BW28" s="7">
        <v>2.7071759259259257E-2</v>
      </c>
      <c r="BX28" s="20">
        <f>ROUNDUP(BW28/F28,0)</f>
        <v>3</v>
      </c>
      <c r="BY28" s="7">
        <v>7.4004629629629629E-2</v>
      </c>
      <c r="BZ28" s="20">
        <f>ROUNDUP(BY28/F28,0)</f>
        <v>6</v>
      </c>
      <c r="CA28" s="7"/>
      <c r="CB28" s="17"/>
      <c r="CC28" s="7">
        <v>1.5659722222222224E-2</v>
      </c>
      <c r="CD28" s="20">
        <f t="shared" si="3"/>
        <v>2</v>
      </c>
      <c r="CE28" s="7"/>
      <c r="CF28" s="20"/>
      <c r="CG28" s="7">
        <v>1.3402777777777777E-2</v>
      </c>
      <c r="CH28" s="20">
        <f>ROUNDUP(CG28/F28,0)</f>
        <v>2</v>
      </c>
      <c r="CI28" s="7"/>
      <c r="CJ28" s="20"/>
      <c r="CK28" s="7"/>
      <c r="CL28" s="20"/>
      <c r="CM28" s="7">
        <v>1.8726851851851852E-2</v>
      </c>
      <c r="CN28" s="20">
        <f>ROUNDUP(CM28/F28,0)</f>
        <v>2</v>
      </c>
      <c r="CO28" s="7">
        <v>1.329861111111111E-2</v>
      </c>
      <c r="CP28" s="20">
        <f>ROUNDUP(CO28/F28,0)</f>
        <v>2</v>
      </c>
      <c r="CQ28" s="7">
        <v>0.18402777777777779</v>
      </c>
      <c r="CR28" s="20">
        <f>ROUNDUP(CQ28/F28,0)</f>
        <v>14</v>
      </c>
      <c r="CS28" s="7">
        <v>2.5208333333333333E-2</v>
      </c>
      <c r="CT28" s="20">
        <f>ROUNDUP(CS28/F28,0)</f>
        <v>2</v>
      </c>
      <c r="CU28" s="7"/>
      <c r="CV28" s="20"/>
      <c r="CW28" s="7">
        <v>1.3217592592592593E-2</v>
      </c>
      <c r="CX28" s="20">
        <f>ROUNDUP(CW28/F28,0)</f>
        <v>2</v>
      </c>
      <c r="CY28" s="7">
        <v>5.8645833333333335E-2</v>
      </c>
      <c r="CZ28" s="20">
        <f>ROUNDUP(CY28/F28,0)</f>
        <v>5</v>
      </c>
      <c r="DA28" s="7"/>
      <c r="DB28" s="20"/>
      <c r="DC28" s="7">
        <v>2.494212962962963E-2</v>
      </c>
      <c r="DD28" s="20">
        <f>ROUNDUP(DC28/F28,0)</f>
        <v>2</v>
      </c>
      <c r="DE28" s="21"/>
      <c r="DF28" s="20"/>
      <c r="DG28" s="21">
        <v>1.3391203703703704E-2</v>
      </c>
      <c r="DH28" s="20">
        <f>ROUNDUP(DG28/F28,0)</f>
        <v>2</v>
      </c>
      <c r="DI28" s="21">
        <v>7.6712962962962969E-2</v>
      </c>
      <c r="DJ28" s="20">
        <f>ROUNDUP(DI28/F28,0)</f>
        <v>6</v>
      </c>
      <c r="DK28" s="153"/>
      <c r="DL28" s="103"/>
      <c r="DM28" s="49">
        <v>1.3217592592592593E-2</v>
      </c>
      <c r="DN28" s="20">
        <f>ROUNDUP(DM28/F28,0)</f>
        <v>2</v>
      </c>
      <c r="DO28" s="7">
        <v>9.5682870370370376E-2</v>
      </c>
      <c r="DP28" s="20">
        <f>ROUNDUP(DO28/F28,0)</f>
        <v>8</v>
      </c>
      <c r="DQ28" s="7"/>
      <c r="DR28" s="20"/>
      <c r="DS28" s="21"/>
      <c r="DT28" s="20"/>
      <c r="DU28" s="21"/>
      <c r="DV28" s="20"/>
      <c r="DW28" s="21"/>
      <c r="DX28" s="20"/>
      <c r="DY28" s="7"/>
      <c r="DZ28" s="20"/>
      <c r="EA28" s="153"/>
      <c r="EB28" s="101"/>
      <c r="EC28" s="7"/>
      <c r="ED28" s="20"/>
      <c r="EE28" s="7"/>
      <c r="EF28" s="20"/>
      <c r="EG28" s="7"/>
      <c r="EH28" s="20"/>
      <c r="EI28" s="7"/>
      <c r="EJ28" s="20"/>
      <c r="EK28" s="7"/>
      <c r="EL28" s="20"/>
      <c r="EM28" s="7"/>
      <c r="EN28" s="20"/>
      <c r="EO28" s="7">
        <v>7.3333333333333334E-2</v>
      </c>
      <c r="EP28" s="20">
        <f>ROUNDUP(EO28/F28,0)</f>
        <v>6</v>
      </c>
      <c r="EQ28" s="7"/>
      <c r="ER28" s="20"/>
      <c r="ES28" s="7"/>
      <c r="ET28" s="20"/>
      <c r="EU28" s="7"/>
      <c r="EV28" s="20"/>
      <c r="EW28" s="7"/>
      <c r="EX28" s="20"/>
      <c r="EY28" s="7"/>
      <c r="EZ28" s="20"/>
      <c r="FA28" s="7">
        <v>3.1493055555555559E-2</v>
      </c>
      <c r="FB28" s="20">
        <f>ROUNDUP(FA28/F28,0)</f>
        <v>3</v>
      </c>
      <c r="FC28" s="7"/>
      <c r="FD28" s="20"/>
      <c r="FE28" s="7"/>
      <c r="FF28" s="20"/>
      <c r="FG28" s="7">
        <v>6.1388888888888889E-2</v>
      </c>
      <c r="FH28" s="20">
        <f>ROUNDUP(FG28/F28,0)</f>
        <v>5</v>
      </c>
      <c r="FI28" s="7">
        <v>8.8912037037037039E-2</v>
      </c>
      <c r="FJ28" s="20">
        <f>ROUNDUP(FI28/F28,0)</f>
        <v>7</v>
      </c>
      <c r="FK28" s="7"/>
      <c r="FL28" s="20"/>
      <c r="FM28" s="7"/>
      <c r="FN28" s="20"/>
      <c r="FO28" s="7">
        <v>6.9733796296296294E-2</v>
      </c>
      <c r="FP28" s="20">
        <f>ROUNDUP(FO28/F28,0)</f>
        <v>6</v>
      </c>
      <c r="FQ28" s="7">
        <v>1.3495370370370371E-2</v>
      </c>
      <c r="FR28" s="20">
        <f>ROUNDUP(FQ28/F28,0)</f>
        <v>2</v>
      </c>
      <c r="FS28" s="7"/>
      <c r="FT28" s="20"/>
      <c r="FU28" s="7">
        <v>6.9837962962962963E-2</v>
      </c>
      <c r="FV28" s="20">
        <f>ROUNDUP(FU28/F28,0)</f>
        <v>6</v>
      </c>
      <c r="FW28" s="7"/>
      <c r="FX28" s="20"/>
      <c r="FY28" s="7"/>
      <c r="FZ28" s="20"/>
      <c r="GA28" s="7">
        <v>1.324074074074074E-2</v>
      </c>
      <c r="GB28" s="20">
        <f>ROUNDUP(GA28/F28,0)</f>
        <v>2</v>
      </c>
      <c r="GC28" s="7">
        <v>3.7488425925925925E-2</v>
      </c>
      <c r="GD28" s="17">
        <f>ROUNDUP(GC28/F28,0)</f>
        <v>3</v>
      </c>
      <c r="GE28" s="7"/>
      <c r="GF28" s="20"/>
      <c r="GG28" s="7"/>
      <c r="GH28" s="20"/>
      <c r="GI28" s="153"/>
      <c r="GJ28" s="116"/>
      <c r="GK28" s="7">
        <v>1.3206018518518518E-2</v>
      </c>
      <c r="GL28" s="20">
        <f>ROUNDUP(GK28/F28,0)</f>
        <v>1</v>
      </c>
      <c r="GM28" s="7"/>
      <c r="GN28" s="20"/>
      <c r="GO28" s="7">
        <v>6.9120370370370374E-2</v>
      </c>
      <c r="GP28" s="20">
        <f>ROUNDUP(GO28/F28,0)</f>
        <v>6</v>
      </c>
      <c r="GQ28" s="7"/>
      <c r="GR28" s="20"/>
      <c r="GS28" s="113"/>
      <c r="GT28" s="103"/>
      <c r="GU28" s="7"/>
      <c r="GV28" s="20"/>
      <c r="GW28" s="7"/>
      <c r="GX28" s="20"/>
      <c r="GY28" s="7"/>
      <c r="GZ28" s="119"/>
      <c r="HA28" s="7">
        <v>2.2222222222222223E-2</v>
      </c>
      <c r="HB28" s="20">
        <f>ROUNDUP(HA28/F28,0)</f>
        <v>2</v>
      </c>
      <c r="HC28" s="7">
        <v>7.0555555555555552E-2</v>
      </c>
      <c r="HD28" s="20">
        <f>ROUNDUP(HC28/F28,0)</f>
        <v>6</v>
      </c>
      <c r="HE28" s="7">
        <v>3.7025462962962961E-2</v>
      </c>
      <c r="HF28" s="20">
        <f>ROUNDUP(HE28/F28,0)</f>
        <v>3</v>
      </c>
      <c r="HG28" s="7"/>
      <c r="HH28" s="20"/>
      <c r="HI28" s="7"/>
      <c r="HJ28" s="20"/>
      <c r="HK28" s="7"/>
      <c r="HL28" s="20"/>
      <c r="HM28" s="7"/>
      <c r="HN28" s="20"/>
      <c r="HO28" s="7"/>
      <c r="HP28" s="20"/>
      <c r="HQ28" s="7"/>
      <c r="HR28" s="20"/>
      <c r="HS28" s="7"/>
      <c r="HT28" s="20"/>
      <c r="HU28" s="100"/>
      <c r="HV28" s="101"/>
      <c r="HW28" s="7"/>
      <c r="HX28" s="20"/>
      <c r="HY28" s="7"/>
      <c r="HZ28" s="20"/>
      <c r="IA28" s="7"/>
      <c r="IB28" s="17"/>
      <c r="IC28" s="7">
        <v>7.1736111111111112E-2</v>
      </c>
      <c r="ID28" s="20">
        <f>ROUNDUP(IC28/F28,0)</f>
        <v>6</v>
      </c>
      <c r="IE28" s="7"/>
      <c r="IF28" s="20"/>
      <c r="IG28" s="148"/>
      <c r="IH28" s="20"/>
      <c r="II28" s="153"/>
      <c r="IJ28" s="103"/>
      <c r="IK28" s="7">
        <v>3.5995370370370369E-3</v>
      </c>
      <c r="IL28" s="20">
        <f>ROUNDUP(IK28/F28,0)</f>
        <v>1</v>
      </c>
      <c r="IM28" s="7"/>
      <c r="IN28" s="20"/>
      <c r="IO28" s="7">
        <v>5.3414351851851859E-2</v>
      </c>
      <c r="IP28" s="20">
        <f>ROUNDUP(IO28/F28,0)</f>
        <v>5</v>
      </c>
      <c r="IQ28" s="7"/>
      <c r="IR28" s="20"/>
      <c r="IS28" s="7"/>
      <c r="IT28" s="17"/>
      <c r="IU28" s="7">
        <v>0.16650462962962961</v>
      </c>
      <c r="IV28" s="17">
        <f>ROUNDUP(IU28/F28,0)</f>
        <v>13</v>
      </c>
      <c r="IW28" s="7"/>
      <c r="IX28" s="17"/>
      <c r="IY28" s="148"/>
      <c r="IZ28" s="149"/>
      <c r="JA28" s="153"/>
      <c r="JB28" s="103"/>
      <c r="JC28" s="148">
        <v>1.6261574074074074E-2</v>
      </c>
      <c r="JD28" s="149">
        <f>ROUNDUP(JC28/F28,0)</f>
        <v>2</v>
      </c>
      <c r="JE28" s="148"/>
      <c r="JF28" s="149"/>
      <c r="JG28" s="148"/>
      <c r="JH28" s="149"/>
    </row>
    <row r="29" spans="1:268" s="33" customFormat="1" ht="16.5" customHeight="1" x14ac:dyDescent="0.2">
      <c r="A29" s="86" t="s">
        <v>153</v>
      </c>
      <c r="B29" s="5" t="s">
        <v>149</v>
      </c>
      <c r="C29" s="63">
        <v>14</v>
      </c>
      <c r="D29" s="91">
        <f t="shared" si="4"/>
        <v>0</v>
      </c>
      <c r="E29" s="151">
        <f t="shared" si="0"/>
        <v>0</v>
      </c>
      <c r="F29" s="25">
        <f t="shared" si="1"/>
        <v>0</v>
      </c>
      <c r="G29" s="7"/>
      <c r="H29" s="20"/>
      <c r="I29" s="7"/>
      <c r="J29" s="20"/>
      <c r="K29" s="7"/>
      <c r="L29" s="20"/>
      <c r="M29" s="7"/>
      <c r="N29" s="20"/>
      <c r="O29" s="7"/>
      <c r="P29" s="20"/>
      <c r="Q29" s="7"/>
      <c r="R29" s="20"/>
      <c r="S29" s="7"/>
      <c r="T29" s="20"/>
      <c r="U29" s="7"/>
      <c r="V29" s="20"/>
      <c r="W29" s="7"/>
      <c r="X29" s="20"/>
      <c r="Y29" s="7"/>
      <c r="Z29" s="20"/>
      <c r="AA29" s="7"/>
      <c r="AB29" s="20"/>
      <c r="AC29" s="7"/>
      <c r="AD29" s="20"/>
      <c r="AE29" s="7"/>
      <c r="AF29" s="20"/>
      <c r="AG29" s="7"/>
      <c r="AH29" s="20"/>
      <c r="AI29" s="7"/>
      <c r="AJ29" s="20"/>
      <c r="AK29" s="7"/>
      <c r="AL29" s="20"/>
      <c r="AM29" s="7"/>
      <c r="AN29" s="20"/>
      <c r="AO29" s="53"/>
      <c r="AP29" s="20"/>
      <c r="AQ29" s="49"/>
      <c r="AR29" s="20"/>
      <c r="AS29" s="7"/>
      <c r="AT29" s="20"/>
      <c r="AU29" s="7"/>
      <c r="AV29" s="20"/>
      <c r="AW29" s="7"/>
      <c r="AX29" s="20"/>
      <c r="AY29" s="7"/>
      <c r="AZ29" s="20"/>
      <c r="BA29" s="7"/>
      <c r="BB29" s="20"/>
      <c r="BC29" s="7"/>
      <c r="BD29" s="20"/>
      <c r="BE29" s="7"/>
      <c r="BF29" s="20"/>
      <c r="BG29" s="7"/>
      <c r="BH29" s="20"/>
      <c r="BI29" s="7"/>
      <c r="BJ29" s="20"/>
      <c r="BK29" s="7"/>
      <c r="BL29" s="20"/>
      <c r="BM29" s="7"/>
      <c r="BN29" s="20"/>
      <c r="BO29" s="7"/>
      <c r="BP29" s="20"/>
      <c r="BQ29" s="7"/>
      <c r="BR29" s="20"/>
      <c r="BS29" s="7"/>
      <c r="BT29" s="20"/>
      <c r="BU29" s="7"/>
      <c r="BV29" s="17"/>
      <c r="BW29" s="7"/>
      <c r="BX29" s="17"/>
      <c r="BY29" s="7"/>
      <c r="BZ29" s="20"/>
      <c r="CA29" s="7"/>
      <c r="CB29" s="17"/>
      <c r="CC29" s="7"/>
      <c r="CD29" s="20"/>
      <c r="CE29" s="7"/>
      <c r="CF29" s="20"/>
      <c r="CG29" s="7"/>
      <c r="CH29" s="20"/>
      <c r="CI29" s="7"/>
      <c r="CJ29" s="20"/>
      <c r="CK29" s="7"/>
      <c r="CL29" s="20"/>
      <c r="CM29" s="7"/>
      <c r="CN29" s="20"/>
      <c r="CO29" s="7"/>
      <c r="CP29" s="20"/>
      <c r="CQ29" s="7"/>
      <c r="CR29" s="20"/>
      <c r="CS29" s="7"/>
      <c r="CT29" s="20"/>
      <c r="CU29" s="7"/>
      <c r="CV29" s="20"/>
      <c r="CW29" s="7"/>
      <c r="CX29" s="20"/>
      <c r="CY29" s="7"/>
      <c r="CZ29" s="20"/>
      <c r="DA29" s="7"/>
      <c r="DB29" s="20"/>
      <c r="DC29" s="7"/>
      <c r="DD29" s="20"/>
      <c r="DE29" s="21"/>
      <c r="DF29" s="20"/>
      <c r="DG29" s="21"/>
      <c r="DH29" s="20"/>
      <c r="DI29" s="21"/>
      <c r="DJ29" s="20"/>
      <c r="DK29" s="153"/>
      <c r="DL29" s="103"/>
      <c r="DM29" s="49"/>
      <c r="DN29" s="20"/>
      <c r="DO29" s="7"/>
      <c r="DP29" s="20"/>
      <c r="DQ29" s="7"/>
      <c r="DR29" s="20"/>
      <c r="DS29" s="21"/>
      <c r="DT29" s="20"/>
      <c r="DU29" s="21"/>
      <c r="DV29" s="20"/>
      <c r="DW29" s="21"/>
      <c r="DX29" s="20"/>
      <c r="DY29" s="7"/>
      <c r="DZ29" s="20"/>
      <c r="EA29" s="153"/>
      <c r="EB29" s="101"/>
      <c r="EC29" s="7"/>
      <c r="ED29" s="20"/>
      <c r="EE29" s="7"/>
      <c r="EF29" s="20"/>
      <c r="EG29" s="7"/>
      <c r="EH29" s="20"/>
      <c r="EI29" s="7"/>
      <c r="EJ29" s="20"/>
      <c r="EK29" s="7"/>
      <c r="EL29" s="20"/>
      <c r="EM29" s="7"/>
      <c r="EN29" s="20"/>
      <c r="EO29" s="7"/>
      <c r="EP29" s="20"/>
      <c r="EQ29" s="7"/>
      <c r="ER29" s="20"/>
      <c r="ES29" s="7"/>
      <c r="ET29" s="20"/>
      <c r="EU29" s="7"/>
      <c r="EV29" s="20"/>
      <c r="EW29" s="7"/>
      <c r="EX29" s="20"/>
      <c r="EY29" s="7"/>
      <c r="EZ29" s="20"/>
      <c r="FA29" s="7"/>
      <c r="FB29" s="20"/>
      <c r="FC29" s="7"/>
      <c r="FD29" s="20"/>
      <c r="FE29" s="7"/>
      <c r="FF29" s="20"/>
      <c r="FG29" s="7"/>
      <c r="FH29" s="20"/>
      <c r="FI29" s="7"/>
      <c r="FJ29" s="20"/>
      <c r="FK29" s="7"/>
      <c r="FL29" s="20"/>
      <c r="FM29" s="7"/>
      <c r="FN29" s="20"/>
      <c r="FO29" s="7"/>
      <c r="FP29" s="20"/>
      <c r="FQ29" s="7"/>
      <c r="FR29" s="20"/>
      <c r="FS29" s="7"/>
      <c r="FT29" s="20"/>
      <c r="FU29" s="7"/>
      <c r="FV29" s="20"/>
      <c r="FW29" s="7"/>
      <c r="FX29" s="20"/>
      <c r="FY29" s="7"/>
      <c r="FZ29" s="20"/>
      <c r="GA29" s="7"/>
      <c r="GB29" s="20"/>
      <c r="GC29" s="7"/>
      <c r="GD29" s="17"/>
      <c r="GE29" s="7"/>
      <c r="GF29" s="20"/>
      <c r="GG29" s="7"/>
      <c r="GH29" s="20"/>
      <c r="GI29" s="153"/>
      <c r="GJ29" s="116"/>
      <c r="GK29" s="7"/>
      <c r="GL29" s="20"/>
      <c r="GM29" s="7"/>
      <c r="GN29" s="20"/>
      <c r="GO29" s="7"/>
      <c r="GP29" s="20"/>
      <c r="GQ29" s="7"/>
      <c r="GR29" s="20"/>
      <c r="GS29" s="113"/>
      <c r="GT29" s="103"/>
      <c r="GU29" s="7"/>
      <c r="GV29" s="20"/>
      <c r="GW29" s="7"/>
      <c r="GX29" s="20"/>
      <c r="GY29" s="7"/>
      <c r="GZ29" s="119"/>
      <c r="HA29" s="7"/>
      <c r="HB29" s="20"/>
      <c r="HC29" s="7"/>
      <c r="HD29" s="20"/>
      <c r="HE29" s="7"/>
      <c r="HF29" s="20"/>
      <c r="HG29" s="7"/>
      <c r="HH29" s="20"/>
      <c r="HI29" s="7"/>
      <c r="HJ29" s="20"/>
      <c r="HK29" s="7"/>
      <c r="HL29" s="20"/>
      <c r="HM29" s="7"/>
      <c r="HN29" s="20"/>
      <c r="HO29" s="7"/>
      <c r="HP29" s="20"/>
      <c r="HQ29" s="7"/>
      <c r="HR29" s="17"/>
      <c r="HS29" s="7"/>
      <c r="HT29" s="20"/>
      <c r="HU29" s="100"/>
      <c r="HV29" s="101"/>
      <c r="HW29" s="7"/>
      <c r="HX29" s="17"/>
      <c r="HY29" s="7"/>
      <c r="HZ29" s="20"/>
      <c r="IA29" s="7"/>
      <c r="IB29" s="17"/>
      <c r="IC29" s="7"/>
      <c r="ID29" s="17"/>
      <c r="IE29" s="7"/>
      <c r="IF29" s="17"/>
      <c r="IG29" s="148"/>
      <c r="IH29" s="20"/>
      <c r="II29" s="153"/>
      <c r="IJ29" s="103"/>
      <c r="IK29" s="7"/>
      <c r="IL29" s="20"/>
      <c r="IM29" s="7"/>
      <c r="IN29" s="20"/>
      <c r="IO29" s="7"/>
      <c r="IP29" s="20"/>
      <c r="IQ29" s="7"/>
      <c r="IR29" s="20"/>
      <c r="IS29" s="7"/>
      <c r="IT29" s="17"/>
      <c r="IU29" s="7"/>
      <c r="IV29" s="17"/>
      <c r="IW29" s="7"/>
      <c r="IX29" s="17"/>
      <c r="IY29" s="148"/>
      <c r="IZ29" s="149"/>
      <c r="JA29" s="153"/>
      <c r="JB29" s="103"/>
      <c r="JC29" s="148"/>
      <c r="JD29" s="149"/>
      <c r="JE29" s="148"/>
      <c r="JF29" s="149"/>
      <c r="JG29" s="148"/>
      <c r="JH29" s="149"/>
    </row>
    <row r="30" spans="1:268" s="33" customFormat="1" ht="16.5" customHeight="1" x14ac:dyDescent="0.2">
      <c r="A30" s="86" t="s">
        <v>162</v>
      </c>
      <c r="B30" s="5" t="s">
        <v>60</v>
      </c>
      <c r="C30" s="157">
        <v>15</v>
      </c>
      <c r="D30" s="91">
        <f t="shared" si="4"/>
        <v>0</v>
      </c>
      <c r="E30" s="151">
        <f t="shared" si="0"/>
        <v>0</v>
      </c>
      <c r="F30" s="25">
        <f t="shared" si="1"/>
        <v>0</v>
      </c>
      <c r="G30" s="7"/>
      <c r="H30" s="20"/>
      <c r="I30" s="7"/>
      <c r="J30" s="20"/>
      <c r="K30" s="7"/>
      <c r="L30" s="20"/>
      <c r="M30" s="7"/>
      <c r="N30" s="20"/>
      <c r="O30" s="7"/>
      <c r="P30" s="20"/>
      <c r="Q30" s="7"/>
      <c r="R30" s="20"/>
      <c r="S30" s="7"/>
      <c r="T30" s="20"/>
      <c r="U30" s="7"/>
      <c r="V30" s="20"/>
      <c r="W30" s="7"/>
      <c r="X30" s="20"/>
      <c r="Y30" s="7"/>
      <c r="Z30" s="20"/>
      <c r="AA30" s="7"/>
      <c r="AB30" s="20"/>
      <c r="AC30" s="7"/>
      <c r="AD30" s="20"/>
      <c r="AE30" s="7"/>
      <c r="AF30" s="20"/>
      <c r="AG30" s="7"/>
      <c r="AH30" s="20"/>
      <c r="AI30" s="7"/>
      <c r="AJ30" s="20"/>
      <c r="AK30" s="7"/>
      <c r="AL30" s="20"/>
      <c r="AM30" s="7"/>
      <c r="AN30" s="20"/>
      <c r="AO30" s="53"/>
      <c r="AP30" s="20"/>
      <c r="AQ30" s="49"/>
      <c r="AR30" s="20"/>
      <c r="AS30" s="7"/>
      <c r="AT30" s="20"/>
      <c r="AU30" s="7"/>
      <c r="AV30" s="20"/>
      <c r="AW30" s="7"/>
      <c r="AX30" s="20"/>
      <c r="AY30" s="7"/>
      <c r="AZ30" s="20"/>
      <c r="BA30" s="7"/>
      <c r="BB30" s="20"/>
      <c r="BC30" s="7"/>
      <c r="BD30" s="20"/>
      <c r="BE30" s="7"/>
      <c r="BF30" s="20"/>
      <c r="BG30" s="7"/>
      <c r="BH30" s="20"/>
      <c r="BI30" s="7"/>
      <c r="BJ30" s="20"/>
      <c r="BK30" s="7"/>
      <c r="BL30" s="20"/>
      <c r="BM30" s="7"/>
      <c r="BN30" s="20"/>
      <c r="BO30" s="7"/>
      <c r="BP30" s="20"/>
      <c r="BQ30" s="7"/>
      <c r="BR30" s="20"/>
      <c r="BS30" s="7"/>
      <c r="BT30" s="20"/>
      <c r="BU30" s="7"/>
      <c r="BV30" s="17"/>
      <c r="BW30" s="7"/>
      <c r="BX30" s="17"/>
      <c r="BY30" s="7"/>
      <c r="BZ30" s="20"/>
      <c r="CA30" s="7"/>
      <c r="CB30" s="17"/>
      <c r="CC30" s="7"/>
      <c r="CD30" s="20"/>
      <c r="CE30" s="7"/>
      <c r="CF30" s="20"/>
      <c r="CG30" s="7"/>
      <c r="CH30" s="20"/>
      <c r="CI30" s="7"/>
      <c r="CJ30" s="20"/>
      <c r="CK30" s="7"/>
      <c r="CL30" s="20"/>
      <c r="CM30" s="7"/>
      <c r="CN30" s="20"/>
      <c r="CO30" s="7"/>
      <c r="CP30" s="20"/>
      <c r="CQ30" s="7"/>
      <c r="CR30" s="20"/>
      <c r="CS30" s="7"/>
      <c r="CT30" s="20"/>
      <c r="CU30" s="7"/>
      <c r="CV30" s="20"/>
      <c r="CW30" s="7"/>
      <c r="CX30" s="20"/>
      <c r="CY30" s="7"/>
      <c r="CZ30" s="20"/>
      <c r="DA30" s="7"/>
      <c r="DB30" s="20"/>
      <c r="DC30" s="7"/>
      <c r="DD30" s="20"/>
      <c r="DE30" s="21"/>
      <c r="DF30" s="20"/>
      <c r="DG30" s="21"/>
      <c r="DH30" s="20"/>
      <c r="DI30" s="21"/>
      <c r="DJ30" s="20"/>
      <c r="DK30" s="153"/>
      <c r="DL30" s="103"/>
      <c r="DM30" s="49"/>
      <c r="DN30" s="20"/>
      <c r="DO30" s="7"/>
      <c r="DP30" s="20"/>
      <c r="DQ30" s="7"/>
      <c r="DR30" s="20"/>
      <c r="DS30" s="21"/>
      <c r="DT30" s="20"/>
      <c r="DU30" s="21"/>
      <c r="DV30" s="20"/>
      <c r="DW30" s="21"/>
      <c r="DX30" s="20"/>
      <c r="DY30" s="7"/>
      <c r="DZ30" s="20"/>
      <c r="EA30" s="153"/>
      <c r="EB30" s="101"/>
      <c r="EC30" s="7"/>
      <c r="ED30" s="20"/>
      <c r="EE30" s="7"/>
      <c r="EF30" s="20"/>
      <c r="EG30" s="7"/>
      <c r="EH30" s="20"/>
      <c r="EI30" s="7"/>
      <c r="EJ30" s="20"/>
      <c r="EK30" s="7"/>
      <c r="EL30" s="20"/>
      <c r="EM30" s="7"/>
      <c r="EN30" s="20"/>
      <c r="EO30" s="7"/>
      <c r="EP30" s="20"/>
      <c r="EQ30" s="7"/>
      <c r="ER30" s="20"/>
      <c r="ES30" s="7"/>
      <c r="ET30" s="20"/>
      <c r="EU30" s="7"/>
      <c r="EV30" s="20"/>
      <c r="EW30" s="7"/>
      <c r="EX30" s="20"/>
      <c r="EY30" s="7"/>
      <c r="EZ30" s="20"/>
      <c r="FA30" s="7"/>
      <c r="FB30" s="20"/>
      <c r="FC30" s="7"/>
      <c r="FD30" s="20"/>
      <c r="FE30" s="7"/>
      <c r="FF30" s="20"/>
      <c r="FG30" s="7"/>
      <c r="FH30" s="20"/>
      <c r="FI30" s="7"/>
      <c r="FJ30" s="20"/>
      <c r="FK30" s="7"/>
      <c r="FL30" s="20"/>
      <c r="FM30" s="7"/>
      <c r="FN30" s="20"/>
      <c r="FO30" s="7"/>
      <c r="FP30" s="20"/>
      <c r="FQ30" s="7"/>
      <c r="FR30" s="20"/>
      <c r="FS30" s="7"/>
      <c r="FT30" s="20"/>
      <c r="FU30" s="7"/>
      <c r="FV30" s="20"/>
      <c r="FW30" s="7"/>
      <c r="FX30" s="20"/>
      <c r="FY30" s="7"/>
      <c r="FZ30" s="20"/>
      <c r="GA30" s="7"/>
      <c r="GB30" s="20"/>
      <c r="GC30" s="7"/>
      <c r="GD30" s="17"/>
      <c r="GE30" s="7"/>
      <c r="GF30" s="20"/>
      <c r="GG30" s="7"/>
      <c r="GH30" s="20"/>
      <c r="GI30" s="153"/>
      <c r="GJ30" s="116"/>
      <c r="GK30" s="7"/>
      <c r="GL30" s="20"/>
      <c r="GM30" s="7"/>
      <c r="GN30" s="20"/>
      <c r="GO30" s="7"/>
      <c r="GP30" s="20"/>
      <c r="GQ30" s="7"/>
      <c r="GR30" s="20"/>
      <c r="GS30" s="113"/>
      <c r="GT30" s="103"/>
      <c r="GU30" s="7"/>
      <c r="GV30" s="20"/>
      <c r="GW30" s="7"/>
      <c r="GX30" s="20"/>
      <c r="GY30" s="7"/>
      <c r="GZ30" s="119"/>
      <c r="HA30" s="7"/>
      <c r="HB30" s="20"/>
      <c r="HC30" s="7"/>
      <c r="HD30" s="20"/>
      <c r="HE30" s="7"/>
      <c r="HF30" s="20"/>
      <c r="HG30" s="7"/>
      <c r="HH30" s="20"/>
      <c r="HI30" s="7"/>
      <c r="HJ30" s="20"/>
      <c r="HK30" s="7"/>
      <c r="HL30" s="20"/>
      <c r="HM30" s="7"/>
      <c r="HN30" s="20"/>
      <c r="HO30" s="7"/>
      <c r="HP30" s="20"/>
      <c r="HQ30" s="7"/>
      <c r="HR30" s="17"/>
      <c r="HS30" s="7"/>
      <c r="HT30" s="20"/>
      <c r="HU30" s="100"/>
      <c r="HV30" s="101"/>
      <c r="HW30" s="7"/>
      <c r="HX30" s="17"/>
      <c r="HY30" s="7"/>
      <c r="HZ30" s="20"/>
      <c r="IA30" s="7"/>
      <c r="IB30" s="17"/>
      <c r="IC30" s="7"/>
      <c r="ID30" s="17"/>
      <c r="IE30" s="7"/>
      <c r="IF30" s="17"/>
      <c r="IG30" s="148"/>
      <c r="IH30" s="20"/>
      <c r="II30" s="153"/>
      <c r="IJ30" s="103"/>
      <c r="IK30" s="7"/>
      <c r="IL30" s="20"/>
      <c r="IM30" s="7"/>
      <c r="IN30" s="20"/>
      <c r="IO30" s="7"/>
      <c r="IP30" s="20"/>
      <c r="IQ30" s="7"/>
      <c r="IR30" s="20"/>
      <c r="IS30" s="7"/>
      <c r="IT30" s="17"/>
      <c r="IU30" s="7"/>
      <c r="IV30" s="17"/>
      <c r="IW30" s="7"/>
      <c r="IX30" s="17"/>
      <c r="IY30" s="148"/>
      <c r="IZ30" s="149"/>
      <c r="JA30" s="153"/>
      <c r="JB30" s="103"/>
      <c r="JC30" s="148"/>
      <c r="JD30" s="149"/>
      <c r="JE30" s="148"/>
      <c r="JF30" s="149"/>
      <c r="JG30" s="148"/>
      <c r="JH30" s="149"/>
    </row>
    <row r="31" spans="1:268" s="33" customFormat="1" ht="16.5" customHeight="1" x14ac:dyDescent="0.2">
      <c r="A31" s="86" t="s">
        <v>251</v>
      </c>
      <c r="B31" s="5" t="s">
        <v>154</v>
      </c>
      <c r="C31" s="157">
        <v>5</v>
      </c>
      <c r="D31" s="91">
        <f t="shared" si="4"/>
        <v>171</v>
      </c>
      <c r="E31" s="151">
        <f t="shared" si="0"/>
        <v>1.9859259259259257</v>
      </c>
      <c r="F31" s="25">
        <f t="shared" si="1"/>
        <v>1.2453703703703703E-2</v>
      </c>
      <c r="G31" s="7">
        <v>0.10207175925925926</v>
      </c>
      <c r="H31" s="20">
        <f>ROUNDUP(G31/F31,0)</f>
        <v>9</v>
      </c>
      <c r="I31" s="7"/>
      <c r="J31" s="20"/>
      <c r="K31" s="7"/>
      <c r="L31" s="20"/>
      <c r="M31" s="7"/>
      <c r="N31" s="20"/>
      <c r="O31" s="7">
        <v>3.0671296296296294E-2</v>
      </c>
      <c r="P31" s="20">
        <f>ROUNDUP(O31/F31,0)</f>
        <v>3</v>
      </c>
      <c r="Q31" s="7"/>
      <c r="R31" s="20"/>
      <c r="S31" s="7"/>
      <c r="T31" s="20"/>
      <c r="U31" s="7"/>
      <c r="V31" s="20"/>
      <c r="W31" s="7">
        <v>0.17858796296296298</v>
      </c>
      <c r="X31" s="20">
        <f>ROUNDUP(W31/F31,0)</f>
        <v>15</v>
      </c>
      <c r="Y31" s="7">
        <v>2.8749999999999998E-2</v>
      </c>
      <c r="Z31" s="20">
        <f>ROUNDUP(Y31/F31,0)</f>
        <v>3</v>
      </c>
      <c r="AA31" s="7"/>
      <c r="AB31" s="20"/>
      <c r="AC31" s="7">
        <v>1.2743055555555556E-2</v>
      </c>
      <c r="AD31" s="20">
        <f>ROUNDUP(AC31/F31,0)</f>
        <v>2</v>
      </c>
      <c r="AE31" s="7"/>
      <c r="AF31" s="20"/>
      <c r="AG31" s="7"/>
      <c r="AH31" s="20"/>
      <c r="AI31" s="7">
        <v>1.2453703703703703E-2</v>
      </c>
      <c r="AJ31" s="20">
        <f>ROUNDUP(AI31/F31,0)</f>
        <v>1</v>
      </c>
      <c r="AK31" s="7"/>
      <c r="AL31" s="20"/>
      <c r="AM31" s="7"/>
      <c r="AN31" s="20"/>
      <c r="AO31" s="53"/>
      <c r="AP31" s="20"/>
      <c r="AQ31" s="49">
        <v>6.8738425925925925E-2</v>
      </c>
      <c r="AR31" s="20">
        <f>ROUNDUP(AQ31/F31,0)</f>
        <v>6</v>
      </c>
      <c r="AS31" s="7"/>
      <c r="AT31" s="20"/>
      <c r="AU31" s="7">
        <v>1.2812499999999999E-2</v>
      </c>
      <c r="AV31" s="20">
        <f>ROUNDUP(AU31/F31,0)</f>
        <v>2</v>
      </c>
      <c r="AW31" s="7"/>
      <c r="AX31" s="20"/>
      <c r="AY31" s="7"/>
      <c r="AZ31" s="20"/>
      <c r="BA31" s="7">
        <v>1.3842592592592594E-2</v>
      </c>
      <c r="BB31" s="20">
        <f>ROUNDUP(BA31/F31,0)</f>
        <v>2</v>
      </c>
      <c r="BC31" s="7"/>
      <c r="BD31" s="20"/>
      <c r="BE31" s="7"/>
      <c r="BF31" s="20"/>
      <c r="BG31" s="7"/>
      <c r="BH31" s="20"/>
      <c r="BI31" s="7"/>
      <c r="BJ31" s="20"/>
      <c r="BK31" s="7"/>
      <c r="BL31" s="20"/>
      <c r="BM31" s="7"/>
      <c r="BN31" s="20"/>
      <c r="BO31" s="7"/>
      <c r="BP31" s="20"/>
      <c r="BQ31" s="7"/>
      <c r="BR31" s="20"/>
      <c r="BS31" s="7">
        <v>1.306712962962963E-2</v>
      </c>
      <c r="BT31" s="20">
        <f>ROUNDUP(BS31/F31,0)</f>
        <v>2</v>
      </c>
      <c r="BU31" s="7"/>
      <c r="BV31" s="17"/>
      <c r="BW31" s="7"/>
      <c r="BX31" s="17"/>
      <c r="BY31" s="7"/>
      <c r="BZ31" s="20"/>
      <c r="CA31" s="7"/>
      <c r="CB31" s="20"/>
      <c r="CC31" s="7">
        <v>1.4733796296296295E-2</v>
      </c>
      <c r="CD31" s="20">
        <f t="shared" si="3"/>
        <v>2</v>
      </c>
      <c r="CE31" s="7"/>
      <c r="CF31" s="20"/>
      <c r="CG31" s="7"/>
      <c r="CH31" s="20"/>
      <c r="CI31" s="7">
        <v>4.5312499999999999E-2</v>
      </c>
      <c r="CJ31" s="20">
        <f>ROUNDUP(CI31/F31,0)</f>
        <v>4</v>
      </c>
      <c r="CK31" s="7"/>
      <c r="CL31" s="20"/>
      <c r="CM31" s="7"/>
      <c r="CN31" s="20"/>
      <c r="CO31" s="7">
        <v>1.2789351851851852E-2</v>
      </c>
      <c r="CP31" s="20">
        <f>ROUNDUP(CO31/F31,0)</f>
        <v>2</v>
      </c>
      <c r="CQ31" s="7"/>
      <c r="CR31" s="20"/>
      <c r="CS31" s="7">
        <v>2.3472222222222217E-2</v>
      </c>
      <c r="CT31" s="20">
        <f>ROUNDUP(CS31/F31,0)</f>
        <v>2</v>
      </c>
      <c r="CU31" s="7"/>
      <c r="CV31" s="20"/>
      <c r="CW31" s="7"/>
      <c r="CX31" s="20"/>
      <c r="CY31" s="7"/>
      <c r="CZ31" s="20"/>
      <c r="DA31" s="7">
        <v>6.6909722222222232E-2</v>
      </c>
      <c r="DB31" s="20">
        <f>ROUNDUP(DA31/F31,0)</f>
        <v>6</v>
      </c>
      <c r="DC31" s="7">
        <v>2.3252314814814812E-2</v>
      </c>
      <c r="DD31" s="20">
        <f>ROUNDUP(DC31/F31,0)</f>
        <v>2</v>
      </c>
      <c r="DE31" s="21"/>
      <c r="DF31" s="20"/>
      <c r="DG31" s="21">
        <v>1.2708333333333334E-2</v>
      </c>
      <c r="DH31" s="20">
        <f>ROUNDUP(DG31/F31,0)</f>
        <v>2</v>
      </c>
      <c r="DI31" s="21"/>
      <c r="DJ31" s="20"/>
      <c r="DK31" s="153"/>
      <c r="DL31" s="103"/>
      <c r="DM31" s="49">
        <v>1.2511574074074073E-2</v>
      </c>
      <c r="DN31" s="20">
        <f>ROUNDUP(DM31/F31,0)</f>
        <v>2</v>
      </c>
      <c r="DO31" s="7"/>
      <c r="DP31" s="20"/>
      <c r="DQ31" s="7"/>
      <c r="DR31" s="20"/>
      <c r="DS31" s="21">
        <v>3.4166666666666672E-2</v>
      </c>
      <c r="DT31" s="20">
        <f>ROUNDUP(DS31/F31,0)</f>
        <v>3</v>
      </c>
      <c r="DU31" s="21"/>
      <c r="DV31" s="20"/>
      <c r="DW31" s="21"/>
      <c r="DX31" s="20"/>
      <c r="DY31" s="7">
        <v>0.49950231481481483</v>
      </c>
      <c r="DZ31" s="20">
        <v>30</v>
      </c>
      <c r="EA31" s="153"/>
      <c r="EB31" s="101"/>
      <c r="EC31" s="7"/>
      <c r="ED31" s="20"/>
      <c r="EE31" s="7"/>
      <c r="EF31" s="20"/>
      <c r="EG31" s="7">
        <v>8.458333333333333E-2</v>
      </c>
      <c r="EH31" s="20">
        <f>ROUNDUP(EG31/F31,0)</f>
        <v>7</v>
      </c>
      <c r="EI31" s="7"/>
      <c r="EJ31" s="20"/>
      <c r="EK31" s="7"/>
      <c r="EL31" s="20"/>
      <c r="EM31" s="7"/>
      <c r="EN31" s="20"/>
      <c r="EO31" s="7"/>
      <c r="EP31" s="20"/>
      <c r="EQ31" s="7"/>
      <c r="ER31" s="20"/>
      <c r="ES31" s="7"/>
      <c r="ET31" s="20"/>
      <c r="EU31" s="7">
        <v>0.10815972222222221</v>
      </c>
      <c r="EV31" s="20">
        <f>ROUNDUP(EU31/F31,0)</f>
        <v>9</v>
      </c>
      <c r="EW31" s="7"/>
      <c r="EX31" s="20"/>
      <c r="EY31" s="7"/>
      <c r="EZ31" s="20"/>
      <c r="FA31" s="7">
        <v>2.9652777777777778E-2</v>
      </c>
      <c r="FB31" s="20">
        <f>ROUNDUP(FA31/F31,0)</f>
        <v>3</v>
      </c>
      <c r="FC31" s="7"/>
      <c r="FD31" s="20"/>
      <c r="FE31" s="7"/>
      <c r="FF31" s="20"/>
      <c r="FG31" s="7"/>
      <c r="FH31" s="20"/>
      <c r="FI31" s="7"/>
      <c r="FJ31" s="20"/>
      <c r="FK31" s="7">
        <v>0.22642361111111112</v>
      </c>
      <c r="FL31" s="20">
        <f>ROUNDUP(FK31/F31,0)</f>
        <v>19</v>
      </c>
      <c r="FM31" s="7"/>
      <c r="FN31" s="20"/>
      <c r="FO31" s="7"/>
      <c r="FP31" s="20"/>
      <c r="FQ31" s="7">
        <v>1.3310185185185187E-2</v>
      </c>
      <c r="FR31" s="20">
        <f>ROUNDUP(FQ31/F31,0)</f>
        <v>2</v>
      </c>
      <c r="FS31" s="7">
        <v>6.9513888888888889E-2</v>
      </c>
      <c r="FT31" s="20">
        <f>ROUNDUP(FS31/F31,0)</f>
        <v>6</v>
      </c>
      <c r="FU31" s="7"/>
      <c r="FV31" s="20"/>
      <c r="FW31" s="7"/>
      <c r="FX31" s="20"/>
      <c r="FY31" s="7"/>
      <c r="FZ31" s="20"/>
      <c r="GA31" s="7">
        <v>1.315972222222222E-2</v>
      </c>
      <c r="GB31" s="20">
        <f>ROUNDUP(GA31/F31,0)</f>
        <v>2</v>
      </c>
      <c r="GC31" s="7"/>
      <c r="GD31" s="17"/>
      <c r="GE31" s="7"/>
      <c r="GF31" s="20"/>
      <c r="GG31" s="7"/>
      <c r="GH31" s="20"/>
      <c r="GI31" s="153"/>
      <c r="GJ31" s="116"/>
      <c r="GK31" s="7">
        <v>1.2731481481481481E-2</v>
      </c>
      <c r="GL31" s="20">
        <f>ROUNDUP(GK31/F31,0)</f>
        <v>2</v>
      </c>
      <c r="GM31" s="7"/>
      <c r="GN31" s="20"/>
      <c r="GO31" s="7">
        <v>6.7094907407407409E-2</v>
      </c>
      <c r="GP31" s="20">
        <f>ROUNDUP(GO31/F31,0)</f>
        <v>6</v>
      </c>
      <c r="GQ31" s="7">
        <v>1.3078703703703703E-2</v>
      </c>
      <c r="GR31" s="20">
        <f>ROUNDUP(GQ31/F31,0)</f>
        <v>2</v>
      </c>
      <c r="GS31" s="113"/>
      <c r="GT31" s="103"/>
      <c r="GU31" s="7"/>
      <c r="GV31" s="20"/>
      <c r="GW31" s="7"/>
      <c r="GX31" s="20"/>
      <c r="GY31" s="7"/>
      <c r="GZ31" s="119"/>
      <c r="HA31" s="7"/>
      <c r="HB31" s="20"/>
      <c r="HC31" s="7">
        <v>7.2499999999999995E-2</v>
      </c>
      <c r="HD31" s="20">
        <f>ROUNDUP(HC31/F31,0)</f>
        <v>6</v>
      </c>
      <c r="HE31" s="7"/>
      <c r="HF31" s="20"/>
      <c r="HG31" s="7">
        <v>1.5578703703703704E-2</v>
      </c>
      <c r="HH31" s="20">
        <f>ROUNDUP(HG31/F31,0)</f>
        <v>2</v>
      </c>
      <c r="HI31" s="7"/>
      <c r="HJ31" s="20"/>
      <c r="HK31" s="7">
        <v>2.7789351851851853E-2</v>
      </c>
      <c r="HL31" s="20">
        <f>ROUNDUP(HK31/F31,0)</f>
        <v>3</v>
      </c>
      <c r="HM31" s="7"/>
      <c r="HN31" s="20"/>
      <c r="HO31" s="7"/>
      <c r="HP31" s="20"/>
      <c r="HQ31" s="7"/>
      <c r="HR31" s="17"/>
      <c r="HS31" s="7"/>
      <c r="HT31" s="20"/>
      <c r="HU31" s="100"/>
      <c r="HV31" s="101"/>
      <c r="HW31" s="7"/>
      <c r="HX31" s="17"/>
      <c r="HY31" s="7"/>
      <c r="HZ31" s="20"/>
      <c r="IA31" s="7"/>
      <c r="IB31" s="17"/>
      <c r="IC31" s="7"/>
      <c r="ID31" s="17"/>
      <c r="IE31" s="7"/>
      <c r="IF31" s="17"/>
      <c r="IG31" s="148"/>
      <c r="IH31" s="20"/>
      <c r="II31" s="153"/>
      <c r="IJ31" s="103"/>
      <c r="IK31" s="7"/>
      <c r="IL31" s="20"/>
      <c r="IM31" s="7"/>
      <c r="IN31" s="20"/>
      <c r="IO31" s="7"/>
      <c r="IP31" s="20"/>
      <c r="IQ31" s="7"/>
      <c r="IR31" s="20"/>
      <c r="IS31" s="7">
        <v>1.3252314814814814E-2</v>
      </c>
      <c r="IT31" s="17">
        <f>ROUNDUP(IS31/F31,0)</f>
        <v>2</v>
      </c>
      <c r="IU31" s="7"/>
      <c r="IV31" s="17"/>
      <c r="IW31" s="7"/>
      <c r="IX31" s="17"/>
      <c r="IY31" s="148"/>
      <c r="IZ31" s="149"/>
      <c r="JA31" s="153"/>
      <c r="JB31" s="103"/>
      <c r="JC31" s="148"/>
      <c r="JD31" s="149"/>
      <c r="JE31" s="148"/>
      <c r="JF31" s="149"/>
      <c r="JG31" s="148"/>
      <c r="JH31" s="149"/>
    </row>
    <row r="32" spans="1:268" s="33" customFormat="1" ht="16.5" customHeight="1" x14ac:dyDescent="0.2">
      <c r="A32" s="86" t="s">
        <v>255</v>
      </c>
      <c r="B32" s="5" t="s">
        <v>259</v>
      </c>
      <c r="C32" s="157">
        <v>15</v>
      </c>
      <c r="D32" s="91">
        <f t="shared" si="4"/>
        <v>0</v>
      </c>
      <c r="E32" s="151">
        <f t="shared" si="0"/>
        <v>0</v>
      </c>
      <c r="F32" s="25">
        <f t="shared" si="1"/>
        <v>0</v>
      </c>
      <c r="G32" s="7"/>
      <c r="H32" s="20"/>
      <c r="I32" s="7"/>
      <c r="J32" s="20"/>
      <c r="K32" s="7"/>
      <c r="L32" s="20"/>
      <c r="M32" s="7"/>
      <c r="N32" s="20"/>
      <c r="O32" s="7"/>
      <c r="P32" s="20"/>
      <c r="Q32" s="7"/>
      <c r="R32" s="20"/>
      <c r="S32" s="7"/>
      <c r="T32" s="20"/>
      <c r="U32" s="7"/>
      <c r="V32" s="20"/>
      <c r="W32" s="7"/>
      <c r="X32" s="20"/>
      <c r="Y32" s="7"/>
      <c r="Z32" s="20"/>
      <c r="AA32" s="7"/>
      <c r="AB32" s="6"/>
      <c r="AC32" s="7"/>
      <c r="AD32" s="20"/>
      <c r="AE32" s="7"/>
      <c r="AF32" s="20"/>
      <c r="AG32" s="7"/>
      <c r="AH32" s="20"/>
      <c r="AI32" s="7"/>
      <c r="AJ32" s="20"/>
      <c r="AK32" s="7"/>
      <c r="AL32" s="20"/>
      <c r="AM32" s="7"/>
      <c r="AN32" s="20"/>
      <c r="AO32" s="53"/>
      <c r="AP32" s="20"/>
      <c r="AQ32" s="49"/>
      <c r="AR32" s="20"/>
      <c r="AS32" s="7"/>
      <c r="AT32" s="20"/>
      <c r="AU32" s="7"/>
      <c r="AV32" s="20"/>
      <c r="AW32" s="7"/>
      <c r="AX32" s="20"/>
      <c r="AY32" s="7"/>
      <c r="AZ32" s="20"/>
      <c r="BA32" s="7"/>
      <c r="BB32" s="20"/>
      <c r="BC32" s="7"/>
      <c r="BD32" s="20"/>
      <c r="BE32" s="7"/>
      <c r="BF32" s="20"/>
      <c r="BG32" s="7"/>
      <c r="BH32" s="20"/>
      <c r="BI32" s="7"/>
      <c r="BJ32" s="20"/>
      <c r="BK32" s="7"/>
      <c r="BL32" s="20"/>
      <c r="BM32" s="7"/>
      <c r="BN32" s="20"/>
      <c r="BO32" s="7"/>
      <c r="BP32" s="20"/>
      <c r="BQ32" s="7"/>
      <c r="BR32" s="20"/>
      <c r="BS32" s="7"/>
      <c r="BT32" s="20"/>
      <c r="BU32" s="7"/>
      <c r="BV32" s="17"/>
      <c r="BW32" s="7"/>
      <c r="BX32" s="17"/>
      <c r="BY32" s="7"/>
      <c r="BZ32" s="20"/>
      <c r="CA32" s="7"/>
      <c r="CB32" s="17"/>
      <c r="CC32" s="7"/>
      <c r="CD32" s="20"/>
      <c r="CE32" s="7"/>
      <c r="CF32" s="20"/>
      <c r="CG32" s="7"/>
      <c r="CH32" s="20"/>
      <c r="CI32" s="7"/>
      <c r="CJ32" s="20"/>
      <c r="CK32" s="7"/>
      <c r="CL32" s="20"/>
      <c r="CM32" s="7"/>
      <c r="CN32" s="20"/>
      <c r="CO32" s="7"/>
      <c r="CP32" s="20"/>
      <c r="CQ32" s="7"/>
      <c r="CR32" s="20"/>
      <c r="CS32" s="7"/>
      <c r="CT32" s="20"/>
      <c r="CU32" s="7"/>
      <c r="CV32" s="20"/>
      <c r="CW32" s="7"/>
      <c r="CX32" s="20"/>
      <c r="CY32" s="7"/>
      <c r="CZ32" s="20"/>
      <c r="DA32" s="7"/>
      <c r="DB32" s="20"/>
      <c r="DC32" s="7"/>
      <c r="DD32" s="20"/>
      <c r="DE32" s="21"/>
      <c r="DF32" s="20"/>
      <c r="DG32" s="21"/>
      <c r="DH32" s="20"/>
      <c r="DI32" s="21"/>
      <c r="DJ32" s="20"/>
      <c r="DK32" s="153"/>
      <c r="DL32" s="103"/>
      <c r="DM32" s="49"/>
      <c r="DN32" s="20"/>
      <c r="DO32" s="7"/>
      <c r="DP32" s="20"/>
      <c r="DQ32" s="7"/>
      <c r="DR32" s="20"/>
      <c r="DS32" s="21"/>
      <c r="DT32" s="20"/>
      <c r="DU32" s="21"/>
      <c r="DV32" s="20"/>
      <c r="DW32" s="21"/>
      <c r="DX32" s="20"/>
      <c r="DY32" s="7"/>
      <c r="DZ32" s="20"/>
      <c r="EA32" s="153"/>
      <c r="EB32" s="101"/>
      <c r="EC32" s="7"/>
      <c r="ED32" s="20"/>
      <c r="EE32" s="7"/>
      <c r="EF32" s="20"/>
      <c r="EG32" s="7"/>
      <c r="EH32" s="20"/>
      <c r="EI32" s="7"/>
      <c r="EJ32" s="20"/>
      <c r="EK32" s="7"/>
      <c r="EL32" s="20"/>
      <c r="EM32" s="7"/>
      <c r="EN32" s="20"/>
      <c r="EO32" s="7"/>
      <c r="EP32" s="20"/>
      <c r="EQ32" s="7"/>
      <c r="ER32" s="20"/>
      <c r="ES32" s="7"/>
      <c r="ET32" s="20"/>
      <c r="EU32" s="7"/>
      <c r="EV32" s="20"/>
      <c r="EW32" s="7"/>
      <c r="EX32" s="20"/>
      <c r="EY32" s="7"/>
      <c r="EZ32" s="20"/>
      <c r="FA32" s="7"/>
      <c r="FB32" s="20"/>
      <c r="FC32" s="7"/>
      <c r="FD32" s="20"/>
      <c r="FE32" s="7"/>
      <c r="FF32" s="20"/>
      <c r="FG32" s="7"/>
      <c r="FH32" s="20"/>
      <c r="FI32" s="7"/>
      <c r="FJ32" s="20"/>
      <c r="FK32" s="7"/>
      <c r="FL32" s="20"/>
      <c r="FM32" s="7"/>
      <c r="FN32" s="20"/>
      <c r="FO32" s="7"/>
      <c r="FP32" s="20"/>
      <c r="FQ32" s="7"/>
      <c r="FR32" s="20"/>
      <c r="FS32" s="7"/>
      <c r="FT32" s="20"/>
      <c r="FU32" s="7"/>
      <c r="FV32" s="20"/>
      <c r="FW32" s="7"/>
      <c r="FX32" s="17"/>
      <c r="FY32" s="7"/>
      <c r="FZ32" s="20"/>
      <c r="GA32" s="7"/>
      <c r="GB32" s="20"/>
      <c r="GC32" s="7"/>
      <c r="GD32" s="17"/>
      <c r="GE32" s="7"/>
      <c r="GF32" s="20"/>
      <c r="GG32" s="7"/>
      <c r="GH32" s="20"/>
      <c r="GI32" s="153"/>
      <c r="GJ32" s="116"/>
      <c r="GK32" s="7"/>
      <c r="GL32" s="20"/>
      <c r="GM32" s="7"/>
      <c r="GN32" s="20"/>
      <c r="GO32" s="7"/>
      <c r="GP32" s="20"/>
      <c r="GQ32" s="7"/>
      <c r="GR32" s="20"/>
      <c r="GS32" s="113"/>
      <c r="GT32" s="103"/>
      <c r="GU32" s="7"/>
      <c r="GV32" s="20"/>
      <c r="GW32" s="7"/>
      <c r="GX32" s="20"/>
      <c r="GY32" s="7"/>
      <c r="GZ32" s="119"/>
      <c r="HA32" s="7"/>
      <c r="HB32" s="20"/>
      <c r="HC32" s="7"/>
      <c r="HD32" s="20"/>
      <c r="HE32" s="7"/>
      <c r="HF32" s="20"/>
      <c r="HG32" s="7"/>
      <c r="HH32" s="20"/>
      <c r="HI32" s="7"/>
      <c r="HJ32" s="20"/>
      <c r="HK32" s="7"/>
      <c r="HL32" s="20"/>
      <c r="HM32" s="7"/>
      <c r="HN32" s="20"/>
      <c r="HO32" s="7"/>
      <c r="HP32" s="20"/>
      <c r="HQ32" s="7"/>
      <c r="HR32" s="17"/>
      <c r="HS32" s="7"/>
      <c r="HT32" s="20"/>
      <c r="HU32" s="100"/>
      <c r="HV32" s="101"/>
      <c r="HW32" s="7"/>
      <c r="HX32" s="17"/>
      <c r="HY32" s="7"/>
      <c r="HZ32" s="20"/>
      <c r="IA32" s="7"/>
      <c r="IB32" s="17"/>
      <c r="IC32" s="7"/>
      <c r="ID32" s="17"/>
      <c r="IE32" s="7"/>
      <c r="IF32" s="17"/>
      <c r="IG32" s="148"/>
      <c r="IH32" s="20"/>
      <c r="II32" s="153"/>
      <c r="IJ32" s="103"/>
      <c r="IK32" s="7"/>
      <c r="IL32" s="20"/>
      <c r="IM32" s="7"/>
      <c r="IN32" s="20"/>
      <c r="IO32" s="7"/>
      <c r="IP32" s="20"/>
      <c r="IQ32" s="7"/>
      <c r="IR32" s="20"/>
      <c r="IS32" s="7"/>
      <c r="IT32" s="17"/>
      <c r="IU32" s="7"/>
      <c r="IV32" s="17"/>
      <c r="IW32" s="7"/>
      <c r="IX32" s="17"/>
      <c r="IY32" s="148"/>
      <c r="IZ32" s="149"/>
      <c r="JA32" s="153"/>
      <c r="JB32" s="103"/>
      <c r="JC32" s="148"/>
      <c r="JD32" s="149"/>
      <c r="JE32" s="148"/>
      <c r="JF32" s="149"/>
      <c r="JG32" s="148"/>
      <c r="JH32" s="149"/>
    </row>
    <row r="33" spans="1:268" s="33" customFormat="1" ht="16.5" customHeight="1" x14ac:dyDescent="0.2">
      <c r="A33" s="86" t="s">
        <v>258</v>
      </c>
      <c r="B33" s="5" t="s">
        <v>67</v>
      </c>
      <c r="C33" s="157">
        <v>12</v>
      </c>
      <c r="D33" s="91">
        <f t="shared" si="4"/>
        <v>71</v>
      </c>
      <c r="E33" s="151">
        <f t="shared" si="0"/>
        <v>0.75928240740740738</v>
      </c>
      <c r="F33" s="25">
        <f t="shared" si="1"/>
        <v>1.3136574074074077E-2</v>
      </c>
      <c r="G33" s="7"/>
      <c r="H33" s="20"/>
      <c r="I33" s="7"/>
      <c r="J33" s="20"/>
      <c r="K33" s="7"/>
      <c r="L33" s="20"/>
      <c r="M33" s="7"/>
      <c r="N33" s="20"/>
      <c r="O33" s="7"/>
      <c r="P33" s="20"/>
      <c r="Q33" s="7"/>
      <c r="R33" s="20"/>
      <c r="S33" s="7">
        <v>1.8333333333333333E-2</v>
      </c>
      <c r="T33" s="20">
        <f>ROUNDUP(S33/F33,0)</f>
        <v>2</v>
      </c>
      <c r="U33" s="7"/>
      <c r="V33" s="20"/>
      <c r="W33" s="7"/>
      <c r="X33" s="20"/>
      <c r="Y33" s="7"/>
      <c r="Z33" s="20"/>
      <c r="AA33" s="7"/>
      <c r="AB33" s="6"/>
      <c r="AC33" s="7"/>
      <c r="AD33" s="20"/>
      <c r="AE33" s="7"/>
      <c r="AF33" s="20"/>
      <c r="AG33" s="7"/>
      <c r="AH33" s="20"/>
      <c r="AI33" s="7"/>
      <c r="AJ33" s="20"/>
      <c r="AK33" s="7"/>
      <c r="AL33" s="20"/>
      <c r="AM33" s="7"/>
      <c r="AN33" s="20"/>
      <c r="AO33" s="53"/>
      <c r="AP33" s="20"/>
      <c r="AQ33" s="49"/>
      <c r="AR33" s="20"/>
      <c r="AS33" s="7"/>
      <c r="AT33" s="20"/>
      <c r="AU33" s="7"/>
      <c r="AV33" s="20"/>
      <c r="AW33" s="7"/>
      <c r="AX33" s="20"/>
      <c r="AY33" s="7"/>
      <c r="AZ33" s="20"/>
      <c r="BA33" s="7"/>
      <c r="BB33" s="20"/>
      <c r="BC33" s="7"/>
      <c r="BD33" s="20"/>
      <c r="BE33" s="7"/>
      <c r="BF33" s="20"/>
      <c r="BG33" s="7"/>
      <c r="BH33" s="20"/>
      <c r="BI33" s="7"/>
      <c r="BJ33" s="20"/>
      <c r="BK33" s="7"/>
      <c r="BL33" s="20"/>
      <c r="BM33" s="7"/>
      <c r="BN33" s="20"/>
      <c r="BO33" s="7"/>
      <c r="BP33" s="20"/>
      <c r="BQ33" s="7"/>
      <c r="BR33" s="20"/>
      <c r="BS33" s="7"/>
      <c r="BT33" s="20"/>
      <c r="BU33" s="7"/>
      <c r="BV33" s="17"/>
      <c r="BW33" s="7"/>
      <c r="BX33" s="17"/>
      <c r="BY33" s="7"/>
      <c r="BZ33" s="20"/>
      <c r="CA33" s="7"/>
      <c r="CB33" s="17"/>
      <c r="CC33" s="7">
        <v>1.638888888888889E-2</v>
      </c>
      <c r="CD33" s="20">
        <f t="shared" si="3"/>
        <v>2</v>
      </c>
      <c r="CE33" s="7"/>
      <c r="CF33" s="20"/>
      <c r="CG33" s="7"/>
      <c r="CH33" s="20"/>
      <c r="CI33" s="7"/>
      <c r="CJ33" s="20"/>
      <c r="CK33" s="7"/>
      <c r="CL33" s="20"/>
      <c r="CM33" s="7">
        <v>1.4745370370370372E-2</v>
      </c>
      <c r="CN33" s="20">
        <f>ROUNDUP(CM33/F33,0)</f>
        <v>2</v>
      </c>
      <c r="CO33" s="7">
        <v>1.4513888888888889E-2</v>
      </c>
      <c r="CP33" s="20">
        <f>ROUNDUP(CO33/F33,0)</f>
        <v>2</v>
      </c>
      <c r="CQ33" s="7"/>
      <c r="CR33" s="20"/>
      <c r="CS33" s="7"/>
      <c r="CT33" s="20"/>
      <c r="CU33" s="7"/>
      <c r="CV33" s="20"/>
      <c r="CW33" s="7">
        <v>1.3842592592592594E-2</v>
      </c>
      <c r="CX33" s="20">
        <f>ROUNDUP(CW33/F33,0)</f>
        <v>2</v>
      </c>
      <c r="CY33" s="7"/>
      <c r="CZ33" s="20"/>
      <c r="DA33" s="7"/>
      <c r="DB33" s="20"/>
      <c r="DC33" s="7">
        <v>2.6284722222222223E-2</v>
      </c>
      <c r="DD33" s="20">
        <f>ROUNDUP(DC33/F33,0)</f>
        <v>3</v>
      </c>
      <c r="DE33" s="21"/>
      <c r="DF33" s="20"/>
      <c r="DG33" s="21">
        <v>1.3182870370370371E-2</v>
      </c>
      <c r="DH33" s="20">
        <f>ROUNDUP(DG33/F33,0)</f>
        <v>2</v>
      </c>
      <c r="DI33" s="21">
        <v>9.2314814814814808E-2</v>
      </c>
      <c r="DJ33" s="20">
        <f>ROUNDUP(DI33/F33,0)</f>
        <v>8</v>
      </c>
      <c r="DK33" s="153"/>
      <c r="DL33" s="103"/>
      <c r="DM33" s="49"/>
      <c r="DN33" s="20"/>
      <c r="DO33" s="7"/>
      <c r="DP33" s="20"/>
      <c r="DQ33" s="7"/>
      <c r="DR33" s="20"/>
      <c r="DS33" s="21"/>
      <c r="DT33" s="20"/>
      <c r="DU33" s="21"/>
      <c r="DV33" s="20"/>
      <c r="DW33" s="21"/>
      <c r="DX33" s="20"/>
      <c r="DY33" s="7"/>
      <c r="DZ33" s="20"/>
      <c r="EA33" s="153"/>
      <c r="EB33" s="101"/>
      <c r="EC33" s="7"/>
      <c r="ED33" s="20"/>
      <c r="EE33" s="7"/>
      <c r="EF33" s="20"/>
      <c r="EG33" s="7"/>
      <c r="EH33" s="20"/>
      <c r="EI33" s="7"/>
      <c r="EJ33" s="20"/>
      <c r="EK33" s="7"/>
      <c r="EL33" s="20"/>
      <c r="EM33" s="7"/>
      <c r="EN33" s="20"/>
      <c r="EO33" s="7"/>
      <c r="EP33" s="20"/>
      <c r="EQ33" s="7"/>
      <c r="ER33" s="20"/>
      <c r="ES33" s="7"/>
      <c r="ET33" s="20"/>
      <c r="EU33" s="7"/>
      <c r="EV33" s="20"/>
      <c r="EW33" s="7"/>
      <c r="EX33" s="20"/>
      <c r="EY33" s="7"/>
      <c r="EZ33" s="20"/>
      <c r="FA33" s="7"/>
      <c r="FB33" s="20"/>
      <c r="FC33" s="7"/>
      <c r="FD33" s="20"/>
      <c r="FE33" s="7"/>
      <c r="FF33" s="20"/>
      <c r="FG33" s="7">
        <v>5.9988425925925924E-2</v>
      </c>
      <c r="FH33" s="20">
        <f>ROUNDUP(FG33/F33,0)</f>
        <v>5</v>
      </c>
      <c r="FI33" s="7"/>
      <c r="FJ33" s="20"/>
      <c r="FK33" s="7"/>
      <c r="FL33" s="20"/>
      <c r="FM33" s="7"/>
      <c r="FN33" s="20"/>
      <c r="FO33" s="7">
        <v>7.3437500000000003E-2</v>
      </c>
      <c r="FP33" s="20">
        <f>ROUNDUP(FO33/F33,0)</f>
        <v>6</v>
      </c>
      <c r="FQ33" s="7">
        <v>1.5844907407407408E-2</v>
      </c>
      <c r="FR33" s="20">
        <f>ROUNDUP(FQ33/F33,0)</f>
        <v>2</v>
      </c>
      <c r="FS33" s="7"/>
      <c r="FT33" s="20"/>
      <c r="FU33" s="7">
        <v>7.1481481481481479E-2</v>
      </c>
      <c r="FV33" s="20">
        <f>ROUNDUP(FU33/F33,0)</f>
        <v>6</v>
      </c>
      <c r="FW33" s="7"/>
      <c r="FX33" s="17"/>
      <c r="FY33" s="7"/>
      <c r="FZ33" s="20"/>
      <c r="GA33" s="7">
        <v>1.6550925925925924E-2</v>
      </c>
      <c r="GB33" s="20">
        <f>ROUNDUP(GA33/F33,0)</f>
        <v>2</v>
      </c>
      <c r="GC33" s="7"/>
      <c r="GD33" s="17"/>
      <c r="GE33" s="7"/>
      <c r="GF33" s="20"/>
      <c r="GG33" s="7"/>
      <c r="GH33" s="20"/>
      <c r="GI33" s="153"/>
      <c r="GJ33" s="116"/>
      <c r="GK33" s="7"/>
      <c r="GL33" s="20"/>
      <c r="GM33" s="7"/>
      <c r="GN33" s="20"/>
      <c r="GO33" s="7"/>
      <c r="GP33" s="20"/>
      <c r="GQ33" s="7">
        <v>1.3229166666666667E-2</v>
      </c>
      <c r="GR33" s="20">
        <f>ROUNDUP(GQ33/F33,0)</f>
        <v>2</v>
      </c>
      <c r="GS33" s="113"/>
      <c r="GT33" s="103"/>
      <c r="GU33" s="7"/>
      <c r="GV33" s="20"/>
      <c r="GW33" s="7"/>
      <c r="GX33" s="20"/>
      <c r="GY33" s="7"/>
      <c r="GZ33" s="119"/>
      <c r="HA33" s="7"/>
      <c r="HB33" s="20"/>
      <c r="HC33" s="7">
        <v>7.1631944444444443E-2</v>
      </c>
      <c r="HD33" s="20">
        <f>ROUNDUP(HC33/F33,0)</f>
        <v>6</v>
      </c>
      <c r="HE33" s="7"/>
      <c r="HF33" s="20"/>
      <c r="HG33" s="7">
        <v>1.3136574074074077E-2</v>
      </c>
      <c r="HH33" s="20">
        <f>ROUNDUP(HG33/F33,0)</f>
        <v>1</v>
      </c>
      <c r="HI33" s="7"/>
      <c r="HJ33" s="20"/>
      <c r="HK33" s="7"/>
      <c r="HL33" s="20"/>
      <c r="HM33" s="7"/>
      <c r="HN33" s="20"/>
      <c r="HO33" s="7"/>
      <c r="HP33" s="20"/>
      <c r="HQ33" s="7"/>
      <c r="HR33" s="17"/>
      <c r="HS33" s="7"/>
      <c r="HT33" s="20"/>
      <c r="HU33" s="100"/>
      <c r="HV33" s="101"/>
      <c r="HW33" s="7"/>
      <c r="HX33" s="17"/>
      <c r="HY33" s="7"/>
      <c r="HZ33" s="20"/>
      <c r="IA33" s="7"/>
      <c r="IB33" s="17"/>
      <c r="IC33" s="7"/>
      <c r="ID33" s="17"/>
      <c r="IE33" s="7"/>
      <c r="IF33" s="17"/>
      <c r="IG33" s="148"/>
      <c r="IH33" s="20"/>
      <c r="II33" s="153"/>
      <c r="IJ33" s="103"/>
      <c r="IK33" s="7">
        <v>3.472222222222222E-3</v>
      </c>
      <c r="IL33" s="20">
        <f>ROUNDUP(IK33/F33,0)</f>
        <v>1</v>
      </c>
      <c r="IM33" s="7"/>
      <c r="IN33" s="20"/>
      <c r="IO33" s="7"/>
      <c r="IP33" s="20"/>
      <c r="IQ33" s="7">
        <v>3.4456018518518518E-2</v>
      </c>
      <c r="IR33" s="20">
        <f>ROUNDUP(IQ33/F33,0)</f>
        <v>3</v>
      </c>
      <c r="IS33" s="7"/>
      <c r="IT33" s="17"/>
      <c r="IU33" s="7">
        <v>0.17644675925925926</v>
      </c>
      <c r="IV33" s="17">
        <f>ROUNDUP(IU33/F33,0)</f>
        <v>14</v>
      </c>
      <c r="IW33" s="7"/>
      <c r="IX33" s="17"/>
      <c r="IY33" s="148"/>
      <c r="IZ33" s="149"/>
      <c r="JA33" s="153"/>
      <c r="JB33" s="103"/>
      <c r="JC33" s="148"/>
      <c r="JD33" s="149"/>
      <c r="JE33" s="148"/>
      <c r="JF33" s="149"/>
      <c r="JG33" s="148"/>
      <c r="JH33" s="149"/>
    </row>
    <row r="34" spans="1:268" s="33" customFormat="1" ht="16.5" customHeight="1" x14ac:dyDescent="0.2">
      <c r="A34" s="86" t="s">
        <v>266</v>
      </c>
      <c r="B34" s="5" t="s">
        <v>25</v>
      </c>
      <c r="C34" s="157">
        <v>4</v>
      </c>
      <c r="D34" s="91">
        <f t="shared" si="4"/>
        <v>194</v>
      </c>
      <c r="E34" s="151">
        <f t="shared" si="0"/>
        <v>2.9683680555555556</v>
      </c>
      <c r="F34" s="25">
        <f t="shared" si="1"/>
        <v>1.4594907407407405E-2</v>
      </c>
      <c r="G34" s="7">
        <v>0.12322916666666667</v>
      </c>
      <c r="H34" s="20">
        <f>ROUNDUP(G34/F34,0)</f>
        <v>9</v>
      </c>
      <c r="I34" s="7">
        <v>2.0266203703703703E-2</v>
      </c>
      <c r="J34" s="20">
        <f>ROUNDUP(I34/F34,0)</f>
        <v>2</v>
      </c>
      <c r="K34" s="7"/>
      <c r="L34" s="20"/>
      <c r="M34" s="7"/>
      <c r="N34" s="20"/>
      <c r="O34" s="7">
        <v>3.4884259259259261E-2</v>
      </c>
      <c r="P34" s="20">
        <f>ROUNDUP(O34/F34,0)</f>
        <v>3</v>
      </c>
      <c r="Q34" s="7">
        <v>7.6863425925925918E-2</v>
      </c>
      <c r="R34" s="20">
        <f>ROUNDUP(Q34/F34,0)</f>
        <v>6</v>
      </c>
      <c r="S34" s="7">
        <v>2.0694444444444446E-2</v>
      </c>
      <c r="T34" s="20">
        <f>ROUNDUP(S34/F34,0)</f>
        <v>2</v>
      </c>
      <c r="U34" s="7">
        <v>5.0416666666666665E-2</v>
      </c>
      <c r="V34" s="20">
        <f t="shared" si="5"/>
        <v>4</v>
      </c>
      <c r="W34" s="7"/>
      <c r="X34" s="20"/>
      <c r="Y34" s="7">
        <v>3.4895833333333334E-2</v>
      </c>
      <c r="Z34" s="20">
        <f>ROUNDUP(Y34/F34,0)</f>
        <v>3</v>
      </c>
      <c r="AA34" s="7"/>
      <c r="AB34" s="6"/>
      <c r="AC34" s="7">
        <v>1.5335648148148147E-2</v>
      </c>
      <c r="AD34" s="20">
        <f>ROUNDUP(AC34/F34,0)</f>
        <v>2</v>
      </c>
      <c r="AE34" s="7"/>
      <c r="AF34" s="20"/>
      <c r="AG34" s="7"/>
      <c r="AH34" s="20"/>
      <c r="AI34" s="7">
        <v>1.4594907407407405E-2</v>
      </c>
      <c r="AJ34" s="20">
        <f>ROUNDUP(AI34/F34,0)</f>
        <v>1</v>
      </c>
      <c r="AK34" s="7"/>
      <c r="AL34" s="20"/>
      <c r="AM34" s="7"/>
      <c r="AN34" s="20"/>
      <c r="AO34" s="53"/>
      <c r="AP34" s="20"/>
      <c r="AQ34" s="49"/>
      <c r="AR34" s="20"/>
      <c r="AS34" s="7"/>
      <c r="AT34" s="20"/>
      <c r="AU34" s="7">
        <v>1.5069444444444443E-2</v>
      </c>
      <c r="AV34" s="20">
        <f>ROUNDUP(AU34/F34,0)</f>
        <v>2</v>
      </c>
      <c r="AW34" s="7"/>
      <c r="AX34" s="20"/>
      <c r="AY34" s="7"/>
      <c r="AZ34" s="20"/>
      <c r="BA34" s="7">
        <v>1.5000000000000001E-2</v>
      </c>
      <c r="BB34" s="20">
        <f>ROUNDUP(BA34/F34,0)</f>
        <v>2</v>
      </c>
      <c r="BC34" s="7">
        <v>0.34662037037037036</v>
      </c>
      <c r="BD34" s="20">
        <f>ROUNDUP(BC34/F34,0)</f>
        <v>24</v>
      </c>
      <c r="BE34" s="7"/>
      <c r="BF34" s="20"/>
      <c r="BG34" s="7"/>
      <c r="BH34" s="20"/>
      <c r="BI34" s="7"/>
      <c r="BJ34" s="20"/>
      <c r="BK34" s="7"/>
      <c r="BL34" s="20"/>
      <c r="BM34" s="7">
        <v>5.0844907407407408E-2</v>
      </c>
      <c r="BN34" s="20">
        <f>ROUNDUP(BM34/F34,0)</f>
        <v>4</v>
      </c>
      <c r="BO34" s="7"/>
      <c r="BP34" s="20"/>
      <c r="BQ34" s="7"/>
      <c r="BR34" s="20"/>
      <c r="BS34" s="7">
        <v>1.5219907407407409E-2</v>
      </c>
      <c r="BT34" s="20">
        <f>ROUNDUP(BS34/F34,0)</f>
        <v>2</v>
      </c>
      <c r="BU34" s="7"/>
      <c r="BV34" s="17"/>
      <c r="BW34" s="7"/>
      <c r="BX34" s="17"/>
      <c r="BY34" s="7">
        <v>7.7256944444444434E-2</v>
      </c>
      <c r="BZ34" s="20">
        <f>ROUNDUP(BY34/F34,0)</f>
        <v>6</v>
      </c>
      <c r="CA34" s="7"/>
      <c r="CB34" s="17"/>
      <c r="CC34" s="7">
        <v>1.8587962962962962E-2</v>
      </c>
      <c r="CD34" s="20">
        <f t="shared" si="3"/>
        <v>2</v>
      </c>
      <c r="CE34" s="7"/>
      <c r="CF34" s="20"/>
      <c r="CG34" s="7">
        <v>1.5092592592592593E-2</v>
      </c>
      <c r="CH34" s="20">
        <f>ROUNDUP(CG34/F34,0)</f>
        <v>2</v>
      </c>
      <c r="CI34" s="7"/>
      <c r="CJ34" s="20"/>
      <c r="CK34" s="7"/>
      <c r="CL34" s="20"/>
      <c r="CM34" s="7">
        <v>1.667824074074074E-2</v>
      </c>
      <c r="CN34" s="20">
        <f>ROUNDUP(CM34/F34,0)</f>
        <v>2</v>
      </c>
      <c r="CO34" s="7">
        <v>1.5243055555555557E-2</v>
      </c>
      <c r="CP34" s="20">
        <f>ROUNDUP(CO34/F34,0)</f>
        <v>2</v>
      </c>
      <c r="CQ34" s="7"/>
      <c r="CR34" s="20"/>
      <c r="CS34" s="7"/>
      <c r="CT34" s="20"/>
      <c r="CU34" s="7"/>
      <c r="CV34" s="20"/>
      <c r="CW34" s="7">
        <v>1.5231481481481483E-2</v>
      </c>
      <c r="CX34" s="20">
        <f>ROUNDUP(CW34/F34,0)</f>
        <v>2</v>
      </c>
      <c r="CY34" s="7"/>
      <c r="CZ34" s="20"/>
      <c r="DA34" s="7"/>
      <c r="DB34" s="20"/>
      <c r="DC34" s="7">
        <v>3.0590277777777775E-2</v>
      </c>
      <c r="DD34" s="20">
        <f>ROUNDUP(DC34/F34,0)</f>
        <v>3</v>
      </c>
      <c r="DE34" s="21"/>
      <c r="DF34" s="20"/>
      <c r="DG34" s="21">
        <v>1.5462962962962963E-2</v>
      </c>
      <c r="DH34" s="20">
        <f>ROUNDUP(DG34/F34,0)</f>
        <v>2</v>
      </c>
      <c r="DI34" s="21"/>
      <c r="DJ34" s="20"/>
      <c r="DK34" s="153"/>
      <c r="DL34" s="103"/>
      <c r="DM34" s="49">
        <v>1.5590277777777778E-2</v>
      </c>
      <c r="DN34" s="20">
        <f>ROUNDUP(DM34/F34,0)</f>
        <v>2</v>
      </c>
      <c r="DO34" s="7"/>
      <c r="DP34" s="20"/>
      <c r="DQ34" s="7"/>
      <c r="DR34" s="20"/>
      <c r="DS34" s="21"/>
      <c r="DT34" s="20"/>
      <c r="DU34" s="21"/>
      <c r="DV34" s="20"/>
      <c r="DW34" s="21"/>
      <c r="DX34" s="20"/>
      <c r="DY34" s="7"/>
      <c r="DZ34" s="20"/>
      <c r="EA34" s="153"/>
      <c r="EB34" s="101"/>
      <c r="EC34" s="7"/>
      <c r="ED34" s="20"/>
      <c r="EE34" s="7"/>
      <c r="EF34" s="20"/>
      <c r="EG34" s="7"/>
      <c r="EH34" s="20"/>
      <c r="EI34" s="7"/>
      <c r="EJ34" s="20"/>
      <c r="EK34" s="7"/>
      <c r="EL34" s="20"/>
      <c r="EM34" s="7"/>
      <c r="EN34" s="20"/>
      <c r="EO34" s="7"/>
      <c r="EP34" s="20"/>
      <c r="EQ34" s="7"/>
      <c r="ER34" s="20"/>
      <c r="ES34" s="7"/>
      <c r="ET34" s="20"/>
      <c r="EU34" s="7"/>
      <c r="EV34" s="20"/>
      <c r="EW34" s="7"/>
      <c r="EX34" s="20"/>
      <c r="EY34" s="7"/>
      <c r="EZ34" s="20"/>
      <c r="FA34" s="7"/>
      <c r="FB34" s="20"/>
      <c r="FC34" s="7"/>
      <c r="FD34" s="20"/>
      <c r="FE34" s="7"/>
      <c r="FF34" s="20"/>
      <c r="FG34" s="7">
        <v>7.5497685185185182E-2</v>
      </c>
      <c r="FH34" s="20">
        <f>ROUNDUP(FG34/F34,0)</f>
        <v>6</v>
      </c>
      <c r="FI34" s="7">
        <v>0.10958333333333332</v>
      </c>
      <c r="FJ34" s="20">
        <f>ROUNDUP(FI34/F34,0)</f>
        <v>8</v>
      </c>
      <c r="FK34" s="7"/>
      <c r="FL34" s="20"/>
      <c r="FM34" s="7"/>
      <c r="FN34" s="20"/>
      <c r="FO34" s="7">
        <v>7.5636574074074078E-2</v>
      </c>
      <c r="FP34" s="20">
        <f>ROUNDUP(FO34/F34,0)</f>
        <v>6</v>
      </c>
      <c r="FQ34" s="7">
        <v>1.5752314814814813E-2</v>
      </c>
      <c r="FR34" s="20">
        <f>ROUNDUP(FQ34/F34,0)</f>
        <v>2</v>
      </c>
      <c r="FS34" s="7"/>
      <c r="FT34" s="20"/>
      <c r="FU34" s="7">
        <v>7.9166666666666663E-2</v>
      </c>
      <c r="FV34" s="20">
        <f>ROUNDUP(FU34/F34,0)</f>
        <v>6</v>
      </c>
      <c r="FW34" s="7"/>
      <c r="FX34" s="17"/>
      <c r="FY34" s="7"/>
      <c r="FZ34" s="20"/>
      <c r="GA34" s="7">
        <v>1.5532407407407406E-2</v>
      </c>
      <c r="GB34" s="20">
        <f>ROUNDUP(GA34/F34,0)</f>
        <v>2</v>
      </c>
      <c r="GC34" s="7">
        <v>4.0613425925925928E-2</v>
      </c>
      <c r="GD34" s="17">
        <f>ROUNDUP(GC34/F34,0)</f>
        <v>3</v>
      </c>
      <c r="GE34" s="7"/>
      <c r="GF34" s="20"/>
      <c r="GG34" s="7"/>
      <c r="GH34" s="20"/>
      <c r="GI34" s="153"/>
      <c r="GJ34" s="116"/>
      <c r="GK34" s="7">
        <v>1.5613425925925926E-2</v>
      </c>
      <c r="GL34" s="20">
        <f>ROUNDUP(GK34/F34,0)</f>
        <v>2</v>
      </c>
      <c r="GM34" s="7"/>
      <c r="GN34" s="20"/>
      <c r="GO34" s="7"/>
      <c r="GP34" s="20"/>
      <c r="GQ34" s="7">
        <v>1.5706018518518518E-2</v>
      </c>
      <c r="GR34" s="20">
        <f>ROUNDUP(GQ34/F34,0)</f>
        <v>2</v>
      </c>
      <c r="GS34" s="113"/>
      <c r="GT34" s="103"/>
      <c r="GU34" s="7"/>
      <c r="GV34" s="20"/>
      <c r="GW34" s="7"/>
      <c r="GX34" s="20"/>
      <c r="GY34" s="7"/>
      <c r="GZ34" s="119"/>
      <c r="HA34" s="7">
        <v>2.5729166666666664E-2</v>
      </c>
      <c r="HB34" s="20">
        <f>ROUNDUP(HA34/F34,0)</f>
        <v>2</v>
      </c>
      <c r="HC34" s="112">
        <v>8.8136574074074062E-2</v>
      </c>
      <c r="HD34" s="20">
        <f>ROUNDUP(HC34/F34,0)</f>
        <v>7</v>
      </c>
      <c r="HE34" s="7">
        <v>4.3923611111111115E-2</v>
      </c>
      <c r="HF34" s="20">
        <f>ROUNDUP(HE34/F34,0)</f>
        <v>4</v>
      </c>
      <c r="HG34" s="7">
        <v>1.5416666666666667E-2</v>
      </c>
      <c r="HH34" s="20">
        <f>ROUNDUP(HG34/F34,0)</f>
        <v>2</v>
      </c>
      <c r="HI34" s="7"/>
      <c r="HJ34" s="20"/>
      <c r="HK34" s="7"/>
      <c r="HL34" s="20"/>
      <c r="HM34" s="7"/>
      <c r="HN34" s="20"/>
      <c r="HO34" s="95"/>
      <c r="HP34" s="20"/>
      <c r="HQ34" s="148">
        <v>0.99236111111111114</v>
      </c>
      <c r="HR34" s="17">
        <v>30</v>
      </c>
      <c r="HS34" s="7"/>
      <c r="HT34" s="20"/>
      <c r="HU34" s="100"/>
      <c r="HV34" s="101"/>
      <c r="HW34" s="7"/>
      <c r="HX34" s="17"/>
      <c r="HY34" s="7"/>
      <c r="HZ34" s="20"/>
      <c r="IA34" s="7">
        <v>9.707175925925926E-2</v>
      </c>
      <c r="IB34" s="17">
        <f>ROUNDUP(IA34/F34,0)</f>
        <v>7</v>
      </c>
      <c r="IC34" s="7"/>
      <c r="ID34" s="17"/>
      <c r="IE34" s="7"/>
      <c r="IF34" s="20"/>
      <c r="IG34" s="148"/>
      <c r="IH34" s="20"/>
      <c r="II34" s="153"/>
      <c r="IJ34" s="103"/>
      <c r="IK34" s="7">
        <v>4.3287037037037035E-3</v>
      </c>
      <c r="IL34" s="20">
        <f>ROUNDUP(IK34/F34,0)</f>
        <v>1</v>
      </c>
      <c r="IM34" s="7"/>
      <c r="IN34" s="20"/>
      <c r="IO34" s="7"/>
      <c r="IP34" s="20"/>
      <c r="IQ34" s="7"/>
      <c r="IR34" s="20"/>
      <c r="IS34" s="7"/>
      <c r="IT34" s="17"/>
      <c r="IU34" s="7">
        <v>0.20462962962962963</v>
      </c>
      <c r="IV34" s="17">
        <f>ROUNDUP(IU34/F34,0)</f>
        <v>15</v>
      </c>
      <c r="IW34" s="7"/>
      <c r="IX34" s="17"/>
      <c r="IY34" s="148"/>
      <c r="IZ34" s="149"/>
      <c r="JA34" s="153"/>
      <c r="JB34" s="103"/>
      <c r="JC34" s="148"/>
      <c r="JD34" s="149"/>
      <c r="JE34" s="148"/>
      <c r="JF34" s="149"/>
      <c r="JG34" s="148"/>
      <c r="JH34" s="149"/>
    </row>
    <row r="35" spans="1:268" s="33" customFormat="1" ht="16.5" customHeight="1" x14ac:dyDescent="0.2">
      <c r="A35" s="86" t="s">
        <v>290</v>
      </c>
      <c r="B35" s="5" t="s">
        <v>21</v>
      </c>
      <c r="C35" s="63">
        <v>2</v>
      </c>
      <c r="D35" s="91">
        <f t="shared" si="4"/>
        <v>89</v>
      </c>
      <c r="E35" s="151">
        <f t="shared" si="0"/>
        <v>1.1923495370370372</v>
      </c>
      <c r="F35" s="25">
        <f t="shared" si="1"/>
        <v>1.7939814814814815E-2</v>
      </c>
      <c r="G35" s="7"/>
      <c r="H35" s="20"/>
      <c r="I35" s="7">
        <v>2.5405092592592594E-2</v>
      </c>
      <c r="J35" s="20">
        <f>ROUNDUP(I35/F35,0)</f>
        <v>2</v>
      </c>
      <c r="K35" s="11"/>
      <c r="L35" s="20"/>
      <c r="M35" s="11"/>
      <c r="N35" s="20"/>
      <c r="O35" s="7">
        <v>4.2118055555555554E-2</v>
      </c>
      <c r="P35" s="20">
        <f>ROUNDUP(O35/F35,0)</f>
        <v>3</v>
      </c>
      <c r="Q35" s="7"/>
      <c r="R35" s="20"/>
      <c r="S35" s="7">
        <v>2.461805555555556E-2</v>
      </c>
      <c r="T35" s="20">
        <f>ROUNDUP(S35/F35,0)</f>
        <v>2</v>
      </c>
      <c r="U35" s="7">
        <v>6.3368055555555566E-2</v>
      </c>
      <c r="V35" s="20">
        <f t="shared" si="5"/>
        <v>4</v>
      </c>
      <c r="W35" s="7"/>
      <c r="X35" s="6"/>
      <c r="Y35" s="7">
        <v>4.1782407407407407E-2</v>
      </c>
      <c r="Z35" s="20">
        <f>ROUNDUP(Y35/F35,0)</f>
        <v>3</v>
      </c>
      <c r="AA35" s="7"/>
      <c r="AB35" s="6"/>
      <c r="AC35" s="7">
        <v>1.8726851851851852E-2</v>
      </c>
      <c r="AD35" s="20">
        <f>ROUNDUP(AC35/F35,0)</f>
        <v>2</v>
      </c>
      <c r="AE35" s="7"/>
      <c r="AF35" s="20"/>
      <c r="AG35" s="7"/>
      <c r="AH35" s="20"/>
      <c r="AI35" s="7">
        <v>1.8402777777777778E-2</v>
      </c>
      <c r="AJ35" s="20">
        <f>ROUNDUP(AI35/F35,0)</f>
        <v>2</v>
      </c>
      <c r="AK35" s="7"/>
      <c r="AL35" s="20"/>
      <c r="AM35" s="7"/>
      <c r="AN35" s="20"/>
      <c r="AO35" s="54"/>
      <c r="AP35" s="20"/>
      <c r="AQ35" s="49"/>
      <c r="AR35" s="20"/>
      <c r="AS35" s="7"/>
      <c r="AT35" s="20"/>
      <c r="AU35" s="7">
        <v>1.7939814814814815E-2</v>
      </c>
      <c r="AV35" s="20">
        <f>ROUNDUP(AU35/F35,0)</f>
        <v>1</v>
      </c>
      <c r="AW35" s="7"/>
      <c r="AX35" s="20"/>
      <c r="AY35" s="7"/>
      <c r="AZ35" s="20"/>
      <c r="BA35" s="7">
        <v>2.4305555555555556E-2</v>
      </c>
      <c r="BB35" s="20">
        <f>ROUNDUP(BA35/F35,0)</f>
        <v>2</v>
      </c>
      <c r="BC35" s="7"/>
      <c r="BD35" s="6"/>
      <c r="BE35" s="7"/>
      <c r="BF35" s="6"/>
      <c r="BG35" s="7"/>
      <c r="BH35" s="6"/>
      <c r="BI35" s="7">
        <v>7.0347222222222214E-2</v>
      </c>
      <c r="BJ35" s="20">
        <f>ROUNDUP(BI35/F35,0)</f>
        <v>4</v>
      </c>
      <c r="BK35" s="7"/>
      <c r="BL35" s="20"/>
      <c r="BM35" s="7">
        <v>6.232638888888889E-2</v>
      </c>
      <c r="BN35" s="20">
        <f>ROUNDUP(BM35/F35,0)</f>
        <v>4</v>
      </c>
      <c r="BO35" s="7"/>
      <c r="BP35" s="20"/>
      <c r="BQ35" s="7"/>
      <c r="BR35" s="6"/>
      <c r="BS35" s="7">
        <v>1.8854166666666665E-2</v>
      </c>
      <c r="BT35" s="20">
        <f>ROUNDUP(BS35/F35,0)</f>
        <v>2</v>
      </c>
      <c r="BU35" s="7"/>
      <c r="BV35" s="17"/>
      <c r="BW35" s="7"/>
      <c r="BX35" s="17"/>
      <c r="BY35" s="7"/>
      <c r="BZ35" s="20"/>
      <c r="CA35" s="7"/>
      <c r="CB35" s="17"/>
      <c r="CC35" s="7">
        <v>2.2442129629629631E-2</v>
      </c>
      <c r="CD35" s="20">
        <f t="shared" si="3"/>
        <v>2</v>
      </c>
      <c r="CE35" s="7"/>
      <c r="CF35" s="20"/>
      <c r="CG35" s="7">
        <v>1.9351851851851853E-2</v>
      </c>
      <c r="CH35" s="20">
        <f>ROUNDUP(CG35/F35,0)</f>
        <v>2</v>
      </c>
      <c r="CI35" s="7"/>
      <c r="CJ35" s="20"/>
      <c r="CK35" s="7"/>
      <c r="CL35" s="20"/>
      <c r="CM35" s="7">
        <v>1.6944444444444443E-2</v>
      </c>
      <c r="CN35" s="20">
        <f>ROUNDUP(CM35/F35,0)</f>
        <v>1</v>
      </c>
      <c r="CO35" s="7">
        <v>1.8437499999999999E-2</v>
      </c>
      <c r="CP35" s="20">
        <f>ROUNDUP(CO35/F35,0)</f>
        <v>2</v>
      </c>
      <c r="CQ35" s="7"/>
      <c r="CR35" s="20"/>
      <c r="CS35" s="7">
        <v>3.4618055555555555E-2</v>
      </c>
      <c r="CT35" s="20">
        <f>ROUNDUP(CS35/F35,0)</f>
        <v>2</v>
      </c>
      <c r="CU35" s="7"/>
      <c r="CV35" s="20"/>
      <c r="CW35" s="7">
        <v>1.877314814814815E-2</v>
      </c>
      <c r="CX35" s="20">
        <f>ROUNDUP(CW35/F35,0)</f>
        <v>2</v>
      </c>
      <c r="CY35" s="7"/>
      <c r="CZ35" s="20"/>
      <c r="DA35" s="7"/>
      <c r="DB35" s="20"/>
      <c r="DC35" s="7">
        <v>1.0405092592592593E-2</v>
      </c>
      <c r="DD35" s="20">
        <f>ROUNDUP(DC35/F35,0)</f>
        <v>1</v>
      </c>
      <c r="DE35" s="21"/>
      <c r="DF35" s="20"/>
      <c r="DG35" s="21">
        <v>1.8206018518518517E-2</v>
      </c>
      <c r="DH35" s="20">
        <f>ROUNDUP(DG35/F35,0)</f>
        <v>2</v>
      </c>
      <c r="DI35" s="7"/>
      <c r="DJ35" s="20"/>
      <c r="DK35" s="153"/>
      <c r="DL35" s="103"/>
      <c r="DM35" s="49">
        <v>1.9155092592592592E-2</v>
      </c>
      <c r="DN35" s="20">
        <f>ROUNDUP(DM35/F35,0)</f>
        <v>2</v>
      </c>
      <c r="DO35" s="7"/>
      <c r="DP35" s="20"/>
      <c r="DQ35" s="7"/>
      <c r="DR35" s="20"/>
      <c r="DS35" s="21"/>
      <c r="DT35" s="20"/>
      <c r="DU35" s="21"/>
      <c r="DV35" s="20"/>
      <c r="DW35" s="21"/>
      <c r="DX35" s="20"/>
      <c r="DY35" s="7"/>
      <c r="DZ35" s="20"/>
      <c r="EA35" s="153"/>
      <c r="EB35" s="101"/>
      <c r="EC35" s="7"/>
      <c r="ED35" s="20"/>
      <c r="EE35" s="7"/>
      <c r="EF35" s="20"/>
      <c r="EG35" s="7"/>
      <c r="EH35" s="20"/>
      <c r="EI35" s="7"/>
      <c r="EJ35" s="20"/>
      <c r="EK35" s="7"/>
      <c r="EL35" s="20"/>
      <c r="EM35" s="7"/>
      <c r="EN35" s="17"/>
      <c r="EO35" s="7"/>
      <c r="EP35" s="20"/>
      <c r="EQ35" s="7"/>
      <c r="ER35" s="20"/>
      <c r="ES35" s="7"/>
      <c r="ET35" s="20"/>
      <c r="EU35" s="7"/>
      <c r="EV35" s="20"/>
      <c r="EW35" s="7"/>
      <c r="EX35" s="20"/>
      <c r="EY35" s="7"/>
      <c r="EZ35" s="17"/>
      <c r="FA35" s="7"/>
      <c r="FB35" s="20"/>
      <c r="FC35" s="7"/>
      <c r="FD35" s="17"/>
      <c r="FE35" s="7"/>
      <c r="FF35" s="17"/>
      <c r="FG35" s="7"/>
      <c r="FH35" s="17"/>
      <c r="FI35" s="7"/>
      <c r="FJ35" s="20"/>
      <c r="FK35" s="7"/>
      <c r="FL35" s="20"/>
      <c r="FM35" s="7"/>
      <c r="FN35" s="20"/>
      <c r="FO35" s="7">
        <v>9.2094907407407403E-2</v>
      </c>
      <c r="FP35" s="20">
        <f>ROUNDUP(FO35/F35,0)</f>
        <v>6</v>
      </c>
      <c r="FQ35" s="7">
        <v>1.8877314814814816E-2</v>
      </c>
      <c r="FR35" s="20">
        <f>ROUNDUP(FQ35/F35,0)</f>
        <v>2</v>
      </c>
      <c r="FS35" s="7"/>
      <c r="FT35" s="20"/>
      <c r="FU35" s="7"/>
      <c r="FV35" s="20"/>
      <c r="FW35" s="7"/>
      <c r="FX35" s="17"/>
      <c r="FY35" s="7"/>
      <c r="FZ35" s="20"/>
      <c r="GA35" s="7">
        <v>1.8703703703703705E-2</v>
      </c>
      <c r="GB35" s="20">
        <f>ROUNDUP(GA35/F35,0)</f>
        <v>2</v>
      </c>
      <c r="GC35" s="7">
        <v>4.6759259259259257E-2</v>
      </c>
      <c r="GD35" s="17">
        <f>ROUNDUP(GC35/F35,0)</f>
        <v>3</v>
      </c>
      <c r="GE35" s="7"/>
      <c r="GF35" s="20"/>
      <c r="GG35" s="7"/>
      <c r="GH35" s="20"/>
      <c r="GI35" s="153"/>
      <c r="GJ35" s="116"/>
      <c r="GK35" s="7">
        <v>1.8425925925925925E-2</v>
      </c>
      <c r="GL35" s="20">
        <f>ROUNDUP(GK35/F35,0)</f>
        <v>2</v>
      </c>
      <c r="GM35" s="7">
        <v>1.119212962962963E-2</v>
      </c>
      <c r="GN35" s="20">
        <f>ROUNDUP(GM35/F35,0)</f>
        <v>1</v>
      </c>
      <c r="GO35" s="7"/>
      <c r="GP35" s="20"/>
      <c r="GQ35" s="7">
        <v>1.8437499999999999E-2</v>
      </c>
      <c r="GR35" s="20">
        <f>ROUNDUP(GQ35/F35,0)</f>
        <v>2</v>
      </c>
      <c r="GS35" s="113"/>
      <c r="GT35" s="103"/>
      <c r="GU35" s="7"/>
      <c r="GV35" s="20"/>
      <c r="GW35" s="7"/>
      <c r="GX35" s="20"/>
      <c r="GY35" s="7"/>
      <c r="GZ35" s="119"/>
      <c r="HA35" s="7">
        <v>2.9155092592592594E-2</v>
      </c>
      <c r="HB35" s="20">
        <f>ROUNDUP(HA35/F35,0)</f>
        <v>2</v>
      </c>
      <c r="HC35" s="7">
        <v>9.5335648148148155E-2</v>
      </c>
      <c r="HD35" s="20">
        <f>ROUNDUP(HC35/F35,0)</f>
        <v>6</v>
      </c>
      <c r="HE35" s="7">
        <v>5.2546296296296292E-2</v>
      </c>
      <c r="HF35" s="20">
        <f>ROUNDUP(HE35/F35,0)</f>
        <v>3</v>
      </c>
      <c r="HG35" s="7">
        <v>1.8217592592592594E-2</v>
      </c>
      <c r="HH35" s="20">
        <f>ROUNDUP(HG35/F35,0)</f>
        <v>2</v>
      </c>
      <c r="HI35" s="7"/>
      <c r="HJ35" s="20"/>
      <c r="HK35" s="7">
        <v>2.631944444444444E-2</v>
      </c>
      <c r="HL35" s="20">
        <f>ROUNDUP(HK35/F35,0)</f>
        <v>2</v>
      </c>
      <c r="HM35" s="7"/>
      <c r="HN35" s="20"/>
      <c r="HO35" s="7"/>
      <c r="HP35" s="17"/>
      <c r="HQ35" s="7"/>
      <c r="HR35" s="17"/>
      <c r="HS35" s="7"/>
      <c r="HT35" s="20"/>
      <c r="HU35" s="100"/>
      <c r="HV35" s="101"/>
      <c r="HW35" s="7"/>
      <c r="HX35" s="17"/>
      <c r="HY35" s="7"/>
      <c r="HZ35" s="20"/>
      <c r="IA35" s="7"/>
      <c r="IB35" s="17"/>
      <c r="IC35" s="7"/>
      <c r="ID35" s="17"/>
      <c r="IE35" s="7"/>
      <c r="IF35" s="20"/>
      <c r="IG35" s="148"/>
      <c r="IH35" s="20"/>
      <c r="II35" s="153"/>
      <c r="IJ35" s="103"/>
      <c r="IK35" s="7">
        <v>5.0578703703703706E-3</v>
      </c>
      <c r="IL35" s="20">
        <f>ROUNDUP(IK35/F35,0)</f>
        <v>1</v>
      </c>
      <c r="IM35" s="7"/>
      <c r="IN35" s="20"/>
      <c r="IO35" s="7"/>
      <c r="IP35" s="20"/>
      <c r="IQ35" s="7">
        <v>4.6793981481481478E-2</v>
      </c>
      <c r="IR35" s="20">
        <f>ROUNDUP(IQ35/F35,0)</f>
        <v>3</v>
      </c>
      <c r="IS35" s="7"/>
      <c r="IT35" s="17"/>
      <c r="IU35" s="7"/>
      <c r="IV35" s="17"/>
      <c r="IW35" s="7">
        <v>5.275462962962963E-2</v>
      </c>
      <c r="IX35" s="17">
        <f>ROUNDUP(IW35/F35,0)</f>
        <v>3</v>
      </c>
      <c r="IY35" s="148"/>
      <c r="IZ35" s="149"/>
      <c r="JA35" s="153"/>
      <c r="JB35" s="103"/>
      <c r="JC35" s="148"/>
      <c r="JD35" s="149"/>
      <c r="JE35" s="148"/>
      <c r="JF35" s="149"/>
      <c r="JG35" s="148">
        <v>3.515046296296296E-2</v>
      </c>
      <c r="JH35" s="149">
        <f>ROUNDUP(JG35/F35,0)</f>
        <v>2</v>
      </c>
    </row>
    <row r="36" spans="1:268" s="33" customFormat="1" ht="16.5" customHeight="1" x14ac:dyDescent="0.2">
      <c r="A36" s="86" t="s">
        <v>395</v>
      </c>
      <c r="B36" s="29" t="s">
        <v>68</v>
      </c>
      <c r="C36" s="158">
        <v>15</v>
      </c>
      <c r="D36" s="91">
        <f t="shared" si="4"/>
        <v>0</v>
      </c>
      <c r="E36" s="151">
        <f t="shared" si="0"/>
        <v>0</v>
      </c>
      <c r="F36" s="25">
        <f t="shared" si="1"/>
        <v>0</v>
      </c>
      <c r="G36" s="41"/>
      <c r="H36" s="20"/>
      <c r="I36" s="41"/>
      <c r="J36" s="20"/>
      <c r="K36" s="43"/>
      <c r="L36" s="20"/>
      <c r="M36" s="43"/>
      <c r="N36" s="20"/>
      <c r="O36" s="41"/>
      <c r="P36" s="20"/>
      <c r="Q36" s="41"/>
      <c r="R36" s="20"/>
      <c r="S36" s="41"/>
      <c r="T36" s="20"/>
      <c r="U36" s="43"/>
      <c r="V36" s="20"/>
      <c r="W36" s="41"/>
      <c r="X36" s="42"/>
      <c r="Y36" s="41"/>
      <c r="Z36" s="20"/>
      <c r="AA36" s="41"/>
      <c r="AB36" s="42"/>
      <c r="AC36" s="41"/>
      <c r="AD36" s="20"/>
      <c r="AE36" s="41"/>
      <c r="AF36" s="20"/>
      <c r="AG36" s="41"/>
      <c r="AH36" s="20"/>
      <c r="AI36" s="41"/>
      <c r="AJ36" s="20"/>
      <c r="AK36" s="41"/>
      <c r="AL36" s="20"/>
      <c r="AM36" s="41"/>
      <c r="AN36" s="20"/>
      <c r="AO36" s="55"/>
      <c r="AP36" s="20"/>
      <c r="AQ36" s="50"/>
      <c r="AR36" s="20"/>
      <c r="AS36" s="41"/>
      <c r="AT36" s="20"/>
      <c r="AU36" s="41"/>
      <c r="AV36" s="20"/>
      <c r="AW36" s="41"/>
      <c r="AX36" s="20"/>
      <c r="AY36" s="41"/>
      <c r="AZ36" s="20"/>
      <c r="BA36" s="41"/>
      <c r="BB36" s="20"/>
      <c r="BC36" s="41"/>
      <c r="BD36" s="42"/>
      <c r="BE36" s="41"/>
      <c r="BF36" s="42"/>
      <c r="BG36" s="41"/>
      <c r="BH36" s="42"/>
      <c r="BI36" s="41"/>
      <c r="BJ36" s="42"/>
      <c r="BK36" s="41"/>
      <c r="BL36" s="42"/>
      <c r="BM36" s="41"/>
      <c r="BN36" s="42"/>
      <c r="BO36" s="41"/>
      <c r="BP36" s="42"/>
      <c r="BQ36" s="41"/>
      <c r="BR36" s="42"/>
      <c r="BS36" s="41"/>
      <c r="BT36" s="20"/>
      <c r="BU36" s="41"/>
      <c r="BV36" s="17"/>
      <c r="BW36" s="41"/>
      <c r="BX36" s="17"/>
      <c r="BY36" s="41"/>
      <c r="BZ36" s="20"/>
      <c r="CA36" s="41"/>
      <c r="CB36" s="17"/>
      <c r="CC36" s="41"/>
      <c r="CD36" s="20"/>
      <c r="CE36" s="41"/>
      <c r="CF36" s="20"/>
      <c r="CG36" s="41"/>
      <c r="CH36" s="20"/>
      <c r="CI36" s="41"/>
      <c r="CJ36" s="20"/>
      <c r="CK36" s="41"/>
      <c r="CL36" s="20"/>
      <c r="CM36" s="41"/>
      <c r="CN36" s="20"/>
      <c r="CO36" s="41"/>
      <c r="CP36" s="20"/>
      <c r="CQ36" s="41"/>
      <c r="CR36" s="20"/>
      <c r="CS36" s="41"/>
      <c r="CT36" s="20"/>
      <c r="CU36" s="41"/>
      <c r="CV36" s="20"/>
      <c r="CW36" s="41"/>
      <c r="CX36" s="42"/>
      <c r="CY36" s="41"/>
      <c r="CZ36" s="20"/>
      <c r="DA36" s="41"/>
      <c r="DB36" s="20"/>
      <c r="DC36" s="41"/>
      <c r="DD36" s="20"/>
      <c r="DE36" s="46"/>
      <c r="DF36" s="20"/>
      <c r="DG36" s="46"/>
      <c r="DH36" s="20"/>
      <c r="DI36" s="41"/>
      <c r="DJ36" s="20"/>
      <c r="DK36" s="153"/>
      <c r="DL36" s="103"/>
      <c r="DM36" s="50"/>
      <c r="DN36" s="20"/>
      <c r="DO36" s="41"/>
      <c r="DP36" s="20"/>
      <c r="DQ36" s="41"/>
      <c r="DR36" s="20"/>
      <c r="DS36" s="46"/>
      <c r="DT36" s="20"/>
      <c r="DU36" s="46"/>
      <c r="DV36" s="20"/>
      <c r="DW36" s="46"/>
      <c r="DX36" s="20"/>
      <c r="DY36" s="41"/>
      <c r="DZ36" s="17"/>
      <c r="EA36" s="153"/>
      <c r="EB36" s="101"/>
      <c r="EC36" s="41"/>
      <c r="ED36" s="17"/>
      <c r="EE36" s="41"/>
      <c r="EF36" s="17"/>
      <c r="EG36" s="41"/>
      <c r="EH36" s="20"/>
      <c r="EI36" s="41"/>
      <c r="EJ36" s="20"/>
      <c r="EK36" s="41"/>
      <c r="EL36" s="20"/>
      <c r="EM36" s="41"/>
      <c r="EN36" s="17"/>
      <c r="EO36" s="41"/>
      <c r="EP36" s="20"/>
      <c r="EQ36" s="41"/>
      <c r="ER36" s="20"/>
      <c r="ES36" s="41"/>
      <c r="ET36" s="20"/>
      <c r="EU36" s="41"/>
      <c r="EV36" s="20"/>
      <c r="EW36" s="41"/>
      <c r="EX36" s="20"/>
      <c r="EY36" s="41"/>
      <c r="EZ36" s="17"/>
      <c r="FA36" s="41"/>
      <c r="FB36" s="20"/>
      <c r="FC36" s="41"/>
      <c r="FD36" s="17"/>
      <c r="FE36" s="41"/>
      <c r="FF36" s="17"/>
      <c r="FG36" s="41"/>
      <c r="FH36" s="17"/>
      <c r="FI36" s="41"/>
      <c r="FJ36" s="20"/>
      <c r="FK36" s="41"/>
      <c r="FL36" s="20"/>
      <c r="FM36" s="41"/>
      <c r="FN36" s="20"/>
      <c r="FO36" s="41"/>
      <c r="FP36" s="20"/>
      <c r="FQ36" s="41"/>
      <c r="FR36" s="20"/>
      <c r="FS36" s="41"/>
      <c r="FT36" s="20"/>
      <c r="FU36" s="41"/>
      <c r="FV36" s="20"/>
      <c r="FW36" s="41"/>
      <c r="FX36" s="17"/>
      <c r="FY36" s="41"/>
      <c r="FZ36" s="20"/>
      <c r="GA36" s="41"/>
      <c r="GB36" s="20"/>
      <c r="GC36" s="41"/>
      <c r="GD36" s="17"/>
      <c r="GE36" s="41"/>
      <c r="GF36" s="20"/>
      <c r="GG36" s="41"/>
      <c r="GH36" s="20"/>
      <c r="GI36" s="153"/>
      <c r="GJ36" s="116"/>
      <c r="GK36" s="41"/>
      <c r="GL36" s="20"/>
      <c r="GM36" s="41"/>
      <c r="GN36" s="20"/>
      <c r="GO36" s="41"/>
      <c r="GP36" s="20"/>
      <c r="GQ36" s="41"/>
      <c r="GR36" s="20"/>
      <c r="GS36" s="113"/>
      <c r="GT36" s="103"/>
      <c r="GU36" s="41"/>
      <c r="GV36" s="17"/>
      <c r="GW36" s="41"/>
      <c r="GX36" s="20"/>
      <c r="GY36" s="7"/>
      <c r="GZ36" s="119"/>
      <c r="HA36" s="41"/>
      <c r="HB36" s="20"/>
      <c r="HC36" s="41"/>
      <c r="HD36" s="20"/>
      <c r="HE36" s="41"/>
      <c r="HF36" s="20"/>
      <c r="HG36" s="41"/>
      <c r="HH36" s="20"/>
      <c r="HI36" s="41"/>
      <c r="HJ36" s="20"/>
      <c r="HK36" s="41"/>
      <c r="HL36" s="20"/>
      <c r="HM36" s="41"/>
      <c r="HN36" s="20"/>
      <c r="HO36" s="41"/>
      <c r="HP36" s="17"/>
      <c r="HQ36" s="41"/>
      <c r="HR36" s="17"/>
      <c r="HS36" s="41"/>
      <c r="HT36" s="20"/>
      <c r="HU36" s="100"/>
      <c r="HV36" s="101"/>
      <c r="HW36" s="41"/>
      <c r="HX36" s="17"/>
      <c r="HY36" s="41"/>
      <c r="HZ36" s="20"/>
      <c r="IA36" s="41"/>
      <c r="IB36" s="17"/>
      <c r="IC36" s="41"/>
      <c r="ID36" s="17"/>
      <c r="IE36" s="41"/>
      <c r="IF36" s="17"/>
      <c r="IG36" s="146"/>
      <c r="IH36" s="20"/>
      <c r="II36" s="153"/>
      <c r="IJ36" s="103"/>
      <c r="IK36" s="41"/>
      <c r="IL36" s="20"/>
      <c r="IM36" s="41"/>
      <c r="IN36" s="20"/>
      <c r="IO36" s="41"/>
      <c r="IP36" s="20"/>
      <c r="IQ36" s="41"/>
      <c r="IR36" s="20"/>
      <c r="IS36" s="41"/>
      <c r="IT36" s="17"/>
      <c r="IU36" s="41"/>
      <c r="IV36" s="17"/>
      <c r="IW36" s="41"/>
      <c r="IX36" s="17"/>
      <c r="IY36" s="148"/>
      <c r="IZ36" s="149"/>
      <c r="JA36" s="153"/>
      <c r="JB36" s="103"/>
      <c r="JC36" s="148"/>
      <c r="JD36" s="149"/>
      <c r="JE36" s="148"/>
      <c r="JF36" s="149"/>
      <c r="JG36" s="148"/>
      <c r="JH36" s="149"/>
    </row>
    <row r="37" spans="1:268" s="33" customFormat="1" ht="16.5" customHeight="1" x14ac:dyDescent="0.2">
      <c r="A37" s="86" t="s">
        <v>402</v>
      </c>
      <c r="B37" s="29" t="s">
        <v>109</v>
      </c>
      <c r="C37" s="159">
        <v>14</v>
      </c>
      <c r="D37" s="91">
        <f t="shared" si="4"/>
        <v>0</v>
      </c>
      <c r="E37" s="151">
        <f t="shared" si="0"/>
        <v>0</v>
      </c>
      <c r="F37" s="25">
        <f t="shared" si="1"/>
        <v>0</v>
      </c>
      <c r="G37" s="7"/>
      <c r="H37" s="20"/>
      <c r="I37" s="7"/>
      <c r="J37" s="20"/>
      <c r="K37" s="11"/>
      <c r="L37" s="20"/>
      <c r="M37" s="11"/>
      <c r="N37" s="20"/>
      <c r="O37" s="64"/>
      <c r="P37" s="20"/>
      <c r="Q37" s="64"/>
      <c r="R37" s="20"/>
      <c r="S37" s="64"/>
      <c r="T37" s="20"/>
      <c r="U37" s="66"/>
      <c r="V37" s="20"/>
      <c r="W37" s="64"/>
      <c r="X37" s="65"/>
      <c r="Y37" s="64"/>
      <c r="Z37" s="20"/>
      <c r="AA37" s="64"/>
      <c r="AB37" s="65"/>
      <c r="AC37" s="64"/>
      <c r="AD37" s="20"/>
      <c r="AE37" s="64"/>
      <c r="AF37" s="20"/>
      <c r="AG37" s="64"/>
      <c r="AH37" s="20"/>
      <c r="AI37" s="64"/>
      <c r="AJ37" s="20"/>
      <c r="AK37" s="64"/>
      <c r="AL37" s="20"/>
      <c r="AM37" s="64"/>
      <c r="AN37" s="20"/>
      <c r="AO37" s="52"/>
      <c r="AP37" s="20"/>
      <c r="AQ37" s="69"/>
      <c r="AR37" s="20"/>
      <c r="AS37" s="64"/>
      <c r="AT37" s="20"/>
      <c r="AU37" s="64"/>
      <c r="AV37" s="20"/>
      <c r="AW37" s="64"/>
      <c r="AX37" s="20"/>
      <c r="AY37" s="64"/>
      <c r="AZ37" s="20"/>
      <c r="BA37" s="64"/>
      <c r="BB37" s="20"/>
      <c r="BC37" s="64"/>
      <c r="BD37" s="65"/>
      <c r="BE37" s="64"/>
      <c r="BF37" s="65"/>
      <c r="BG37" s="64"/>
      <c r="BH37" s="65"/>
      <c r="BI37" s="64"/>
      <c r="BJ37" s="65"/>
      <c r="BK37" s="64"/>
      <c r="BL37" s="65"/>
      <c r="BM37" s="64"/>
      <c r="BN37" s="65"/>
      <c r="BO37" s="64"/>
      <c r="BP37" s="65"/>
      <c r="BQ37" s="64"/>
      <c r="BR37" s="65"/>
      <c r="BS37" s="64"/>
      <c r="BT37" s="20"/>
      <c r="BU37" s="64"/>
      <c r="BV37" s="17"/>
      <c r="BW37" s="64"/>
      <c r="BX37" s="17"/>
      <c r="BY37" s="64"/>
      <c r="BZ37" s="20"/>
      <c r="CA37" s="64"/>
      <c r="CB37" s="17"/>
      <c r="CC37" s="64"/>
      <c r="CD37" s="20"/>
      <c r="CE37" s="64"/>
      <c r="CF37" s="20"/>
      <c r="CG37" s="64"/>
      <c r="CH37" s="20"/>
      <c r="CI37" s="64"/>
      <c r="CJ37" s="20"/>
      <c r="CK37" s="64"/>
      <c r="CL37" s="20"/>
      <c r="CM37" s="64"/>
      <c r="CN37" s="20"/>
      <c r="CO37" s="64"/>
      <c r="CP37" s="20"/>
      <c r="CQ37" s="64"/>
      <c r="CR37" s="20"/>
      <c r="CS37" s="64"/>
      <c r="CT37" s="20"/>
      <c r="CU37" s="64"/>
      <c r="CV37" s="20"/>
      <c r="CW37" s="64"/>
      <c r="CX37" s="65"/>
      <c r="CY37" s="64"/>
      <c r="CZ37" s="20"/>
      <c r="DA37" s="64"/>
      <c r="DB37" s="20"/>
      <c r="DC37" s="64"/>
      <c r="DD37" s="20"/>
      <c r="DE37" s="70"/>
      <c r="DF37" s="20"/>
      <c r="DG37" s="70"/>
      <c r="DH37" s="20"/>
      <c r="DI37" s="64"/>
      <c r="DJ37" s="20"/>
      <c r="DK37" s="153"/>
      <c r="DL37" s="103"/>
      <c r="DM37" s="69"/>
      <c r="DN37" s="20"/>
      <c r="DO37" s="64"/>
      <c r="DP37" s="20"/>
      <c r="DQ37" s="64"/>
      <c r="DR37" s="20"/>
      <c r="DS37" s="70"/>
      <c r="DT37" s="20"/>
      <c r="DU37" s="70"/>
      <c r="DV37" s="20"/>
      <c r="DW37" s="70"/>
      <c r="DX37" s="20"/>
      <c r="DY37" s="64"/>
      <c r="DZ37" s="17"/>
      <c r="EA37" s="153"/>
      <c r="EB37" s="101"/>
      <c r="EC37" s="64"/>
      <c r="ED37" s="17"/>
      <c r="EE37" s="64"/>
      <c r="EF37" s="17"/>
      <c r="EG37" s="64"/>
      <c r="EH37" s="20"/>
      <c r="EI37" s="64"/>
      <c r="EJ37" s="20"/>
      <c r="EK37" s="64"/>
      <c r="EL37" s="20"/>
      <c r="EM37" s="64"/>
      <c r="EN37" s="17"/>
      <c r="EO37" s="64"/>
      <c r="EP37" s="20"/>
      <c r="EQ37" s="64"/>
      <c r="ER37" s="20"/>
      <c r="ES37" s="64"/>
      <c r="ET37" s="20"/>
      <c r="EU37" s="64"/>
      <c r="EV37" s="20"/>
      <c r="EW37" s="64"/>
      <c r="EX37" s="20"/>
      <c r="EY37" s="64"/>
      <c r="EZ37" s="17"/>
      <c r="FA37" s="64"/>
      <c r="FB37" s="20"/>
      <c r="FC37" s="64"/>
      <c r="FD37" s="17"/>
      <c r="FE37" s="64"/>
      <c r="FF37" s="17"/>
      <c r="FG37" s="64"/>
      <c r="FH37" s="17"/>
      <c r="FI37" s="64"/>
      <c r="FJ37" s="20"/>
      <c r="FK37" s="64"/>
      <c r="FL37" s="20"/>
      <c r="FM37" s="64"/>
      <c r="FN37" s="20"/>
      <c r="FO37" s="64"/>
      <c r="FP37" s="20"/>
      <c r="FQ37" s="64"/>
      <c r="FR37" s="20"/>
      <c r="FS37" s="64"/>
      <c r="FT37" s="20"/>
      <c r="FU37" s="64"/>
      <c r="FV37" s="20"/>
      <c r="FW37" s="64"/>
      <c r="FX37" s="17"/>
      <c r="FY37" s="64"/>
      <c r="FZ37" s="20"/>
      <c r="GA37" s="64"/>
      <c r="GB37" s="20"/>
      <c r="GC37" s="64"/>
      <c r="GD37" s="17"/>
      <c r="GE37" s="64"/>
      <c r="GF37" s="20"/>
      <c r="GG37" s="64"/>
      <c r="GH37" s="20"/>
      <c r="GI37" s="153"/>
      <c r="GJ37" s="116"/>
      <c r="GK37" s="64"/>
      <c r="GL37" s="20"/>
      <c r="GM37" s="64"/>
      <c r="GN37" s="20"/>
      <c r="GO37" s="64"/>
      <c r="GP37" s="20"/>
      <c r="GQ37" s="64"/>
      <c r="GR37" s="20"/>
      <c r="GS37" s="113"/>
      <c r="GT37" s="103"/>
      <c r="GU37" s="64"/>
      <c r="GV37" s="17"/>
      <c r="GW37" s="64"/>
      <c r="GX37" s="20"/>
      <c r="GY37" s="7"/>
      <c r="GZ37" s="119"/>
      <c r="HA37" s="64"/>
      <c r="HB37" s="20"/>
      <c r="HC37" s="64"/>
      <c r="HD37" s="20"/>
      <c r="HE37" s="64"/>
      <c r="HF37" s="20"/>
      <c r="HG37" s="64"/>
      <c r="HH37" s="20"/>
      <c r="HI37" s="64"/>
      <c r="HJ37" s="20"/>
      <c r="HK37" s="64"/>
      <c r="HL37" s="20"/>
      <c r="HM37" s="64"/>
      <c r="HN37" s="20"/>
      <c r="HO37" s="64"/>
      <c r="HP37" s="17"/>
      <c r="HQ37" s="64"/>
      <c r="HR37" s="17"/>
      <c r="HS37" s="64"/>
      <c r="HT37" s="20"/>
      <c r="HU37" s="100"/>
      <c r="HV37" s="101"/>
      <c r="HW37" s="64"/>
      <c r="HX37" s="17"/>
      <c r="HY37" s="64"/>
      <c r="HZ37" s="20"/>
      <c r="IA37" s="64"/>
      <c r="IB37" s="17"/>
      <c r="IC37" s="64"/>
      <c r="ID37" s="17"/>
      <c r="IE37" s="64"/>
      <c r="IF37" s="17"/>
      <c r="IG37" s="125"/>
      <c r="IH37" s="20"/>
      <c r="II37" s="153"/>
      <c r="IJ37" s="103"/>
      <c r="IK37" s="64"/>
      <c r="IL37" s="20"/>
      <c r="IM37" s="64"/>
      <c r="IN37" s="20"/>
      <c r="IO37" s="64"/>
      <c r="IP37" s="20"/>
      <c r="IQ37" s="64"/>
      <c r="IR37" s="20"/>
      <c r="IS37" s="64"/>
      <c r="IT37" s="17"/>
      <c r="IU37" s="64"/>
      <c r="IV37" s="17"/>
      <c r="IW37" s="64"/>
      <c r="IX37" s="17"/>
      <c r="IY37" s="148"/>
      <c r="IZ37" s="149"/>
      <c r="JA37" s="153"/>
      <c r="JB37" s="103"/>
      <c r="JC37" s="148"/>
      <c r="JD37" s="149"/>
      <c r="JE37" s="148"/>
      <c r="JF37" s="149"/>
      <c r="JG37" s="148"/>
      <c r="JH37" s="149"/>
    </row>
    <row r="38" spans="1:268" s="33" customFormat="1" ht="16.5" customHeight="1" x14ac:dyDescent="0.2">
      <c r="A38" s="86" t="s">
        <v>403</v>
      </c>
      <c r="B38" s="29" t="s">
        <v>71</v>
      </c>
      <c r="C38" s="159">
        <v>14</v>
      </c>
      <c r="D38" s="91">
        <f t="shared" si="4"/>
        <v>0</v>
      </c>
      <c r="E38" s="151">
        <f t="shared" si="0"/>
        <v>0</v>
      </c>
      <c r="F38" s="25">
        <f t="shared" si="1"/>
        <v>0</v>
      </c>
      <c r="G38" s="7"/>
      <c r="H38" s="20"/>
      <c r="I38" s="7"/>
      <c r="J38" s="20"/>
      <c r="K38" s="11"/>
      <c r="L38" s="20"/>
      <c r="M38" s="11"/>
      <c r="N38" s="20"/>
      <c r="O38" s="7"/>
      <c r="P38" s="20"/>
      <c r="Q38" s="7"/>
      <c r="R38" s="20"/>
      <c r="S38" s="7"/>
      <c r="T38" s="20"/>
      <c r="U38" s="11"/>
      <c r="V38" s="20"/>
      <c r="W38" s="7"/>
      <c r="X38" s="6"/>
      <c r="Y38" s="7"/>
      <c r="Z38" s="20"/>
      <c r="AA38" s="7"/>
      <c r="AB38" s="6"/>
      <c r="AC38" s="7"/>
      <c r="AD38" s="20"/>
      <c r="AE38" s="7"/>
      <c r="AF38" s="20"/>
      <c r="AG38" s="7"/>
      <c r="AH38" s="20"/>
      <c r="AI38" s="7"/>
      <c r="AJ38" s="20"/>
      <c r="AK38" s="7"/>
      <c r="AL38" s="20"/>
      <c r="AM38" s="7"/>
      <c r="AN38" s="20"/>
      <c r="AO38" s="54"/>
      <c r="AP38" s="20"/>
      <c r="AQ38" s="49"/>
      <c r="AR38" s="20"/>
      <c r="AS38" s="7"/>
      <c r="AT38" s="20"/>
      <c r="AU38" s="7"/>
      <c r="AV38" s="20"/>
      <c r="AW38" s="7"/>
      <c r="AX38" s="20"/>
      <c r="AY38" s="7"/>
      <c r="AZ38" s="20"/>
      <c r="BA38" s="7"/>
      <c r="BB38" s="20"/>
      <c r="BC38" s="7"/>
      <c r="BD38" s="6"/>
      <c r="BE38" s="7"/>
      <c r="BF38" s="6"/>
      <c r="BG38" s="7"/>
      <c r="BH38" s="6"/>
      <c r="BI38" s="7"/>
      <c r="BJ38" s="6"/>
      <c r="BK38" s="7"/>
      <c r="BL38" s="6"/>
      <c r="BM38" s="7"/>
      <c r="BN38" s="6"/>
      <c r="BO38" s="7"/>
      <c r="BP38" s="6"/>
      <c r="BQ38" s="7"/>
      <c r="BR38" s="6"/>
      <c r="BS38" s="7"/>
      <c r="BT38" s="20"/>
      <c r="BU38" s="7"/>
      <c r="BV38" s="6"/>
      <c r="BW38" s="7"/>
      <c r="BX38" s="6"/>
      <c r="BY38" s="7"/>
      <c r="BZ38" s="20"/>
      <c r="CA38" s="7"/>
      <c r="CB38" s="6"/>
      <c r="CC38" s="7"/>
      <c r="CD38" s="20"/>
      <c r="CE38" s="7"/>
      <c r="CF38" s="20"/>
      <c r="CG38" s="7"/>
      <c r="CH38" s="20"/>
      <c r="CI38" s="7"/>
      <c r="CJ38" s="20"/>
      <c r="CK38" s="7"/>
      <c r="CL38" s="20"/>
      <c r="CM38" s="7"/>
      <c r="CN38" s="20"/>
      <c r="CO38" s="7"/>
      <c r="CP38" s="20"/>
      <c r="CQ38" s="7"/>
      <c r="CR38" s="20"/>
      <c r="CS38" s="7"/>
      <c r="CT38" s="20"/>
      <c r="CU38" s="7"/>
      <c r="CV38" s="20"/>
      <c r="CW38" s="7"/>
      <c r="CX38" s="6"/>
      <c r="CY38" s="7"/>
      <c r="CZ38" s="20"/>
      <c r="DA38" s="7"/>
      <c r="DB38" s="20"/>
      <c r="DC38" s="7"/>
      <c r="DD38" s="20"/>
      <c r="DE38" s="21"/>
      <c r="DF38" s="20"/>
      <c r="DG38" s="21"/>
      <c r="DH38" s="20"/>
      <c r="DI38" s="7"/>
      <c r="DJ38" s="20"/>
      <c r="DK38" s="153"/>
      <c r="DL38" s="103"/>
      <c r="DM38" s="49"/>
      <c r="DN38" s="20"/>
      <c r="DO38" s="7"/>
      <c r="DP38" s="20"/>
      <c r="DQ38" s="7"/>
      <c r="DR38" s="20"/>
      <c r="DS38" s="21"/>
      <c r="DT38" s="20"/>
      <c r="DU38" s="21"/>
      <c r="DV38" s="20"/>
      <c r="DW38" s="21"/>
      <c r="DX38" s="20"/>
      <c r="DY38" s="7"/>
      <c r="DZ38" s="6"/>
      <c r="EA38" s="153"/>
      <c r="EB38" s="101"/>
      <c r="EC38" s="7"/>
      <c r="ED38" s="6"/>
      <c r="EE38" s="7"/>
      <c r="EF38" s="6"/>
      <c r="EG38" s="7"/>
      <c r="EH38" s="20"/>
      <c r="EI38" s="7"/>
      <c r="EJ38" s="20"/>
      <c r="EK38" s="7"/>
      <c r="EL38" s="20"/>
      <c r="EM38" s="7"/>
      <c r="EN38" s="6"/>
      <c r="EO38" s="7"/>
      <c r="EP38" s="20"/>
      <c r="EQ38" s="7"/>
      <c r="ER38" s="20"/>
      <c r="ES38" s="7"/>
      <c r="ET38" s="20"/>
      <c r="EU38" s="7"/>
      <c r="EV38" s="20"/>
      <c r="EW38" s="7"/>
      <c r="EX38" s="20"/>
      <c r="EY38" s="7"/>
      <c r="EZ38" s="6"/>
      <c r="FA38" s="7"/>
      <c r="FB38" s="20"/>
      <c r="FC38" s="7"/>
      <c r="FD38" s="6"/>
      <c r="FE38" s="7"/>
      <c r="FF38" s="6"/>
      <c r="FG38" s="7"/>
      <c r="FH38" s="6"/>
      <c r="FI38" s="7"/>
      <c r="FJ38" s="20"/>
      <c r="FK38" s="7"/>
      <c r="FL38" s="20"/>
      <c r="FM38" s="7"/>
      <c r="FN38" s="20"/>
      <c r="FO38" s="7"/>
      <c r="FP38" s="20"/>
      <c r="FQ38" s="7"/>
      <c r="FR38" s="20"/>
      <c r="FS38" s="7"/>
      <c r="FT38" s="20"/>
      <c r="FU38" s="7"/>
      <c r="FV38" s="20"/>
      <c r="FW38" s="7"/>
      <c r="FX38" s="17"/>
      <c r="FY38" s="7"/>
      <c r="FZ38" s="20"/>
      <c r="GA38" s="7"/>
      <c r="GB38" s="20"/>
      <c r="GC38" s="7"/>
      <c r="GD38" s="17"/>
      <c r="GE38" s="7"/>
      <c r="GF38" s="20"/>
      <c r="GG38" s="7"/>
      <c r="GH38" s="20"/>
      <c r="GI38" s="153"/>
      <c r="GJ38" s="116"/>
      <c r="GK38" s="7"/>
      <c r="GL38" s="20"/>
      <c r="GM38" s="7"/>
      <c r="GN38" s="20"/>
      <c r="GO38" s="7"/>
      <c r="GP38" s="20"/>
      <c r="GQ38" s="7"/>
      <c r="GR38" s="20"/>
      <c r="GS38" s="113"/>
      <c r="GT38" s="103"/>
      <c r="GU38" s="7"/>
      <c r="GV38" s="17"/>
      <c r="GW38" s="7"/>
      <c r="GX38" s="20"/>
      <c r="GY38" s="7"/>
      <c r="GZ38" s="119"/>
      <c r="HA38" s="7"/>
      <c r="HB38" s="20"/>
      <c r="HC38" s="7"/>
      <c r="HD38" s="20"/>
      <c r="HE38" s="7"/>
      <c r="HF38" s="20"/>
      <c r="HG38" s="7"/>
      <c r="HH38" s="20"/>
      <c r="HI38" s="7"/>
      <c r="HJ38" s="20"/>
      <c r="HK38" s="7"/>
      <c r="HL38" s="20"/>
      <c r="HM38" s="7"/>
      <c r="HN38" s="20"/>
      <c r="HO38" s="7"/>
      <c r="HP38" s="17"/>
      <c r="HQ38" s="7"/>
      <c r="HR38" s="17"/>
      <c r="HS38" s="7"/>
      <c r="HT38" s="20"/>
      <c r="HU38" s="100"/>
      <c r="HV38" s="101"/>
      <c r="HW38" s="7"/>
      <c r="HX38" s="17"/>
      <c r="HY38" s="7"/>
      <c r="HZ38" s="20"/>
      <c r="IA38" s="7"/>
      <c r="IB38" s="17"/>
      <c r="IC38" s="7"/>
      <c r="ID38" s="17"/>
      <c r="IE38" s="7"/>
      <c r="IF38" s="17"/>
      <c r="IG38" s="148"/>
      <c r="IH38" s="20"/>
      <c r="II38" s="153"/>
      <c r="IJ38" s="103"/>
      <c r="IK38" s="7"/>
      <c r="IL38" s="20"/>
      <c r="IM38" s="7"/>
      <c r="IN38" s="20"/>
      <c r="IO38" s="7"/>
      <c r="IP38" s="20"/>
      <c r="IQ38" s="7"/>
      <c r="IR38" s="20"/>
      <c r="IS38" s="7"/>
      <c r="IT38" s="17"/>
      <c r="IU38" s="7"/>
      <c r="IV38" s="17"/>
      <c r="IW38" s="7"/>
      <c r="IX38" s="17"/>
      <c r="IY38" s="148"/>
      <c r="IZ38" s="149"/>
      <c r="JA38" s="153"/>
      <c r="JB38" s="103"/>
      <c r="JC38" s="148"/>
      <c r="JD38" s="149"/>
      <c r="JE38" s="148"/>
      <c r="JF38" s="149"/>
      <c r="JG38" s="148"/>
      <c r="JH38" s="149"/>
    </row>
    <row r="39" spans="1:268" s="33" customFormat="1" ht="16.5" customHeight="1" x14ac:dyDescent="0.2">
      <c r="A39" s="86" t="s">
        <v>429</v>
      </c>
      <c r="B39" s="29" t="s">
        <v>483</v>
      </c>
      <c r="C39" s="159">
        <v>14</v>
      </c>
      <c r="D39" s="91">
        <v>0</v>
      </c>
      <c r="E39" s="151">
        <f t="shared" si="0"/>
        <v>0.17056712962962961</v>
      </c>
      <c r="F39" s="25">
        <f t="shared" si="1"/>
        <v>0</v>
      </c>
      <c r="G39" s="7"/>
      <c r="H39" s="20"/>
      <c r="I39" s="7"/>
      <c r="J39" s="20"/>
      <c r="K39" s="11"/>
      <c r="L39" s="20"/>
      <c r="M39" s="11"/>
      <c r="N39" s="20"/>
      <c r="O39" s="7"/>
      <c r="P39" s="20"/>
      <c r="Q39" s="7"/>
      <c r="R39" s="20"/>
      <c r="S39" s="7"/>
      <c r="T39" s="20"/>
      <c r="U39" s="11"/>
      <c r="V39" s="20"/>
      <c r="W39" s="7"/>
      <c r="X39" s="6"/>
      <c r="Y39" s="7"/>
      <c r="Z39" s="20"/>
      <c r="AA39" s="7"/>
      <c r="AB39" s="6"/>
      <c r="AC39" s="7"/>
      <c r="AD39" s="20"/>
      <c r="AE39" s="7"/>
      <c r="AF39" s="20"/>
      <c r="AG39" s="7"/>
      <c r="AH39" s="20"/>
      <c r="AI39" s="7"/>
      <c r="AJ39" s="20"/>
      <c r="AK39" s="7"/>
      <c r="AL39" s="20"/>
      <c r="AM39" s="7"/>
      <c r="AN39" s="20"/>
      <c r="AO39" s="54"/>
      <c r="AP39" s="20"/>
      <c r="AQ39" s="49"/>
      <c r="AR39" s="20"/>
      <c r="AS39" s="7"/>
      <c r="AT39" s="20"/>
      <c r="AU39" s="7"/>
      <c r="AV39" s="20"/>
      <c r="AW39" s="7"/>
      <c r="AX39" s="20"/>
      <c r="AY39" s="7"/>
      <c r="AZ39" s="20"/>
      <c r="BA39" s="7"/>
      <c r="BB39" s="20"/>
      <c r="BC39" s="7"/>
      <c r="BD39" s="6"/>
      <c r="BE39" s="7"/>
      <c r="BF39" s="6"/>
      <c r="BG39" s="7"/>
      <c r="BH39" s="6"/>
      <c r="BI39" s="7"/>
      <c r="BJ39" s="6"/>
      <c r="BK39" s="7"/>
      <c r="BL39" s="6"/>
      <c r="BM39" s="7"/>
      <c r="BN39" s="6"/>
      <c r="BO39" s="7"/>
      <c r="BP39" s="6"/>
      <c r="BQ39" s="7"/>
      <c r="BR39" s="6"/>
      <c r="BS39" s="7"/>
      <c r="BT39" s="20"/>
      <c r="BU39" s="7"/>
      <c r="BV39" s="6"/>
      <c r="BW39" s="7"/>
      <c r="BX39" s="6"/>
      <c r="BY39" s="7"/>
      <c r="BZ39" s="20"/>
      <c r="CA39" s="7"/>
      <c r="CB39" s="6"/>
      <c r="CC39" s="7"/>
      <c r="CD39" s="20"/>
      <c r="CE39" s="7"/>
      <c r="CF39" s="20"/>
      <c r="CG39" s="7"/>
      <c r="CH39" s="20"/>
      <c r="CI39" s="7"/>
      <c r="CJ39" s="20"/>
      <c r="CK39" s="7"/>
      <c r="CL39" s="20"/>
      <c r="CM39" s="7"/>
      <c r="CN39" s="20"/>
      <c r="CO39" s="7"/>
      <c r="CP39" s="20"/>
      <c r="CQ39" s="7"/>
      <c r="CR39" s="20"/>
      <c r="CS39" s="7"/>
      <c r="CT39" s="20"/>
      <c r="CU39" s="7"/>
      <c r="CV39" s="20"/>
      <c r="CW39" s="7"/>
      <c r="CX39" s="6"/>
      <c r="CY39" s="7"/>
      <c r="CZ39" s="20"/>
      <c r="DA39" s="7"/>
      <c r="DB39" s="20"/>
      <c r="DC39" s="7"/>
      <c r="DD39" s="20"/>
      <c r="DE39" s="21"/>
      <c r="DF39" s="20"/>
      <c r="DG39" s="21"/>
      <c r="DH39" s="20"/>
      <c r="DI39" s="7"/>
      <c r="DJ39" s="20"/>
      <c r="DK39" s="153"/>
      <c r="DL39" s="103"/>
      <c r="DM39" s="49"/>
      <c r="DN39" s="20"/>
      <c r="DO39" s="7"/>
      <c r="DP39" s="20"/>
      <c r="DQ39" s="7"/>
      <c r="DR39" s="20"/>
      <c r="DS39" s="21"/>
      <c r="DT39" s="20"/>
      <c r="DU39" s="21"/>
      <c r="DV39" s="20"/>
      <c r="DW39" s="21"/>
      <c r="DX39" s="20"/>
      <c r="DY39" s="7"/>
      <c r="DZ39" s="6"/>
      <c r="EA39" s="153"/>
      <c r="EB39" s="101"/>
      <c r="EC39" s="7"/>
      <c r="ED39" s="6"/>
      <c r="EE39" s="7"/>
      <c r="EF39" s="6"/>
      <c r="EG39" s="7"/>
      <c r="EH39" s="20"/>
      <c r="EI39" s="7"/>
      <c r="EJ39" s="20"/>
      <c r="EK39" s="7"/>
      <c r="EL39" s="20"/>
      <c r="EM39" s="7"/>
      <c r="EN39" s="6"/>
      <c r="EO39" s="7"/>
      <c r="EP39" s="20"/>
      <c r="EQ39" s="7"/>
      <c r="ER39" s="20"/>
      <c r="ES39" s="7"/>
      <c r="ET39" s="20"/>
      <c r="EU39" s="7"/>
      <c r="EV39" s="20"/>
      <c r="EW39" s="7"/>
      <c r="EX39" s="20"/>
      <c r="EY39" s="7"/>
      <c r="EZ39" s="6"/>
      <c r="FA39" s="7"/>
      <c r="FB39" s="20"/>
      <c r="FC39" s="7"/>
      <c r="FD39" s="6"/>
      <c r="FE39" s="7"/>
      <c r="FF39" s="6"/>
      <c r="FG39" s="7"/>
      <c r="FH39" s="6"/>
      <c r="FI39" s="7"/>
      <c r="FJ39" s="20"/>
      <c r="FK39" s="7"/>
      <c r="FL39" s="20"/>
      <c r="FM39" s="7"/>
      <c r="FN39" s="20"/>
      <c r="FO39" s="7"/>
      <c r="FP39" s="20"/>
      <c r="FQ39" s="7"/>
      <c r="FR39" s="20"/>
      <c r="FS39" s="7"/>
      <c r="FT39" s="20"/>
      <c r="FU39" s="7"/>
      <c r="FV39" s="20"/>
      <c r="FW39" s="7"/>
      <c r="FX39" s="17"/>
      <c r="FY39" s="7"/>
      <c r="FZ39" s="20"/>
      <c r="GA39" s="7"/>
      <c r="GB39" s="20"/>
      <c r="GC39" s="7"/>
      <c r="GD39" s="17"/>
      <c r="GE39" s="7"/>
      <c r="GF39" s="20"/>
      <c r="GG39" s="7"/>
      <c r="GH39" s="20"/>
      <c r="GI39" s="153"/>
      <c r="GJ39" s="116"/>
      <c r="GK39" s="7"/>
      <c r="GL39" s="20"/>
      <c r="GM39" s="7"/>
      <c r="GN39" s="20"/>
      <c r="GO39" s="7"/>
      <c r="GP39" s="20"/>
      <c r="GQ39" s="7"/>
      <c r="GR39" s="20"/>
      <c r="GS39" s="113"/>
      <c r="GT39" s="103"/>
      <c r="GU39" s="7"/>
      <c r="GV39" s="17"/>
      <c r="GW39" s="7"/>
      <c r="GX39" s="20"/>
      <c r="GY39" s="7"/>
      <c r="GZ39" s="119"/>
      <c r="HA39" s="7"/>
      <c r="HB39" s="20"/>
      <c r="HC39" s="7"/>
      <c r="HD39" s="20"/>
      <c r="HE39" s="7"/>
      <c r="HF39" s="20"/>
      <c r="HG39" s="7"/>
      <c r="HH39" s="20"/>
      <c r="HI39" s="7"/>
      <c r="HJ39" s="20"/>
      <c r="HK39" s="7"/>
      <c r="HL39" s="20"/>
      <c r="HM39" s="7"/>
      <c r="HN39" s="20"/>
      <c r="HO39" s="7"/>
      <c r="HP39" s="17"/>
      <c r="HQ39" s="7"/>
      <c r="HR39" s="17"/>
      <c r="HS39" s="7"/>
      <c r="HT39" s="20"/>
      <c r="HU39" s="100"/>
      <c r="HV39" s="101"/>
      <c r="HW39" s="7"/>
      <c r="HX39" s="17"/>
      <c r="HY39" s="7"/>
      <c r="HZ39" s="20"/>
      <c r="IA39" s="7"/>
      <c r="IB39" s="17"/>
      <c r="IC39" s="7"/>
      <c r="ID39" s="17"/>
      <c r="IE39" s="7"/>
      <c r="IF39" s="17"/>
      <c r="IG39" s="148"/>
      <c r="IH39" s="20"/>
      <c r="II39" s="153"/>
      <c r="IJ39" s="103"/>
      <c r="IK39" s="7"/>
      <c r="IL39" s="20"/>
      <c r="IM39" s="7">
        <v>2.8321759259259258E-2</v>
      </c>
      <c r="IN39" s="20" t="e">
        <f>ROUNDUP(IM39/F39,0)</f>
        <v>#DIV/0!</v>
      </c>
      <c r="IO39" s="7"/>
      <c r="IP39" s="20"/>
      <c r="IQ39" s="7">
        <v>4.5613425925925925E-2</v>
      </c>
      <c r="IR39" s="20" t="e">
        <f>ROUNDUP(IQ39/F39,0)</f>
        <v>#DIV/0!</v>
      </c>
      <c r="IS39" s="7">
        <v>6.2847222222222228E-3</v>
      </c>
      <c r="IT39" s="17" t="e">
        <f>ROUNDUP(IS39/F39,0)</f>
        <v>#DIV/0!</v>
      </c>
      <c r="IU39" s="7"/>
      <c r="IV39" s="17"/>
      <c r="IW39" s="7"/>
      <c r="IX39" s="17"/>
      <c r="IY39" s="148">
        <v>2.8240740740740736E-2</v>
      </c>
      <c r="IZ39" s="149" t="e">
        <f>ROUNDUP(IY39/F39,0)</f>
        <v>#DIV/0!</v>
      </c>
      <c r="JA39" s="153"/>
      <c r="JB39" s="103"/>
      <c r="JC39" s="148"/>
      <c r="JD39" s="149"/>
      <c r="JE39" s="148">
        <v>6.2106481481481485E-2</v>
      </c>
      <c r="JF39" s="149" t="e">
        <f>ROUNDUP(JE39/F39,0)</f>
        <v>#DIV/0!</v>
      </c>
      <c r="JG39" s="148"/>
      <c r="JH39" s="149"/>
    </row>
    <row r="40" spans="1:268" s="33" customFormat="1" ht="16.5" customHeight="1" x14ac:dyDescent="0.2">
      <c r="A40" s="86" t="s">
        <v>441</v>
      </c>
      <c r="B40" s="29" t="s">
        <v>462</v>
      </c>
      <c r="C40" s="159">
        <v>13</v>
      </c>
      <c r="D40" s="91">
        <f>H40+J40+L40+N40+P40+R40+T40+V40+X40+Z40+AB40+AD40+AF40+AH40+AJ40+AL40+AN40+AP40+AR40+AT40+AV40+AX40+AZ40+BB40+BD40+BF40+BH40+BJ40+BL40+BN40+BP40+BR40+BT40+BV40+BX40+BZ40+CB40+CD40+CF40+CH40+CJ40+CL40+CN40+CP40+CR40+CT40+CV40+CX40+CZ40+DB40+DD40+DF40+DH40+DJ40+DL40+DN40+DP40+DR40+DT40+DV40+DX40+DZ40+EB40+ED40+EF40+EH40+EJ40+EL40+EN40+EP40+ER40+ET40+EV40+EX40+EZ40+FB40+FD40+FF40+FH40+FJ40+FL40+FN40+FP40+FR40+FT40+FV40+FX40+FZ40+GB40+GD40+GF40+GH40+GL40+GN40+GP40+GR40+GV40+GX40+HB40+HD40+HF40+HH40+HJ40+HL40+HN40+HP40+HR40+HT40+HV40+HX40+HZ40+IB40+ID40+IF40+IH40+IL40+IN40+IP40+IR40+IT40+IV40+IX40+IZ40+JD40+JF40+JH40</f>
        <v>6</v>
      </c>
      <c r="E40" s="151">
        <f t="shared" si="0"/>
        <v>8.2430555555555549E-2</v>
      </c>
      <c r="F40" s="25">
        <f t="shared" si="1"/>
        <v>2.1041666666666667E-2</v>
      </c>
      <c r="G40" s="7"/>
      <c r="H40" s="20"/>
      <c r="I40" s="7"/>
      <c r="J40" s="20"/>
      <c r="K40" s="11"/>
      <c r="L40" s="20"/>
      <c r="M40" s="11"/>
      <c r="N40" s="20"/>
      <c r="O40" s="7"/>
      <c r="P40" s="20"/>
      <c r="Q40" s="7"/>
      <c r="R40" s="20"/>
      <c r="S40" s="7"/>
      <c r="T40" s="20"/>
      <c r="U40" s="11"/>
      <c r="V40" s="20"/>
      <c r="W40" s="7"/>
      <c r="X40" s="6"/>
      <c r="Y40" s="7"/>
      <c r="Z40" s="20"/>
      <c r="AA40" s="7"/>
      <c r="AB40" s="6"/>
      <c r="AC40" s="7"/>
      <c r="AD40" s="20"/>
      <c r="AE40" s="7"/>
      <c r="AF40" s="20"/>
      <c r="AG40" s="7"/>
      <c r="AH40" s="20"/>
      <c r="AI40" s="7"/>
      <c r="AJ40" s="20"/>
      <c r="AK40" s="7"/>
      <c r="AL40" s="20"/>
      <c r="AM40" s="7"/>
      <c r="AN40" s="20"/>
      <c r="AO40" s="54"/>
      <c r="AP40" s="20"/>
      <c r="AQ40" s="49"/>
      <c r="AR40" s="20"/>
      <c r="AS40" s="7"/>
      <c r="AT40" s="20"/>
      <c r="AU40" s="7"/>
      <c r="AV40" s="20"/>
      <c r="AW40" s="7"/>
      <c r="AX40" s="20"/>
      <c r="AY40" s="7"/>
      <c r="AZ40" s="20"/>
      <c r="BA40" s="7"/>
      <c r="BB40" s="20"/>
      <c r="BC40" s="7"/>
      <c r="BD40" s="6"/>
      <c r="BE40" s="7"/>
      <c r="BF40" s="6"/>
      <c r="BG40" s="7"/>
      <c r="BH40" s="6"/>
      <c r="BI40" s="7"/>
      <c r="BJ40" s="6"/>
      <c r="BK40" s="7"/>
      <c r="BL40" s="6"/>
      <c r="BM40" s="7"/>
      <c r="BN40" s="6"/>
      <c r="BO40" s="7"/>
      <c r="BP40" s="6"/>
      <c r="BQ40" s="7"/>
      <c r="BR40" s="6"/>
      <c r="BS40" s="7"/>
      <c r="BT40" s="20"/>
      <c r="BU40" s="7"/>
      <c r="BV40" s="6"/>
      <c r="BW40" s="7"/>
      <c r="BX40" s="6"/>
      <c r="BY40" s="7"/>
      <c r="BZ40" s="20"/>
      <c r="CA40" s="7"/>
      <c r="CB40" s="6"/>
      <c r="CC40" s="7"/>
      <c r="CD40" s="20"/>
      <c r="CE40" s="7"/>
      <c r="CF40" s="20"/>
      <c r="CG40" s="7"/>
      <c r="CH40" s="20"/>
      <c r="CI40" s="7"/>
      <c r="CJ40" s="20"/>
      <c r="CK40" s="7"/>
      <c r="CL40" s="20"/>
      <c r="CM40" s="7"/>
      <c r="CN40" s="20"/>
      <c r="CO40" s="7"/>
      <c r="CP40" s="20"/>
      <c r="CQ40" s="7"/>
      <c r="CR40" s="20"/>
      <c r="CS40" s="7"/>
      <c r="CT40" s="20"/>
      <c r="CU40" s="7"/>
      <c r="CV40" s="20"/>
      <c r="CW40" s="7"/>
      <c r="CX40" s="6"/>
      <c r="CY40" s="7"/>
      <c r="CZ40" s="20"/>
      <c r="DA40" s="7"/>
      <c r="DB40" s="20"/>
      <c r="DC40" s="7"/>
      <c r="DD40" s="20"/>
      <c r="DE40" s="21"/>
      <c r="DF40" s="20"/>
      <c r="DG40" s="21"/>
      <c r="DH40" s="20"/>
      <c r="DI40" s="7"/>
      <c r="DJ40" s="20"/>
      <c r="DK40" s="153"/>
      <c r="DL40" s="103"/>
      <c r="DM40" s="49"/>
      <c r="DN40" s="20"/>
      <c r="DO40" s="7"/>
      <c r="DP40" s="20"/>
      <c r="DQ40" s="7"/>
      <c r="DR40" s="20"/>
      <c r="DS40" s="21"/>
      <c r="DT40" s="20"/>
      <c r="DU40" s="21"/>
      <c r="DV40" s="20"/>
      <c r="DW40" s="21"/>
      <c r="DX40" s="20"/>
      <c r="DY40" s="7"/>
      <c r="DZ40" s="6"/>
      <c r="EA40" s="153"/>
      <c r="EB40" s="101"/>
      <c r="EC40" s="7"/>
      <c r="ED40" s="6"/>
      <c r="EE40" s="7"/>
      <c r="EF40" s="6"/>
      <c r="EG40" s="7"/>
      <c r="EH40" s="20"/>
      <c r="EI40" s="7"/>
      <c r="EJ40" s="20"/>
      <c r="EK40" s="7"/>
      <c r="EL40" s="20"/>
      <c r="EM40" s="7"/>
      <c r="EN40" s="6"/>
      <c r="EO40" s="7"/>
      <c r="EP40" s="20"/>
      <c r="EQ40" s="7"/>
      <c r="ER40" s="20"/>
      <c r="ES40" s="7"/>
      <c r="ET40" s="20"/>
      <c r="EU40" s="7"/>
      <c r="EV40" s="20"/>
      <c r="EW40" s="7"/>
      <c r="EX40" s="20"/>
      <c r="EY40" s="7"/>
      <c r="EZ40" s="6"/>
      <c r="FA40" s="7"/>
      <c r="FB40" s="20"/>
      <c r="FC40" s="7"/>
      <c r="FD40" s="6"/>
      <c r="FE40" s="7"/>
      <c r="FF40" s="6"/>
      <c r="FG40" s="7"/>
      <c r="FH40" s="6"/>
      <c r="FI40" s="7"/>
      <c r="FJ40" s="20"/>
      <c r="FK40" s="7"/>
      <c r="FL40" s="20"/>
      <c r="FM40" s="7"/>
      <c r="FN40" s="20"/>
      <c r="FO40" s="7"/>
      <c r="FP40" s="20"/>
      <c r="FQ40" s="7"/>
      <c r="FR40" s="20"/>
      <c r="FS40" s="7"/>
      <c r="FT40" s="20"/>
      <c r="FU40" s="7"/>
      <c r="FV40" s="20"/>
      <c r="FW40" s="7"/>
      <c r="FX40" s="17"/>
      <c r="FY40" s="7"/>
      <c r="FZ40" s="20"/>
      <c r="GA40" s="7"/>
      <c r="GB40" s="20"/>
      <c r="GC40" s="7"/>
      <c r="GD40" s="17"/>
      <c r="GE40" s="7"/>
      <c r="GF40" s="20"/>
      <c r="GG40" s="7"/>
      <c r="GH40" s="20"/>
      <c r="GI40" s="153"/>
      <c r="GJ40" s="116"/>
      <c r="GK40" s="7"/>
      <c r="GL40" s="20"/>
      <c r="GM40" s="7"/>
      <c r="GN40" s="20"/>
      <c r="GO40" s="7"/>
      <c r="GP40" s="20"/>
      <c r="GQ40" s="7"/>
      <c r="GR40" s="20"/>
      <c r="GS40" s="113"/>
      <c r="GT40" s="103"/>
      <c r="GU40" s="7"/>
      <c r="GV40" s="17"/>
      <c r="GW40" s="7"/>
      <c r="GX40" s="20"/>
      <c r="GY40" s="7"/>
      <c r="GZ40" s="119"/>
      <c r="HA40" s="7"/>
      <c r="HB40" s="20"/>
      <c r="HC40" s="7"/>
      <c r="HD40" s="20"/>
      <c r="HE40" s="7"/>
      <c r="HF40" s="20"/>
      <c r="HG40" s="7">
        <v>2.1041666666666667E-2</v>
      </c>
      <c r="HH40" s="20">
        <f>ROUNDUP(HG40/F40,0)</f>
        <v>1</v>
      </c>
      <c r="HI40" s="7"/>
      <c r="HJ40" s="20"/>
      <c r="HK40" s="7">
        <v>2.9942129629629628E-2</v>
      </c>
      <c r="HL40" s="20">
        <f>ROUNDUP(HK40/F40,0)</f>
        <v>2</v>
      </c>
      <c r="HM40" s="7"/>
      <c r="HN40" s="20"/>
      <c r="HO40" s="7"/>
      <c r="HP40" s="17"/>
      <c r="HQ40" s="7"/>
      <c r="HR40" s="17"/>
      <c r="HS40" s="7"/>
      <c r="HT40" s="20"/>
      <c r="HU40" s="100"/>
      <c r="HV40" s="101"/>
      <c r="HW40" s="7"/>
      <c r="HX40" s="17"/>
      <c r="HY40" s="7">
        <v>2.5810185185185183E-2</v>
      </c>
      <c r="HZ40" s="20">
        <f>ROUNDUP(HY40/F40,0)</f>
        <v>2</v>
      </c>
      <c r="IA40" s="7"/>
      <c r="IB40" s="17"/>
      <c r="IC40" s="7"/>
      <c r="ID40" s="17"/>
      <c r="IE40" s="7"/>
      <c r="IF40" s="17"/>
      <c r="IG40" s="148"/>
      <c r="IH40" s="20"/>
      <c r="II40" s="153"/>
      <c r="IJ40" s="103"/>
      <c r="IK40" s="7">
        <v>5.6365740740740742E-3</v>
      </c>
      <c r="IL40" s="20">
        <f t="shared" ref="IL40:IL45" si="6">ROUNDUP(IK40/F40,0)</f>
        <v>1</v>
      </c>
      <c r="IM40" s="7"/>
      <c r="IN40" s="20"/>
      <c r="IO40" s="7"/>
      <c r="IP40" s="20"/>
      <c r="IQ40" s="7"/>
      <c r="IR40" s="20"/>
      <c r="IS40" s="7"/>
      <c r="IT40" s="17"/>
      <c r="IU40" s="7"/>
      <c r="IV40" s="17"/>
      <c r="IW40" s="7"/>
      <c r="IX40" s="17"/>
      <c r="IY40" s="148"/>
      <c r="IZ40" s="149"/>
      <c r="JA40" s="153"/>
      <c r="JB40" s="103"/>
      <c r="JC40" s="148"/>
      <c r="JD40" s="149"/>
      <c r="JE40" s="148"/>
      <c r="JF40" s="149"/>
      <c r="JG40" s="148"/>
      <c r="JH40" s="149"/>
    </row>
    <row r="41" spans="1:268" s="33" customFormat="1" ht="16.5" customHeight="1" x14ac:dyDescent="0.2">
      <c r="A41" s="127" t="s">
        <v>442</v>
      </c>
      <c r="B41" s="128" t="s">
        <v>396</v>
      </c>
      <c r="C41" s="160">
        <v>1</v>
      </c>
      <c r="D41" s="91">
        <f>H41+J41+L41+N41+P41+R41+T41+V41+X41+Z41+AB41+AD41+AF41+AH41+AJ41+AL41+AN41+AP41+AR41+AT41+AV41+AX41+AZ41+BB41+BD41+BF41+BH41+BJ41+BL41+BN41+BP41+BR41+BT41+BV41+BX41+BZ41+CB41+CD41+CF41+CH41+CJ41+CL41+CN41+CP41+CR41+CT41+CV41+CX41+CZ41+DB41+DD41+DF41+DH41+DJ41+DL41+DN41+DP41+DR41+DT41+DV41+DX41+DZ41+EB41+ED41+EF41+EH41+EJ41+EL41+EN41+EP41+ER41+ET41+EV41+EX41+EZ41+FB41+FD41+FF41+FH41+FJ41+FL41+FN41+FP41+FR41+FT41+FV41+FX41+FZ41+GB41+GD41+GF41+GH41+GL41+GN41+GP41+GR41+GV41+GX41+HB41+HD41+HF41+HH41+HJ41+HL41+HN41+HP41+HR41+HT41+HV41+HX41+HZ41+IB41+ID41+IF41+IH41+IL41+IN41+IP41+IR41+IT41+IV41+IX41+IZ41+JD41+JF41+JH41</f>
        <v>99</v>
      </c>
      <c r="E41" s="151">
        <f t="shared" si="0"/>
        <v>1.1263657407407413</v>
      </c>
      <c r="F41" s="25">
        <f t="shared" si="1"/>
        <v>1.3981481481481482E-2</v>
      </c>
      <c r="G41" s="93"/>
      <c r="H41" s="71"/>
      <c r="I41" s="93"/>
      <c r="J41" s="71"/>
      <c r="K41" s="129"/>
      <c r="L41" s="71"/>
      <c r="M41" s="129"/>
      <c r="N41" s="71"/>
      <c r="O41" s="93"/>
      <c r="P41" s="71"/>
      <c r="Q41" s="93"/>
      <c r="R41" s="71"/>
      <c r="S41" s="93"/>
      <c r="T41" s="71"/>
      <c r="U41" s="129"/>
      <c r="V41" s="71"/>
      <c r="W41" s="93"/>
      <c r="X41" s="17"/>
      <c r="Y41" s="93"/>
      <c r="Z41" s="71"/>
      <c r="AA41" s="93"/>
      <c r="AB41" s="17"/>
      <c r="AC41" s="93"/>
      <c r="AD41" s="71"/>
      <c r="AE41" s="93"/>
      <c r="AF41" s="71"/>
      <c r="AG41" s="93"/>
      <c r="AH41" s="71"/>
      <c r="AI41" s="93"/>
      <c r="AJ41" s="71"/>
      <c r="AK41" s="93"/>
      <c r="AL41" s="71"/>
      <c r="AM41" s="93"/>
      <c r="AN41" s="71"/>
      <c r="AO41" s="53"/>
      <c r="AP41" s="71"/>
      <c r="AQ41" s="130"/>
      <c r="AR41" s="71"/>
      <c r="AS41" s="93"/>
      <c r="AT41" s="71"/>
      <c r="AU41" s="93"/>
      <c r="AV41" s="71"/>
      <c r="AW41" s="93"/>
      <c r="AX41" s="71"/>
      <c r="AY41" s="93"/>
      <c r="AZ41" s="71"/>
      <c r="BA41" s="93"/>
      <c r="BB41" s="71"/>
      <c r="BC41" s="93"/>
      <c r="BD41" s="17"/>
      <c r="BE41" s="93"/>
      <c r="BF41" s="17"/>
      <c r="BG41" s="93"/>
      <c r="BH41" s="17"/>
      <c r="BI41" s="93"/>
      <c r="BJ41" s="17"/>
      <c r="BK41" s="93"/>
      <c r="BL41" s="17"/>
      <c r="BM41" s="93"/>
      <c r="BN41" s="17"/>
      <c r="BO41" s="93"/>
      <c r="BP41" s="17"/>
      <c r="BQ41" s="93"/>
      <c r="BR41" s="17"/>
      <c r="BS41" s="93"/>
      <c r="BT41" s="71"/>
      <c r="BU41" s="93"/>
      <c r="BV41" s="17"/>
      <c r="BW41" s="93"/>
      <c r="BX41" s="17"/>
      <c r="BY41" s="93"/>
      <c r="BZ41" s="71"/>
      <c r="CA41" s="93"/>
      <c r="CB41" s="17"/>
      <c r="CC41" s="93"/>
      <c r="CD41" s="71"/>
      <c r="CE41" s="93"/>
      <c r="CF41" s="71"/>
      <c r="CG41" s="93"/>
      <c r="CH41" s="71"/>
      <c r="CI41" s="93"/>
      <c r="CJ41" s="71"/>
      <c r="CK41" s="93"/>
      <c r="CL41" s="71"/>
      <c r="CM41" s="93"/>
      <c r="CN41" s="71"/>
      <c r="CO41" s="93"/>
      <c r="CP41" s="71"/>
      <c r="CQ41" s="93"/>
      <c r="CR41" s="71"/>
      <c r="CS41" s="93"/>
      <c r="CT41" s="71"/>
      <c r="CU41" s="93"/>
      <c r="CV41" s="71"/>
      <c r="CW41" s="93"/>
      <c r="CX41" s="17"/>
      <c r="CY41" s="93"/>
      <c r="CZ41" s="71"/>
      <c r="DA41" s="93"/>
      <c r="DB41" s="71"/>
      <c r="DC41" s="93"/>
      <c r="DD41" s="71"/>
      <c r="DE41" s="131"/>
      <c r="DF41" s="71"/>
      <c r="DG41" s="131">
        <v>1.4259259259259261E-2</v>
      </c>
      <c r="DH41" s="71">
        <f>ROUNDUP(DG41/F41,0)</f>
        <v>2</v>
      </c>
      <c r="DI41" s="93">
        <v>9.8460648148148144E-2</v>
      </c>
      <c r="DJ41" s="71">
        <f>ROUNDUP(DI41/F41,0)</f>
        <v>8</v>
      </c>
      <c r="DK41" s="107"/>
      <c r="DL41" s="108"/>
      <c r="DM41" s="130">
        <v>1.4409722222222221E-2</v>
      </c>
      <c r="DN41" s="71">
        <f>ROUNDUP(DM41/F41,0)</f>
        <v>2</v>
      </c>
      <c r="DO41" s="93">
        <v>9.9918981481481484E-2</v>
      </c>
      <c r="DP41" s="71">
        <f>ROUNDUP(DO41/F41,0)</f>
        <v>8</v>
      </c>
      <c r="DQ41" s="93"/>
      <c r="DR41" s="71"/>
      <c r="DS41" s="131"/>
      <c r="DT41" s="71"/>
      <c r="DU41" s="131"/>
      <c r="DV41" s="71"/>
      <c r="DW41" s="131"/>
      <c r="DX41" s="71"/>
      <c r="DY41" s="93"/>
      <c r="DZ41" s="17"/>
      <c r="EA41" s="107"/>
      <c r="EB41" s="109"/>
      <c r="EC41" s="93">
        <v>4.6446759259259257E-2</v>
      </c>
      <c r="ED41" s="17">
        <f>ROUNDUP(EC41/F41,0)</f>
        <v>4</v>
      </c>
      <c r="EE41" s="93">
        <v>3.4479166666666665E-2</v>
      </c>
      <c r="EF41" s="17">
        <f>ROUNDUP(EE41/F41,0)</f>
        <v>3</v>
      </c>
      <c r="EG41" s="93"/>
      <c r="EH41" s="71"/>
      <c r="EI41" s="93"/>
      <c r="EJ41" s="71"/>
      <c r="EK41" s="93"/>
      <c r="EL41" s="71"/>
      <c r="EM41" s="93">
        <v>3.5243055555555555E-2</v>
      </c>
      <c r="EN41" s="17">
        <f>ROUNDUP(EM41/F41,0)</f>
        <v>3</v>
      </c>
      <c r="EO41" s="93"/>
      <c r="EP41" s="71"/>
      <c r="EQ41" s="93"/>
      <c r="ER41" s="71"/>
      <c r="ES41" s="93"/>
      <c r="ET41" s="71"/>
      <c r="EU41" s="93"/>
      <c r="EV41" s="71"/>
      <c r="EW41" s="93">
        <v>8.0254629629629634E-2</v>
      </c>
      <c r="EX41" s="71">
        <f>ROUNDUP(EW41/F41,0)</f>
        <v>6</v>
      </c>
      <c r="EY41" s="93"/>
      <c r="EZ41" s="17"/>
      <c r="FA41" s="93">
        <v>3.6284722222222225E-2</v>
      </c>
      <c r="FB41" s="71">
        <f>ROUNDUP(FA41/F41,0)</f>
        <v>3</v>
      </c>
      <c r="FC41" s="93"/>
      <c r="FD41" s="17"/>
      <c r="FE41" s="93">
        <v>2.9768518518518517E-2</v>
      </c>
      <c r="FF41" s="17">
        <f>ROUNDUP(FE41/F41,0)</f>
        <v>3</v>
      </c>
      <c r="FG41" s="93"/>
      <c r="FH41" s="17"/>
      <c r="FI41" s="93">
        <v>8.6481481481481479E-2</v>
      </c>
      <c r="FJ41" s="71">
        <f>ROUNDUP(FI41/F41,0)</f>
        <v>7</v>
      </c>
      <c r="FK41" s="93"/>
      <c r="FL41" s="71"/>
      <c r="FM41" s="93"/>
      <c r="FN41" s="71"/>
      <c r="FO41" s="93">
        <v>6.6435185185185194E-2</v>
      </c>
      <c r="FP41" s="71">
        <f>ROUNDUP(FO41/F41,0)</f>
        <v>5</v>
      </c>
      <c r="FQ41" s="93">
        <v>1.3981481481481482E-2</v>
      </c>
      <c r="FR41" s="71">
        <f>ROUNDUP(FQ41/F41,0)</f>
        <v>1</v>
      </c>
      <c r="FS41" s="93"/>
      <c r="FT41" s="71"/>
      <c r="FU41" s="93"/>
      <c r="FV41" s="71"/>
      <c r="FW41" s="93"/>
      <c r="FX41" s="17"/>
      <c r="FY41" s="93">
        <v>4.2939814814814811E-3</v>
      </c>
      <c r="FZ41" s="71">
        <f>ROUNDUP(FY41/F41,0)</f>
        <v>1</v>
      </c>
      <c r="GA41" s="93">
        <v>1.40625E-2</v>
      </c>
      <c r="GB41" s="71">
        <f>ROUNDUP(GA41/F41,0)</f>
        <v>2</v>
      </c>
      <c r="GC41" s="93">
        <v>3.5428240740740739E-2</v>
      </c>
      <c r="GD41" s="17">
        <f>ROUNDUP(GA41/F41,0)</f>
        <v>2</v>
      </c>
      <c r="GE41" s="93"/>
      <c r="GF41" s="71"/>
      <c r="GG41" s="93"/>
      <c r="GH41" s="71"/>
      <c r="GI41" s="107"/>
      <c r="GJ41" s="122"/>
      <c r="GK41" s="93">
        <v>1.4131944444444445E-2</v>
      </c>
      <c r="GL41" s="71">
        <f>ROUNDUP(GK41/F41,0)</f>
        <v>2</v>
      </c>
      <c r="GM41" s="93"/>
      <c r="GN41" s="71"/>
      <c r="GO41" s="93">
        <v>7.1689814814814817E-2</v>
      </c>
      <c r="GP41" s="71">
        <f>ROUNDUP(GO41/F41,0)</f>
        <v>6</v>
      </c>
      <c r="GQ41" s="93">
        <v>1.4074074074074074E-2</v>
      </c>
      <c r="GR41" s="71">
        <f>ROUNDUP(GQ41/F41,0)</f>
        <v>2</v>
      </c>
      <c r="GS41" s="123"/>
      <c r="GT41" s="108"/>
      <c r="GU41" s="93">
        <v>1.5347222222222222E-2</v>
      </c>
      <c r="GV41" s="17">
        <f>ROUNDUP(GU41/F41,0)</f>
        <v>2</v>
      </c>
      <c r="GW41" s="93"/>
      <c r="GX41" s="71"/>
      <c r="GY41" s="93"/>
      <c r="GZ41" s="124"/>
      <c r="HA41" s="93"/>
      <c r="HB41" s="71"/>
      <c r="HC41" s="93">
        <v>7.5046296296296292E-2</v>
      </c>
      <c r="HD41" s="71">
        <f>ROUNDUP(HC41/F41,0)</f>
        <v>6</v>
      </c>
      <c r="HE41" s="93"/>
      <c r="HF41" s="71"/>
      <c r="HG41" s="93">
        <v>1.4178240740740741E-2</v>
      </c>
      <c r="HH41" s="71">
        <f>ROUNDUP(HG41/F41,0)</f>
        <v>2</v>
      </c>
      <c r="HI41" s="93"/>
      <c r="HJ41" s="71"/>
      <c r="HK41" s="93">
        <v>1.9699074074074074E-2</v>
      </c>
      <c r="HL41" s="71">
        <f>ROUNDUP(HK41/F41,0)</f>
        <v>2</v>
      </c>
      <c r="HM41" s="93"/>
      <c r="HN41" s="71"/>
      <c r="HO41" s="93">
        <v>8.7615740740740744E-3</v>
      </c>
      <c r="HP41" s="17">
        <f>ROUNDUP(HO41/F41,0)</f>
        <v>1</v>
      </c>
      <c r="HQ41" s="93"/>
      <c r="HR41" s="17"/>
      <c r="HS41" s="93"/>
      <c r="HT41" s="71"/>
      <c r="HU41" s="107">
        <v>1.068287037037037E-2</v>
      </c>
      <c r="HV41" s="144">
        <f>ROUNDUP(HU41/F41,0)</f>
        <v>1</v>
      </c>
      <c r="HW41" s="93"/>
      <c r="HX41" s="17"/>
      <c r="HY41" s="93"/>
      <c r="HZ41" s="71"/>
      <c r="IA41" s="93"/>
      <c r="IB41" s="17"/>
      <c r="IC41" s="93">
        <v>6.987268518518519E-2</v>
      </c>
      <c r="ID41" s="17">
        <f>ROUNDUP(IC41/F41,0)</f>
        <v>5</v>
      </c>
      <c r="IE41" s="93"/>
      <c r="IF41" s="17"/>
      <c r="IG41" s="132"/>
      <c r="IH41" s="71"/>
      <c r="II41" s="153"/>
      <c r="IJ41" s="103"/>
      <c r="IK41" s="93">
        <v>4.1319444444444442E-3</v>
      </c>
      <c r="IL41" s="71">
        <f t="shared" si="6"/>
        <v>1</v>
      </c>
      <c r="IM41" s="93"/>
      <c r="IN41" s="71"/>
      <c r="IO41" s="93"/>
      <c r="IP41" s="71"/>
      <c r="IQ41" s="93">
        <v>3.5960648148148151E-2</v>
      </c>
      <c r="IR41" s="71">
        <f>ROUNDUP(IQ41/F41,0)</f>
        <v>3</v>
      </c>
      <c r="IS41" s="93">
        <v>4.9421296296296288E-3</v>
      </c>
      <c r="IT41" s="17">
        <f>ROUNDUP(IS41/F41,0)</f>
        <v>1</v>
      </c>
      <c r="IU41" s="93"/>
      <c r="IV41" s="17"/>
      <c r="IW41" s="93">
        <v>3.0775462962962966E-2</v>
      </c>
      <c r="IX41" s="17">
        <f>ROUNDUP(IW41/F41,0)</f>
        <v>3</v>
      </c>
      <c r="IY41" s="148"/>
      <c r="IZ41" s="149"/>
      <c r="JA41" s="153"/>
      <c r="JB41" s="103"/>
      <c r="JC41" s="148"/>
      <c r="JD41" s="149"/>
      <c r="JE41" s="148"/>
      <c r="JF41" s="149"/>
      <c r="JG41" s="148">
        <v>2.6863425925925926E-2</v>
      </c>
      <c r="JH41" s="149">
        <f>ROUNDUP(JG41/F41,0)</f>
        <v>2</v>
      </c>
    </row>
    <row r="42" spans="1:268" s="33" customFormat="1" ht="16.5" customHeight="1" x14ac:dyDescent="0.2">
      <c r="A42" s="86" t="s">
        <v>463</v>
      </c>
      <c r="B42" s="5" t="s">
        <v>100</v>
      </c>
      <c r="C42" s="157">
        <v>7</v>
      </c>
      <c r="D42" s="91">
        <f>H42+J42+L42+N42+P42+R42+T42+V42+X42+Z42+AB42+AD42+AF42+AH42+AJ42+AL42+AN42+AP42+AR42+AT42+AV42+AX42+AZ42+BB42+BD42+BF42+BH42+BJ42+BL42+BN42+BP42+BR42+BT42+BV42+BX42+BZ42+CB42+CD42+CF42+CH42+CJ42+CL42+CN42+CP42+CR42+CT42+CV42+CX42+CZ42+DB42+DD42+DF42+DH42+DJ42+DL42+DN42+DP42+DR42+DT42+DV42+DX42+DZ42+EB42+ED42+EF42+EH42+EJ42+EL42+EN42+EP42+ER42+ET42+EV42+EX42+EZ42+FB42+FD42+FF42+FH42+FJ42+FL42+FN42+FP42+FR42+FT42+FV42+FX42+FZ42+GB42+GD42+GF42+GH42+GL42+GN42+GP42+GR42+GV42+GX42+HB42+HD42+HF42+HH42+HJ42+HL42+HN42+HP42+HR42+HT42+HV42+HX42+HZ42+IB42+ID42+IF42+IH42+IL42+IN42+IP42+IR42+IT42+IV42+IX42+IZ42+JD42+JF42+JH42</f>
        <v>132</v>
      </c>
      <c r="E42" s="151">
        <f t="shared" si="0"/>
        <v>1.15162037037037</v>
      </c>
      <c r="F42" s="139">
        <f t="shared" si="1"/>
        <v>1.1215277777777777E-2</v>
      </c>
      <c r="G42" s="7">
        <v>8.5960648148148147E-2</v>
      </c>
      <c r="H42" s="20">
        <f>ROUNDUP(G42/F42,0)</f>
        <v>8</v>
      </c>
      <c r="I42" s="7"/>
      <c r="J42" s="20"/>
      <c r="K42" s="7">
        <v>1.3993055555555555E-2</v>
      </c>
      <c r="L42" s="20">
        <f>ROUNDUP(K42/F42,0)</f>
        <v>2</v>
      </c>
      <c r="M42" s="7">
        <v>5.7291666666666671E-3</v>
      </c>
      <c r="N42" s="20">
        <f>ROUNDUP(M42/F42,0)</f>
        <v>1</v>
      </c>
      <c r="O42" s="7">
        <v>2.7488425925925927E-2</v>
      </c>
      <c r="P42" s="20">
        <f>ROUNDUP(O42/F42,0)</f>
        <v>3</v>
      </c>
      <c r="Q42" s="7"/>
      <c r="R42" s="20"/>
      <c r="S42" s="7">
        <v>1.4988425925925926E-2</v>
      </c>
      <c r="T42" s="20">
        <f>ROUNDUP(S42/F42,0)</f>
        <v>2</v>
      </c>
      <c r="U42" s="7"/>
      <c r="V42" s="20"/>
      <c r="W42" s="7"/>
      <c r="X42" s="20"/>
      <c r="Y42" s="7">
        <v>2.5729166666666664E-2</v>
      </c>
      <c r="Z42" s="20">
        <f>ROUNDUP(Y42/F42,0)</f>
        <v>3</v>
      </c>
      <c r="AA42" s="7">
        <v>2.5983796296296297E-2</v>
      </c>
      <c r="AB42" s="20">
        <f>ROUNDUP(AA42/F42,0)</f>
        <v>3</v>
      </c>
      <c r="AC42" s="7">
        <v>1.1458333333333334E-2</v>
      </c>
      <c r="AD42" s="20">
        <f>ROUNDUP(AC42/F42,0)</f>
        <v>2</v>
      </c>
      <c r="AE42" s="7">
        <v>1.6898148148148148E-2</v>
      </c>
      <c r="AF42" s="20">
        <f>ROUNDUP(AE42/F42,0)</f>
        <v>2</v>
      </c>
      <c r="AG42" s="7"/>
      <c r="AH42" s="20"/>
      <c r="AI42" s="7">
        <v>1.1493055555555555E-2</v>
      </c>
      <c r="AJ42" s="20">
        <f>ROUNDUP(AI42/F42,0)</f>
        <v>2</v>
      </c>
      <c r="AK42" s="7"/>
      <c r="AL42" s="20"/>
      <c r="AM42" s="7">
        <v>1.8055555555555557E-2</v>
      </c>
      <c r="AN42" s="20">
        <f>ROUNDUP(AM42/F42,0)</f>
        <v>2</v>
      </c>
      <c r="AO42" s="7">
        <v>1.7905092592592594E-2</v>
      </c>
      <c r="AP42" s="20">
        <f>ROUNDUP(AO42/F42,0)</f>
        <v>2</v>
      </c>
      <c r="AQ42" s="49"/>
      <c r="AR42" s="20"/>
      <c r="AS42" s="7"/>
      <c r="AT42" s="20"/>
      <c r="AU42" s="7">
        <v>1.1307870370370371E-2</v>
      </c>
      <c r="AV42" s="20">
        <f>ROUNDUP(AU42/F42,0)</f>
        <v>2</v>
      </c>
      <c r="AW42" s="7"/>
      <c r="AX42" s="20"/>
      <c r="AY42" s="7"/>
      <c r="AZ42" s="20"/>
      <c r="BA42" s="7">
        <v>1.1388888888888888E-2</v>
      </c>
      <c r="BB42" s="20">
        <f>ROUNDUP(BA42/F42,0)</f>
        <v>2</v>
      </c>
      <c r="BC42" s="7"/>
      <c r="BD42" s="6"/>
      <c r="BE42" s="7"/>
      <c r="BF42" s="6"/>
      <c r="BG42" s="7"/>
      <c r="BH42" s="6"/>
      <c r="BI42" s="7"/>
      <c r="BJ42" s="20"/>
      <c r="BK42" s="7"/>
      <c r="BL42" s="20"/>
      <c r="BM42" s="7"/>
      <c r="BN42" s="20"/>
      <c r="BO42" s="7"/>
      <c r="BP42" s="20"/>
      <c r="BQ42" s="7"/>
      <c r="BR42" s="20"/>
      <c r="BS42" s="7">
        <v>1.3958333333333335E-2</v>
      </c>
      <c r="BT42" s="20">
        <f>ROUNDUP(BS42/F42,0)</f>
        <v>2</v>
      </c>
      <c r="BU42" s="7"/>
      <c r="BV42" s="20"/>
      <c r="BW42" s="7"/>
      <c r="BX42" s="20"/>
      <c r="BY42" s="7"/>
      <c r="BZ42" s="20"/>
      <c r="CA42" s="7"/>
      <c r="CB42" s="20"/>
      <c r="CC42" s="7"/>
      <c r="CD42" s="20"/>
      <c r="CE42" s="7"/>
      <c r="CF42" s="20"/>
      <c r="CG42" s="7"/>
      <c r="CH42" s="20"/>
      <c r="CI42" s="7"/>
      <c r="CJ42" s="20"/>
      <c r="CK42" s="7"/>
      <c r="CL42" s="20"/>
      <c r="CM42" s="7"/>
      <c r="CN42" s="20"/>
      <c r="CO42" s="7">
        <v>1.1574074074074075E-2</v>
      </c>
      <c r="CP42" s="20">
        <f>ROUNDUP(CO42/F42,0)</f>
        <v>2</v>
      </c>
      <c r="CQ42" s="7"/>
      <c r="CR42" s="20"/>
      <c r="CS42" s="7">
        <v>2.0787037037037038E-2</v>
      </c>
      <c r="CT42" s="20">
        <f>ROUNDUP(CS42/F42,0)</f>
        <v>2</v>
      </c>
      <c r="CU42" s="7"/>
      <c r="CV42" s="20"/>
      <c r="CW42" s="7">
        <v>1.1747685185185186E-2</v>
      </c>
      <c r="CX42" s="20">
        <f>ROUNDUP(CW42/F42,0)</f>
        <v>2</v>
      </c>
      <c r="CY42" s="7"/>
      <c r="CZ42" s="20"/>
      <c r="DA42" s="7"/>
      <c r="DB42" s="20"/>
      <c r="DC42" s="7">
        <v>2.1365740740740741E-2</v>
      </c>
      <c r="DD42" s="20">
        <f>ROUNDUP(DC42/F42,0)</f>
        <v>2</v>
      </c>
      <c r="DE42" s="21"/>
      <c r="DF42" s="20"/>
      <c r="DG42" s="21">
        <v>1.1631944444444445E-2</v>
      </c>
      <c r="DH42" s="20">
        <f>ROUNDUP(DG42/F42,0)</f>
        <v>2</v>
      </c>
      <c r="DI42" s="7">
        <v>6.7361111111111108E-2</v>
      </c>
      <c r="DJ42" s="20">
        <f>ROUNDUP(DI42/F42,0)</f>
        <v>7</v>
      </c>
      <c r="DK42" s="153"/>
      <c r="DL42" s="103"/>
      <c r="DM42" s="49">
        <v>1.1863425925925925E-2</v>
      </c>
      <c r="DN42" s="20">
        <f>ROUNDUP(DM42/F42,0)</f>
        <v>2</v>
      </c>
      <c r="DO42" s="7"/>
      <c r="DP42" s="20"/>
      <c r="DQ42" s="7"/>
      <c r="DR42" s="20"/>
      <c r="DS42" s="21">
        <v>2.6226851851851852E-2</v>
      </c>
      <c r="DT42" s="20">
        <f>ROUNDUP(DS42/F42,0)</f>
        <v>3</v>
      </c>
      <c r="DU42" s="21"/>
      <c r="DV42" s="20"/>
      <c r="DW42" s="21"/>
      <c r="DX42" s="20"/>
      <c r="DY42" s="7"/>
      <c r="DZ42" s="20"/>
      <c r="EA42" s="153"/>
      <c r="EB42" s="101"/>
      <c r="EC42" s="7">
        <v>3.8321759259259257E-2</v>
      </c>
      <c r="ED42" s="20">
        <f>ROUNDUP(EC42/F42,0)</f>
        <v>4</v>
      </c>
      <c r="EE42" s="7"/>
      <c r="EF42" s="20"/>
      <c r="EG42" s="7"/>
      <c r="EH42" s="20"/>
      <c r="EI42" s="7"/>
      <c r="EJ42" s="20"/>
      <c r="EK42" s="7"/>
      <c r="EL42" s="20"/>
      <c r="EM42" s="7"/>
      <c r="EN42" s="20"/>
      <c r="EO42" s="7">
        <v>6.2766203703703713E-2</v>
      </c>
      <c r="EP42" s="20">
        <f>ROUNDUP(EO42/F42,0)</f>
        <v>6</v>
      </c>
      <c r="EQ42" s="7"/>
      <c r="ER42" s="20"/>
      <c r="ES42" s="7"/>
      <c r="ET42" s="20"/>
      <c r="EU42" s="7"/>
      <c r="EV42" s="20"/>
      <c r="EW42" s="7">
        <v>6.1550925925925926E-2</v>
      </c>
      <c r="EX42" s="20">
        <f>ROUNDUP(EW42/F42,0)</f>
        <v>6</v>
      </c>
      <c r="EY42" s="7"/>
      <c r="EZ42" s="20"/>
      <c r="FA42" s="7">
        <v>2.8055555555555556E-2</v>
      </c>
      <c r="FB42" s="20">
        <f>ROUNDUP(FA42/F42,0)</f>
        <v>3</v>
      </c>
      <c r="FC42" s="7"/>
      <c r="FD42" s="20"/>
      <c r="FE42" s="7">
        <v>2.4259259259259258E-2</v>
      </c>
      <c r="FF42" s="20">
        <f>ROUNDUP(FE42/F42,0)</f>
        <v>3</v>
      </c>
      <c r="FG42" s="7"/>
      <c r="FH42" s="20"/>
      <c r="FI42" s="7"/>
      <c r="FJ42" s="20"/>
      <c r="FK42" s="7"/>
      <c r="FL42" s="20"/>
      <c r="FM42" s="7"/>
      <c r="FN42" s="20"/>
      <c r="FO42" s="7"/>
      <c r="FP42" s="20"/>
      <c r="FQ42" s="7">
        <v>1.1574074074074075E-2</v>
      </c>
      <c r="FR42" s="20">
        <f>ROUNDUP(FQ42/F42,0)</f>
        <v>2</v>
      </c>
      <c r="FS42" s="7"/>
      <c r="FT42" s="20"/>
      <c r="FU42" s="7"/>
      <c r="FV42" s="20"/>
      <c r="FW42" s="7"/>
      <c r="FX42" s="20"/>
      <c r="FY42" s="7">
        <v>3.1712962962962958E-3</v>
      </c>
      <c r="FZ42" s="20">
        <f>ROUNDUP(FY42/F42,0)</f>
        <v>1</v>
      </c>
      <c r="GA42" s="7">
        <v>1.1469907407407408E-2</v>
      </c>
      <c r="GB42" s="20">
        <f>ROUNDUP(GA42/F42,0)</f>
        <v>2</v>
      </c>
      <c r="GC42" s="7">
        <v>2.8414351851851847E-2</v>
      </c>
      <c r="GD42" s="20">
        <f>ROUNDUP(GC42/F42,0)</f>
        <v>3</v>
      </c>
      <c r="GE42" s="7"/>
      <c r="GF42" s="20"/>
      <c r="GG42" s="7"/>
      <c r="GH42" s="20"/>
      <c r="GI42" s="153">
        <v>4.1550925925925929E-2</v>
      </c>
      <c r="GJ42" s="118">
        <f>ROUNDUP(GI42/F42,0)</f>
        <v>4</v>
      </c>
      <c r="GK42" s="7">
        <v>1.1215277777777777E-2</v>
      </c>
      <c r="GL42" s="20">
        <f>ROUNDUP(GK42/F42,0)</f>
        <v>1</v>
      </c>
      <c r="GM42" s="7">
        <v>1.4502314814814815E-2</v>
      </c>
      <c r="GN42" s="20">
        <f>ROUNDUP(GM42/F42,0)</f>
        <v>2</v>
      </c>
      <c r="GO42" s="7"/>
      <c r="GP42" s="20"/>
      <c r="GQ42" s="7"/>
      <c r="GR42" s="20"/>
      <c r="GS42" s="153">
        <v>1.4421296296296295E-2</v>
      </c>
      <c r="GT42" s="103">
        <f>ROUNDUP(GS42/F42,0)</f>
        <v>2</v>
      </c>
      <c r="GU42" s="7"/>
      <c r="GV42" s="20"/>
      <c r="GW42" s="7"/>
      <c r="GX42" s="20"/>
      <c r="GY42" s="7"/>
      <c r="GZ42" s="119"/>
      <c r="HA42" s="7">
        <v>1.7604166666666667E-2</v>
      </c>
      <c r="HB42" s="20">
        <f>ROUNDUP(HA42/F42,0)</f>
        <v>2</v>
      </c>
      <c r="HC42" s="7">
        <v>5.9143518518518519E-2</v>
      </c>
      <c r="HD42" s="20">
        <f>ROUNDUP(HC42/F42,0)</f>
        <v>6</v>
      </c>
      <c r="HE42" s="7">
        <v>3.107638888888889E-2</v>
      </c>
      <c r="HF42" s="20">
        <f>ROUNDUP(HE42/F42,0)</f>
        <v>3</v>
      </c>
      <c r="HG42" s="7">
        <v>1.1249999999999998E-2</v>
      </c>
      <c r="HH42" s="20">
        <f>ROUNDUP(HG42/F42,0)</f>
        <v>2</v>
      </c>
      <c r="HI42" s="7"/>
      <c r="HJ42" s="20"/>
      <c r="HK42" s="7">
        <v>2.479166666666667E-2</v>
      </c>
      <c r="HL42" s="20">
        <f>ROUNDUP(HK42/F42,0)</f>
        <v>3</v>
      </c>
      <c r="HM42" s="7"/>
      <c r="HN42" s="20"/>
      <c r="HO42" s="7"/>
      <c r="HP42" s="20"/>
      <c r="HQ42" s="7"/>
      <c r="HR42" s="20"/>
      <c r="HS42" s="7"/>
      <c r="HT42" s="20"/>
      <c r="HU42" s="100"/>
      <c r="HV42" s="101"/>
      <c r="HW42" s="148">
        <v>0.12761574074074075</v>
      </c>
      <c r="HX42" s="20">
        <f>ROUNDUP(HW42/F42,0)</f>
        <v>12</v>
      </c>
      <c r="HY42" s="7"/>
      <c r="HZ42" s="20"/>
      <c r="IA42" s="7"/>
      <c r="IB42" s="20"/>
      <c r="IC42" s="7"/>
      <c r="ID42" s="20"/>
      <c r="IE42" s="7"/>
      <c r="IF42" s="20"/>
      <c r="IG42" s="148"/>
      <c r="IH42" s="20"/>
      <c r="II42" s="153"/>
      <c r="IJ42" s="103"/>
      <c r="IK42" s="7">
        <v>3.2407407407407406E-3</v>
      </c>
      <c r="IL42" s="20">
        <f t="shared" si="6"/>
        <v>1</v>
      </c>
      <c r="IM42" s="7"/>
      <c r="IN42" s="20"/>
      <c r="IO42" s="7"/>
      <c r="IP42" s="20"/>
      <c r="IQ42" s="7">
        <v>2.7997685185185184E-2</v>
      </c>
      <c r="IR42" s="20">
        <f>ROUNDUP(IQ42/F42,0)</f>
        <v>3</v>
      </c>
      <c r="IS42" s="7"/>
      <c r="IT42" s="6"/>
      <c r="IU42" s="7"/>
      <c r="IV42" s="20"/>
      <c r="IW42" s="7">
        <v>2.4351851851851857E-2</v>
      </c>
      <c r="IX42" s="17">
        <f>ROUNDUP(IW42/F42,0)</f>
        <v>3</v>
      </c>
      <c r="IY42" s="148"/>
      <c r="IZ42" s="149"/>
      <c r="JA42" s="153"/>
      <c r="JB42" s="103"/>
      <c r="JC42" s="148">
        <v>1.3657407407407408E-2</v>
      </c>
      <c r="JD42" s="149">
        <f>ROUNDUP(JC42/F42,0)</f>
        <v>2</v>
      </c>
      <c r="JE42" s="148"/>
      <c r="JF42" s="149"/>
      <c r="JG42" s="148">
        <v>2.0694444444444446E-2</v>
      </c>
      <c r="JH42" s="149">
        <f>ROUNDUP(JG42/F42,0)</f>
        <v>2</v>
      </c>
    </row>
    <row r="43" spans="1:268" s="33" customFormat="1" ht="16.5" customHeight="1" x14ac:dyDescent="0.2">
      <c r="A43" s="133" t="s">
        <v>476</v>
      </c>
      <c r="B43" s="29" t="s">
        <v>440</v>
      </c>
      <c r="C43" s="158">
        <v>13</v>
      </c>
      <c r="D43" s="91">
        <f>H43+J43+L43+N43+P43+R43+T43+V43+X43+Z43+AB43+AD43+AF43+AH43+AJ43+AL43+AN43+AP43+AR43+AT43+AV43+AX43+AZ43+BB43+BD43+BF43+BH43+BJ43+BL43+BN43+BP43+BR43+BT43+BV43+BX43+BZ43+CB43+CD43+CF43+CH43+CJ43+CL43+CN43+CP43+CR43+CT43+CV43+CX43+CZ43+DB43+DD43+DF43+DH43+DJ43+DL43+DN43+DP43+DR43+DT43+DV43+DX43+DZ43+EB43+ED43+EF43+EH43+EJ43+EL43+EN43+EP43+ER43+ET43+EV43+EX43+EZ43+FB43+FD43+FF43+FH43+FJ43+FL43+FN43+FP43+FR43+FT43+FV43+FX43+FZ43+GB43+GD43+GF43+GH43+GL43+GN43+GP43+GR43+GV43+GX43+HB43+HD43+HF43+HH43+HJ43+HL43+HN43+HP43+HR43+HT43+HV43+HX43+HZ43+IB43+ID43+IF43+IH43+IL43+IN43+IP43+IR43+IT43+IV43+IX43+IZ43+JD43+JF43+JH43</f>
        <v>29</v>
      </c>
      <c r="E43" s="151">
        <f t="shared" si="0"/>
        <v>0.27958333333333329</v>
      </c>
      <c r="F43" s="134">
        <f t="shared" si="1"/>
        <v>1.2453703703703703E-2</v>
      </c>
      <c r="G43" s="7"/>
      <c r="H43" s="20"/>
      <c r="I43" s="7"/>
      <c r="J43" s="20"/>
      <c r="K43" s="7"/>
      <c r="L43" s="20"/>
      <c r="M43" s="7"/>
      <c r="N43" s="20"/>
      <c r="O43" s="7"/>
      <c r="P43" s="20"/>
      <c r="Q43" s="7"/>
      <c r="R43" s="20"/>
      <c r="S43" s="7"/>
      <c r="T43" s="20"/>
      <c r="U43" s="7"/>
      <c r="V43" s="20"/>
      <c r="W43" s="7"/>
      <c r="X43" s="20"/>
      <c r="Y43" s="7"/>
      <c r="Z43" s="20"/>
      <c r="AA43" s="7"/>
      <c r="AB43" s="20"/>
      <c r="AC43" s="7"/>
      <c r="AD43" s="20"/>
      <c r="AE43" s="7"/>
      <c r="AF43" s="20"/>
      <c r="AG43" s="7"/>
      <c r="AH43" s="20"/>
      <c r="AI43" s="7"/>
      <c r="AJ43" s="20"/>
      <c r="AK43" s="7"/>
      <c r="AL43" s="20"/>
      <c r="AM43" s="7"/>
      <c r="AN43" s="20"/>
      <c r="AO43" s="7"/>
      <c r="AP43" s="20"/>
      <c r="AQ43" s="49"/>
      <c r="AR43" s="20"/>
      <c r="AS43" s="7"/>
      <c r="AT43" s="20"/>
      <c r="AU43" s="7"/>
      <c r="AV43" s="20"/>
      <c r="AW43" s="7"/>
      <c r="AX43" s="20"/>
      <c r="AY43" s="7"/>
      <c r="AZ43" s="20"/>
      <c r="BA43" s="7"/>
      <c r="BB43" s="20"/>
      <c r="BC43" s="7"/>
      <c r="BD43" s="6"/>
      <c r="BE43" s="7"/>
      <c r="BF43" s="6"/>
      <c r="BG43" s="7"/>
      <c r="BH43" s="6"/>
      <c r="BI43" s="7"/>
      <c r="BJ43" s="20"/>
      <c r="BK43" s="7"/>
      <c r="BL43" s="20"/>
      <c r="BM43" s="7"/>
      <c r="BN43" s="20"/>
      <c r="BO43" s="7"/>
      <c r="BP43" s="20"/>
      <c r="BQ43" s="7"/>
      <c r="BR43" s="20"/>
      <c r="BS43" s="7"/>
      <c r="BT43" s="20"/>
      <c r="BU43" s="7"/>
      <c r="BV43" s="20"/>
      <c r="BW43" s="7"/>
      <c r="BX43" s="20"/>
      <c r="BY43" s="7"/>
      <c r="BZ43" s="20"/>
      <c r="CA43" s="7"/>
      <c r="CB43" s="20"/>
      <c r="CC43" s="7"/>
      <c r="CD43" s="20"/>
      <c r="CE43" s="7"/>
      <c r="CF43" s="20"/>
      <c r="CG43" s="7"/>
      <c r="CH43" s="20"/>
      <c r="CI43" s="7"/>
      <c r="CJ43" s="20"/>
      <c r="CK43" s="7"/>
      <c r="CL43" s="20"/>
      <c r="CM43" s="7"/>
      <c r="CN43" s="20"/>
      <c r="CO43" s="7"/>
      <c r="CP43" s="20"/>
      <c r="CQ43" s="7"/>
      <c r="CR43" s="20"/>
      <c r="CS43" s="7"/>
      <c r="CT43" s="20"/>
      <c r="CU43" s="7"/>
      <c r="CV43" s="20"/>
      <c r="CW43" s="7"/>
      <c r="CX43" s="20"/>
      <c r="CY43" s="7"/>
      <c r="CZ43" s="20"/>
      <c r="DA43" s="7"/>
      <c r="DB43" s="20"/>
      <c r="DC43" s="7"/>
      <c r="DD43" s="20"/>
      <c r="DE43" s="21"/>
      <c r="DF43" s="20"/>
      <c r="DG43" s="21"/>
      <c r="DH43" s="20"/>
      <c r="DI43" s="7"/>
      <c r="DJ43" s="20"/>
      <c r="DK43" s="153"/>
      <c r="DL43" s="103"/>
      <c r="DM43" s="49"/>
      <c r="DN43" s="20"/>
      <c r="DO43" s="7"/>
      <c r="DP43" s="20"/>
      <c r="DQ43" s="7"/>
      <c r="DR43" s="20"/>
      <c r="DS43" s="21"/>
      <c r="DT43" s="20"/>
      <c r="DU43" s="21"/>
      <c r="DV43" s="20"/>
      <c r="DW43" s="21"/>
      <c r="DX43" s="20"/>
      <c r="DY43" s="7"/>
      <c r="DZ43" s="20"/>
      <c r="EA43" s="153"/>
      <c r="EB43" s="101"/>
      <c r="EC43" s="7"/>
      <c r="ED43" s="20"/>
      <c r="EE43" s="7"/>
      <c r="EF43" s="20"/>
      <c r="EG43" s="7"/>
      <c r="EH43" s="20"/>
      <c r="EI43" s="7"/>
      <c r="EJ43" s="20"/>
      <c r="EK43" s="7"/>
      <c r="EL43" s="20"/>
      <c r="EM43" s="7"/>
      <c r="EN43" s="20"/>
      <c r="EO43" s="7"/>
      <c r="EP43" s="20"/>
      <c r="EQ43" s="7"/>
      <c r="ER43" s="20"/>
      <c r="ES43" s="7"/>
      <c r="ET43" s="20"/>
      <c r="EU43" s="7"/>
      <c r="EV43" s="20"/>
      <c r="EW43" s="7"/>
      <c r="EX43" s="20"/>
      <c r="EY43" s="7"/>
      <c r="EZ43" s="20"/>
      <c r="FA43" s="7"/>
      <c r="FB43" s="20"/>
      <c r="FC43" s="7"/>
      <c r="FD43" s="20"/>
      <c r="FE43" s="7"/>
      <c r="FF43" s="20"/>
      <c r="FG43" s="7"/>
      <c r="FH43" s="20"/>
      <c r="FI43" s="7"/>
      <c r="FJ43" s="20"/>
      <c r="FK43" s="7"/>
      <c r="FL43" s="20"/>
      <c r="FM43" s="7"/>
      <c r="FN43" s="20"/>
      <c r="FO43" s="7"/>
      <c r="FP43" s="20"/>
      <c r="FQ43" s="7"/>
      <c r="FR43" s="20"/>
      <c r="FS43" s="7"/>
      <c r="FT43" s="20"/>
      <c r="FU43" s="7"/>
      <c r="FV43" s="20"/>
      <c r="FW43" s="7"/>
      <c r="FX43" s="20"/>
      <c r="FY43" s="7"/>
      <c r="FZ43" s="20"/>
      <c r="GA43" s="7"/>
      <c r="GB43" s="20"/>
      <c r="GC43" s="7"/>
      <c r="GD43" s="20"/>
      <c r="GE43" s="7"/>
      <c r="GF43" s="20"/>
      <c r="GG43" s="7"/>
      <c r="GH43" s="20"/>
      <c r="GI43" s="153"/>
      <c r="GJ43" s="116"/>
      <c r="GK43" s="7"/>
      <c r="GL43" s="20"/>
      <c r="GM43" s="7"/>
      <c r="GN43" s="20"/>
      <c r="GO43" s="7"/>
      <c r="GP43" s="20"/>
      <c r="GQ43" s="7">
        <v>1.2453703703703703E-2</v>
      </c>
      <c r="GR43" s="20">
        <f>ROUNDUP(GQ43/F43,0)</f>
        <v>1</v>
      </c>
      <c r="GS43" s="113"/>
      <c r="GT43" s="103"/>
      <c r="GU43" s="7"/>
      <c r="GV43" s="20"/>
      <c r="GW43" s="7"/>
      <c r="GX43" s="20"/>
      <c r="GY43" s="7"/>
      <c r="GZ43" s="119"/>
      <c r="HA43" s="64">
        <v>2.0497685185185185E-2</v>
      </c>
      <c r="HB43" s="67">
        <f>ROUNDUP(HA43/F43,0)</f>
        <v>2</v>
      </c>
      <c r="HC43" s="64">
        <v>6.6354166666666659E-2</v>
      </c>
      <c r="HD43" s="44">
        <f>ROUNDUP(HC43/F43,0)</f>
        <v>6</v>
      </c>
      <c r="HE43" s="41"/>
      <c r="HF43" s="44"/>
      <c r="HG43" s="41">
        <v>1.2488425925925925E-2</v>
      </c>
      <c r="HH43" s="44">
        <f>ROUNDUP(HG43/F43,0)</f>
        <v>2</v>
      </c>
      <c r="HI43" s="41">
        <v>3.4178240740740738E-2</v>
      </c>
      <c r="HJ43" s="44">
        <f>ROUNDUP(HI43/F43,0)</f>
        <v>3</v>
      </c>
      <c r="HK43" s="41">
        <v>2.6793981481481485E-2</v>
      </c>
      <c r="HL43" s="44">
        <f>ROUNDUP(HK43/F43,0)</f>
        <v>3</v>
      </c>
      <c r="HM43" s="41"/>
      <c r="HN43" s="44"/>
      <c r="HO43" s="41"/>
      <c r="HP43" s="44"/>
      <c r="HQ43" s="41"/>
      <c r="HR43" s="44"/>
      <c r="HS43" s="41">
        <v>3.5995370370370369E-3</v>
      </c>
      <c r="HT43" s="44">
        <f>ROUNDUP(HS43/F43,0)</f>
        <v>1</v>
      </c>
      <c r="HU43" s="105"/>
      <c r="HV43" s="106"/>
      <c r="HW43" s="41"/>
      <c r="HX43" s="44"/>
      <c r="HY43" s="41">
        <v>1.5162037037037036E-2</v>
      </c>
      <c r="HZ43" s="44">
        <f>ROUNDUP(HY43/F43,0)</f>
        <v>2</v>
      </c>
      <c r="IA43" s="41"/>
      <c r="IB43" s="44"/>
      <c r="IC43" s="41"/>
      <c r="ID43" s="44"/>
      <c r="IE43" s="41">
        <v>2.3067129629629632E-2</v>
      </c>
      <c r="IF43" s="44">
        <f>ROUNDUP(IE43/F43,0)</f>
        <v>2</v>
      </c>
      <c r="IG43" s="146"/>
      <c r="IH43" s="44"/>
      <c r="II43" s="153"/>
      <c r="IJ43" s="103"/>
      <c r="IK43" s="41">
        <v>3.4027777777777784E-3</v>
      </c>
      <c r="IL43" s="44">
        <f t="shared" si="6"/>
        <v>1</v>
      </c>
      <c r="IM43" s="41">
        <v>1.8124999999999999E-2</v>
      </c>
      <c r="IN43" s="44">
        <f>ROUNDUP(IM43/F43,0)</f>
        <v>2</v>
      </c>
      <c r="IO43" s="41"/>
      <c r="IP43" s="44"/>
      <c r="IQ43" s="41">
        <v>3.1331018518518515E-2</v>
      </c>
      <c r="IR43" s="44">
        <f>ROUNDUP(IQ43/F43,0)</f>
        <v>3</v>
      </c>
      <c r="IS43" s="41">
        <v>1.2129629629629629E-2</v>
      </c>
      <c r="IT43" s="65">
        <f>ROUNDUP(IS43/F43,0)</f>
        <v>1</v>
      </c>
      <c r="IU43" s="41"/>
      <c r="IV43" s="44"/>
      <c r="IW43" s="41"/>
      <c r="IX43" s="44"/>
      <c r="IY43" s="148"/>
      <c r="IZ43" s="149"/>
      <c r="JA43" s="153"/>
      <c r="JB43" s="103"/>
      <c r="JC43" s="148"/>
      <c r="JD43" s="149"/>
      <c r="JE43" s="148"/>
      <c r="JF43" s="149"/>
      <c r="JG43" s="148"/>
      <c r="JH43" s="149"/>
    </row>
    <row r="44" spans="1:268" s="33" customFormat="1" ht="16.5" customHeight="1" x14ac:dyDescent="0.2">
      <c r="A44" s="127" t="s">
        <v>484</v>
      </c>
      <c r="B44" s="140" t="s">
        <v>477</v>
      </c>
      <c r="C44" s="161">
        <v>15</v>
      </c>
      <c r="D44" s="91">
        <v>0</v>
      </c>
      <c r="E44" s="151">
        <f t="shared" si="0"/>
        <v>7.541666666666666E-2</v>
      </c>
      <c r="F44" s="25">
        <f t="shared" si="1"/>
        <v>0</v>
      </c>
      <c r="G44" s="64"/>
      <c r="H44" s="67"/>
      <c r="I44" s="64"/>
      <c r="J44" s="67"/>
      <c r="K44" s="64"/>
      <c r="L44" s="67"/>
      <c r="M44" s="64"/>
      <c r="N44" s="67"/>
      <c r="O44" s="64"/>
      <c r="P44" s="67"/>
      <c r="Q44" s="64"/>
      <c r="R44" s="67"/>
      <c r="S44" s="64"/>
      <c r="T44" s="67"/>
      <c r="U44" s="64"/>
      <c r="V44" s="67"/>
      <c r="W44" s="64"/>
      <c r="X44" s="67"/>
      <c r="Y44" s="64"/>
      <c r="Z44" s="67"/>
      <c r="AA44" s="64"/>
      <c r="AB44" s="67"/>
      <c r="AC44" s="64"/>
      <c r="AD44" s="67"/>
      <c r="AE44" s="64"/>
      <c r="AF44" s="67"/>
      <c r="AG44" s="64"/>
      <c r="AH44" s="67"/>
      <c r="AI44" s="64"/>
      <c r="AJ44" s="67"/>
      <c r="AK44" s="64"/>
      <c r="AL44" s="67"/>
      <c r="AM44" s="64"/>
      <c r="AN44" s="67"/>
      <c r="AO44" s="64"/>
      <c r="AP44" s="67"/>
      <c r="AQ44" s="69"/>
      <c r="AR44" s="67"/>
      <c r="AS44" s="64"/>
      <c r="AT44" s="67"/>
      <c r="AU44" s="64"/>
      <c r="AV44" s="67"/>
      <c r="AW44" s="64"/>
      <c r="AX44" s="67"/>
      <c r="AY44" s="64"/>
      <c r="AZ44" s="67"/>
      <c r="BA44" s="64"/>
      <c r="BB44" s="67"/>
      <c r="BC44" s="64"/>
      <c r="BD44" s="65"/>
      <c r="BE44" s="64"/>
      <c r="BF44" s="65"/>
      <c r="BG44" s="64"/>
      <c r="BH44" s="65"/>
      <c r="BI44" s="64"/>
      <c r="BJ44" s="67"/>
      <c r="BK44" s="64"/>
      <c r="BL44" s="67"/>
      <c r="BM44" s="64"/>
      <c r="BN44" s="67"/>
      <c r="BO44" s="64"/>
      <c r="BP44" s="67"/>
      <c r="BQ44" s="64"/>
      <c r="BR44" s="67"/>
      <c r="BS44" s="64"/>
      <c r="BT44" s="67"/>
      <c r="BU44" s="64"/>
      <c r="BV44" s="67"/>
      <c r="BW44" s="64"/>
      <c r="BX44" s="67"/>
      <c r="BY44" s="64"/>
      <c r="BZ44" s="67"/>
      <c r="CA44" s="64"/>
      <c r="CB44" s="67"/>
      <c r="CC44" s="64"/>
      <c r="CD44" s="67"/>
      <c r="CE44" s="64"/>
      <c r="CF44" s="67"/>
      <c r="CG44" s="64"/>
      <c r="CH44" s="67"/>
      <c r="CI44" s="64"/>
      <c r="CJ44" s="67"/>
      <c r="CK44" s="64"/>
      <c r="CL44" s="67"/>
      <c r="CM44" s="64"/>
      <c r="CN44" s="67"/>
      <c r="CO44" s="64"/>
      <c r="CP44" s="67"/>
      <c r="CQ44" s="64"/>
      <c r="CR44" s="67"/>
      <c r="CS44" s="64"/>
      <c r="CT44" s="67"/>
      <c r="CU44" s="64"/>
      <c r="CV44" s="67"/>
      <c r="CW44" s="64"/>
      <c r="CX44" s="67"/>
      <c r="CY44" s="64"/>
      <c r="CZ44" s="67"/>
      <c r="DA44" s="64"/>
      <c r="DB44" s="67"/>
      <c r="DC44" s="64"/>
      <c r="DD44" s="67"/>
      <c r="DE44" s="70"/>
      <c r="DF44" s="67"/>
      <c r="DG44" s="70"/>
      <c r="DH44" s="67"/>
      <c r="DI44" s="64"/>
      <c r="DJ44" s="67"/>
      <c r="DK44" s="135"/>
      <c r="DL44" s="136"/>
      <c r="DM44" s="69"/>
      <c r="DN44" s="67"/>
      <c r="DO44" s="64"/>
      <c r="DP44" s="67"/>
      <c r="DQ44" s="64"/>
      <c r="DR44" s="67"/>
      <c r="DS44" s="70"/>
      <c r="DT44" s="67"/>
      <c r="DU44" s="70"/>
      <c r="DV44" s="67"/>
      <c r="DW44" s="70"/>
      <c r="DX44" s="67"/>
      <c r="DY44" s="64"/>
      <c r="DZ44" s="67"/>
      <c r="EA44" s="135"/>
      <c r="EB44" s="137"/>
      <c r="EC44" s="64"/>
      <c r="ED44" s="67"/>
      <c r="EE44" s="64"/>
      <c r="EF44" s="67"/>
      <c r="EG44" s="64"/>
      <c r="EH44" s="67"/>
      <c r="EI44" s="64"/>
      <c r="EJ44" s="67"/>
      <c r="EK44" s="64"/>
      <c r="EL44" s="67"/>
      <c r="EM44" s="64"/>
      <c r="EN44" s="67"/>
      <c r="EO44" s="64"/>
      <c r="EP44" s="67"/>
      <c r="EQ44" s="64"/>
      <c r="ER44" s="67"/>
      <c r="ES44" s="64"/>
      <c r="ET44" s="67"/>
      <c r="EU44" s="64"/>
      <c r="EV44" s="67"/>
      <c r="EW44" s="64"/>
      <c r="EX44" s="67"/>
      <c r="EY44" s="64"/>
      <c r="EZ44" s="67"/>
      <c r="FA44" s="64"/>
      <c r="FB44" s="67"/>
      <c r="FC44" s="64"/>
      <c r="FD44" s="67"/>
      <c r="FE44" s="64"/>
      <c r="FF44" s="67"/>
      <c r="FG44" s="64"/>
      <c r="FH44" s="67"/>
      <c r="FI44" s="64"/>
      <c r="FJ44" s="67"/>
      <c r="FK44" s="64"/>
      <c r="FL44" s="67"/>
      <c r="FM44" s="64"/>
      <c r="FN44" s="67"/>
      <c r="FO44" s="64"/>
      <c r="FP44" s="67"/>
      <c r="FQ44" s="64"/>
      <c r="FR44" s="67"/>
      <c r="FS44" s="64"/>
      <c r="FT44" s="67"/>
      <c r="FU44" s="64"/>
      <c r="FV44" s="67"/>
      <c r="FW44" s="64"/>
      <c r="FX44" s="67"/>
      <c r="FY44" s="64"/>
      <c r="FZ44" s="67"/>
      <c r="GA44" s="64"/>
      <c r="GB44" s="67"/>
      <c r="GC44" s="64"/>
      <c r="GD44" s="67"/>
      <c r="GE44" s="64"/>
      <c r="GF44" s="67"/>
      <c r="GG44" s="64"/>
      <c r="GH44" s="67"/>
      <c r="GI44" s="135"/>
      <c r="GJ44" s="142"/>
      <c r="GK44" s="64"/>
      <c r="GL44" s="67"/>
      <c r="GM44" s="64"/>
      <c r="GN44" s="67"/>
      <c r="GO44" s="64"/>
      <c r="GP44" s="67"/>
      <c r="GQ44" s="64"/>
      <c r="GR44" s="67"/>
      <c r="GS44" s="143"/>
      <c r="GT44" s="136"/>
      <c r="GU44" s="64"/>
      <c r="GV44" s="67"/>
      <c r="GW44" s="64"/>
      <c r="GX44" s="67"/>
      <c r="GY44" s="64"/>
      <c r="GZ44" s="138"/>
      <c r="HA44" s="93"/>
      <c r="HB44" s="71"/>
      <c r="HC44" s="93"/>
      <c r="HD44" s="71"/>
      <c r="HE44" s="64"/>
      <c r="HF44" s="67"/>
      <c r="HG44" s="64"/>
      <c r="HH44" s="67"/>
      <c r="HI44" s="64"/>
      <c r="HJ44" s="67"/>
      <c r="HK44" s="64"/>
      <c r="HL44" s="67"/>
      <c r="HM44" s="64"/>
      <c r="HN44" s="67"/>
      <c r="HO44" s="64"/>
      <c r="HP44" s="67"/>
      <c r="HQ44" s="64"/>
      <c r="HR44" s="67"/>
      <c r="HS44" s="64"/>
      <c r="HT44" s="67"/>
      <c r="HU44" s="141"/>
      <c r="HV44" s="109"/>
      <c r="HW44" s="64"/>
      <c r="HX44" s="67"/>
      <c r="HY44" s="64"/>
      <c r="HZ44" s="67"/>
      <c r="IA44" s="64">
        <v>7.2256944444444443E-2</v>
      </c>
      <c r="IB44" s="67" t="e">
        <f>ROUNDUP(IA44/F44,0)</f>
        <v>#DIV/0!</v>
      </c>
      <c r="IC44" s="64"/>
      <c r="ID44" s="67"/>
      <c r="IE44" s="64"/>
      <c r="IF44" s="67"/>
      <c r="IG44" s="125"/>
      <c r="IH44" s="67"/>
      <c r="II44" s="153"/>
      <c r="IJ44" s="103"/>
      <c r="IK44" s="64">
        <v>3.1597222222222222E-3</v>
      </c>
      <c r="IL44" s="71" t="e">
        <f t="shared" si="6"/>
        <v>#DIV/0!</v>
      </c>
      <c r="IM44" s="64"/>
      <c r="IN44" s="67"/>
      <c r="IO44" s="64"/>
      <c r="IP44" s="67"/>
      <c r="IQ44" s="64"/>
      <c r="IR44" s="71"/>
      <c r="IS44" s="64"/>
      <c r="IT44" s="17"/>
      <c r="IU44" s="64"/>
      <c r="IV44" s="67"/>
      <c r="IW44" s="64"/>
      <c r="IX44" s="67"/>
      <c r="IY44" s="148"/>
      <c r="IZ44" s="149"/>
      <c r="JA44" s="153"/>
      <c r="JB44" s="103"/>
      <c r="JC44" s="148"/>
      <c r="JD44" s="149"/>
      <c r="JE44" s="148"/>
      <c r="JF44" s="149"/>
      <c r="JG44" s="148"/>
      <c r="JH44" s="149"/>
    </row>
    <row r="45" spans="1:268" s="33" customFormat="1" ht="16.5" customHeight="1" thickBot="1" x14ac:dyDescent="0.25">
      <c r="A45" s="87" t="s">
        <v>485</v>
      </c>
      <c r="B45" s="75" t="s">
        <v>401</v>
      </c>
      <c r="C45" s="162">
        <v>7</v>
      </c>
      <c r="D45" s="85">
        <f>H45+J45+L45+N45+P45+R45+T45+V45+X45+Z45+AB45+AD45+AF45+AH45+AJ45+AL45+AN45+AP45+AR45+AT45+AV45+AX45+AZ45+BB45+BD45+BF45+BH45+BJ45+BL45+BN45+BP45+BR45+BT45+BV45+BX45+BZ45+CB45+CD45+CF45+CH45+CJ45+CL45+CN45+CP45+CR45+CT45+CV45+CX45+CZ45+DB45+DD45+DF45+DH45+DJ45+DL45+DN45+DP45+DR45+DT45+DV45+DX45+DZ45+EB45+ED45+EF45+EH45+EJ45+EL45+EN45+EP45+ER45+ET45+EV45+EX45+EZ45+FB45+FD45+FF45+FH45+FJ45+FL45+FN45+FP45+FR45+FT45+FV45+FX45+FZ45+GB45+GD45+GF45+GH45+GL45+GN45+GP45+GR45+GV45+GX45+HB45+HD45+HF45+HH45+HJ45+HL45+HN45+HP45+HR45+HT45+HV45+HX45+HZ45+IB45+ID45+IF45+IH45+IL45+IN45+IP45+IR45+IT45+IV45+IX45+IZ45+JD45+JF45+JH45</f>
        <v>33</v>
      </c>
      <c r="E45" s="152">
        <f t="shared" si="0"/>
        <v>0.42256944444444444</v>
      </c>
      <c r="F45" s="79">
        <f t="shared" si="1"/>
        <v>1.6018518518518519E-2</v>
      </c>
      <c r="G45" s="59"/>
      <c r="H45" s="47"/>
      <c r="I45" s="59"/>
      <c r="J45" s="47"/>
      <c r="K45" s="59"/>
      <c r="L45" s="47"/>
      <c r="M45" s="59"/>
      <c r="N45" s="47"/>
      <c r="O45" s="59"/>
      <c r="P45" s="47"/>
      <c r="Q45" s="59"/>
      <c r="R45" s="47"/>
      <c r="S45" s="59"/>
      <c r="T45" s="47"/>
      <c r="U45" s="59"/>
      <c r="V45" s="47"/>
      <c r="W45" s="59"/>
      <c r="X45" s="47"/>
      <c r="Y45" s="59"/>
      <c r="Z45" s="47"/>
      <c r="AA45" s="59"/>
      <c r="AB45" s="47"/>
      <c r="AC45" s="59"/>
      <c r="AD45" s="47"/>
      <c r="AE45" s="59"/>
      <c r="AF45" s="47"/>
      <c r="AG45" s="59"/>
      <c r="AH45" s="47"/>
      <c r="AI45" s="59"/>
      <c r="AJ45" s="47"/>
      <c r="AK45" s="59"/>
      <c r="AL45" s="47"/>
      <c r="AM45" s="59"/>
      <c r="AN45" s="47"/>
      <c r="AO45" s="59"/>
      <c r="AP45" s="47"/>
      <c r="AQ45" s="110"/>
      <c r="AR45" s="47"/>
      <c r="AS45" s="59"/>
      <c r="AT45" s="47"/>
      <c r="AU45" s="59"/>
      <c r="AV45" s="47"/>
      <c r="AW45" s="59"/>
      <c r="AX45" s="47"/>
      <c r="AY45" s="59"/>
      <c r="AZ45" s="47"/>
      <c r="BA45" s="59"/>
      <c r="BB45" s="47"/>
      <c r="BC45" s="59"/>
      <c r="BD45" s="58"/>
      <c r="BE45" s="59"/>
      <c r="BF45" s="58"/>
      <c r="BG45" s="59"/>
      <c r="BH45" s="58"/>
      <c r="BI45" s="59"/>
      <c r="BJ45" s="47"/>
      <c r="BK45" s="59"/>
      <c r="BL45" s="47"/>
      <c r="BM45" s="59"/>
      <c r="BN45" s="47"/>
      <c r="BO45" s="59"/>
      <c r="BP45" s="47"/>
      <c r="BQ45" s="59"/>
      <c r="BR45" s="47"/>
      <c r="BS45" s="59"/>
      <c r="BT45" s="47"/>
      <c r="BU45" s="59"/>
      <c r="BV45" s="47"/>
      <c r="BW45" s="59"/>
      <c r="BX45" s="47"/>
      <c r="BY45" s="59"/>
      <c r="BZ45" s="47"/>
      <c r="CA45" s="59"/>
      <c r="CB45" s="47"/>
      <c r="CC45" s="59"/>
      <c r="CD45" s="47"/>
      <c r="CE45" s="59"/>
      <c r="CF45" s="47"/>
      <c r="CG45" s="59"/>
      <c r="CH45" s="47"/>
      <c r="CI45" s="59"/>
      <c r="CJ45" s="47"/>
      <c r="CK45" s="59"/>
      <c r="CL45" s="47"/>
      <c r="CM45" s="59"/>
      <c r="CN45" s="47"/>
      <c r="CO45" s="59"/>
      <c r="CP45" s="47"/>
      <c r="CQ45" s="59"/>
      <c r="CR45" s="47"/>
      <c r="CS45" s="59"/>
      <c r="CT45" s="47"/>
      <c r="CU45" s="59"/>
      <c r="CV45" s="47"/>
      <c r="CW45" s="59"/>
      <c r="CX45" s="47"/>
      <c r="CY45" s="59"/>
      <c r="CZ45" s="47"/>
      <c r="DA45" s="59"/>
      <c r="DB45" s="47"/>
      <c r="DC45" s="59"/>
      <c r="DD45" s="47"/>
      <c r="DE45" s="111"/>
      <c r="DF45" s="47"/>
      <c r="DG45" s="111"/>
      <c r="DH45" s="47"/>
      <c r="DI45" s="59"/>
      <c r="DJ45" s="47"/>
      <c r="DK45" s="154"/>
      <c r="DL45" s="104"/>
      <c r="DM45" s="110"/>
      <c r="DN45" s="47"/>
      <c r="DO45" s="59"/>
      <c r="DP45" s="47"/>
      <c r="DQ45" s="59"/>
      <c r="DR45" s="47"/>
      <c r="DS45" s="111"/>
      <c r="DT45" s="47"/>
      <c r="DU45" s="111"/>
      <c r="DV45" s="47"/>
      <c r="DW45" s="111"/>
      <c r="DX45" s="47"/>
      <c r="DY45" s="59"/>
      <c r="DZ45" s="47"/>
      <c r="EA45" s="154"/>
      <c r="EB45" s="102"/>
      <c r="EC45" s="59"/>
      <c r="ED45" s="47"/>
      <c r="EE45" s="59"/>
      <c r="EF45" s="47"/>
      <c r="EG45" s="59"/>
      <c r="EH45" s="47"/>
      <c r="EI45" s="59"/>
      <c r="EJ45" s="47"/>
      <c r="EK45" s="59"/>
      <c r="EL45" s="47"/>
      <c r="EM45" s="59"/>
      <c r="EN45" s="47"/>
      <c r="EO45" s="59"/>
      <c r="EP45" s="47"/>
      <c r="EQ45" s="59"/>
      <c r="ER45" s="47"/>
      <c r="ES45" s="59"/>
      <c r="ET45" s="47"/>
      <c r="EU45" s="59"/>
      <c r="EV45" s="47"/>
      <c r="EW45" s="59"/>
      <c r="EX45" s="47"/>
      <c r="EY45" s="59"/>
      <c r="EZ45" s="47"/>
      <c r="FA45" s="59"/>
      <c r="FB45" s="47"/>
      <c r="FC45" s="59"/>
      <c r="FD45" s="47"/>
      <c r="FE45" s="59"/>
      <c r="FF45" s="47"/>
      <c r="FG45" s="59"/>
      <c r="FH45" s="47"/>
      <c r="FI45" s="59"/>
      <c r="FJ45" s="47"/>
      <c r="FK45" s="59"/>
      <c r="FL45" s="47"/>
      <c r="FM45" s="59"/>
      <c r="FN45" s="47"/>
      <c r="FO45" s="59"/>
      <c r="FP45" s="47"/>
      <c r="FQ45" s="59">
        <v>1.7256944444444446E-2</v>
      </c>
      <c r="FR45" s="47">
        <f>ROUNDUP(FQ45/F45,0)</f>
        <v>2</v>
      </c>
      <c r="FS45" s="59"/>
      <c r="FT45" s="47"/>
      <c r="FU45" s="59"/>
      <c r="FV45" s="47"/>
      <c r="FW45" s="59">
        <v>0.16858796296296297</v>
      </c>
      <c r="FX45" s="47">
        <f>ROUNDUP(FW45/F45,0)</f>
        <v>11</v>
      </c>
      <c r="FY45" s="59"/>
      <c r="FZ45" s="47"/>
      <c r="GA45" s="59"/>
      <c r="GB45" s="47"/>
      <c r="GC45" s="59"/>
      <c r="GD45" s="47"/>
      <c r="GE45" s="59"/>
      <c r="GF45" s="47"/>
      <c r="GG45" s="59">
        <v>3.2812500000000001E-2</v>
      </c>
      <c r="GH45" s="47">
        <f>ROUNDUP(GG45/F45,0)</f>
        <v>3</v>
      </c>
      <c r="GI45" s="154"/>
      <c r="GJ45" s="117"/>
      <c r="GK45" s="59">
        <v>1.6018518518518519E-2</v>
      </c>
      <c r="GL45" s="47">
        <f>ROUNDUP(GK45/F45,0)</f>
        <v>1</v>
      </c>
      <c r="GM45" s="59">
        <v>1.1087962962962964E-2</v>
      </c>
      <c r="GN45" s="47">
        <f>ROUNDUP(GM45/F45,0)</f>
        <v>1</v>
      </c>
      <c r="GO45" s="59"/>
      <c r="GP45" s="47"/>
      <c r="GQ45" s="59"/>
      <c r="GR45" s="47"/>
      <c r="GS45" s="114"/>
      <c r="GT45" s="104"/>
      <c r="GU45" s="59"/>
      <c r="GV45" s="47"/>
      <c r="GW45" s="59"/>
      <c r="GX45" s="47"/>
      <c r="GY45" s="59"/>
      <c r="GZ45" s="121"/>
      <c r="HA45" s="59"/>
      <c r="HB45" s="47"/>
      <c r="HC45" s="59"/>
      <c r="HD45" s="47"/>
      <c r="HE45" s="59"/>
      <c r="HF45" s="47"/>
      <c r="HG45" s="59"/>
      <c r="HH45" s="47"/>
      <c r="HI45" s="59"/>
      <c r="HJ45" s="47"/>
      <c r="HK45" s="59"/>
      <c r="HL45" s="47"/>
      <c r="HM45" s="59"/>
      <c r="HN45" s="47"/>
      <c r="HO45" s="59"/>
      <c r="HP45" s="47"/>
      <c r="HQ45" s="59"/>
      <c r="HR45" s="47"/>
      <c r="HS45" s="59"/>
      <c r="HT45" s="47"/>
      <c r="HU45" s="126"/>
      <c r="HV45" s="102"/>
      <c r="HW45" s="59"/>
      <c r="HX45" s="47"/>
      <c r="HY45" s="59">
        <v>2.342592592592593E-2</v>
      </c>
      <c r="HZ45" s="47">
        <f>ROUNDUP(HY45/F45,0)</f>
        <v>2</v>
      </c>
      <c r="IA45" s="59"/>
      <c r="IB45" s="47"/>
      <c r="IC45" s="59"/>
      <c r="ID45" s="47"/>
      <c r="IE45" s="59"/>
      <c r="IF45" s="47"/>
      <c r="IG45" s="150"/>
      <c r="IH45" s="47"/>
      <c r="II45" s="154"/>
      <c r="IJ45" s="104"/>
      <c r="IK45" s="59">
        <v>4.9884259259259265E-3</v>
      </c>
      <c r="IL45" s="47">
        <f t="shared" si="6"/>
        <v>1</v>
      </c>
      <c r="IM45" s="59">
        <v>2.4189814814814817E-2</v>
      </c>
      <c r="IN45" s="47">
        <f>ROUNDUP(IM45/F45,0)</f>
        <v>2</v>
      </c>
      <c r="IO45" s="59"/>
      <c r="IP45" s="47"/>
      <c r="IQ45" s="59">
        <v>4.1412037037037039E-2</v>
      </c>
      <c r="IR45" s="47">
        <f>ROUNDUP(IQ45/F45,0)</f>
        <v>3</v>
      </c>
      <c r="IS45" s="59">
        <v>5.7523148148148143E-3</v>
      </c>
      <c r="IT45" s="47">
        <f>ROUNDUP(IS45/F45,0)</f>
        <v>1</v>
      </c>
      <c r="IU45" s="59"/>
      <c r="IV45" s="47"/>
      <c r="IW45" s="59"/>
      <c r="IX45" s="47"/>
      <c r="IY45" s="150">
        <v>2.3356481481481482E-2</v>
      </c>
      <c r="IZ45" s="115">
        <f>ROUNDUP(IY45/F45,0)</f>
        <v>2</v>
      </c>
      <c r="JA45" s="154"/>
      <c r="JB45" s="104"/>
      <c r="JC45" s="150"/>
      <c r="JD45" s="115"/>
      <c r="JE45" s="150">
        <v>5.3680555555555558E-2</v>
      </c>
      <c r="JF45" s="115">
        <f>ROUNDUP(JE45/F45,0)</f>
        <v>4</v>
      </c>
      <c r="JG45" s="150"/>
      <c r="JH45" s="115"/>
    </row>
    <row r="46" spans="1:268" s="73" customFormat="1" ht="19.5" customHeight="1" x14ac:dyDescent="0.2">
      <c r="A46" s="878" t="s">
        <v>111</v>
      </c>
      <c r="B46" s="879"/>
      <c r="C46" s="80">
        <f>SUM(G46:JD46)</f>
        <v>661</v>
      </c>
      <c r="D46" s="74" t="s">
        <v>112</v>
      </c>
      <c r="E46" s="912">
        <f>SUM(E3:E45)</f>
        <v>32.737349537037034</v>
      </c>
      <c r="F46" s="913"/>
      <c r="G46" s="163">
        <f>(IF(G3&gt;0,"1"))+(IF(G4&gt;0,"1"))+(IF(G5&gt;0,"1"))+(IF(G6&gt;0,"1"))+(IF(G7&gt;0,"1"))+(IF(G8&gt;0,"1"))+(IF(G9&gt;0,"1"))+(IF(G10&gt;0,"1"))+(IF(G11&gt;0,"1"))+(IF(G12&gt;0,"1"))+(IF(G13&gt;0,"1"))+(IF(G14&gt;0,"1"))+(IF(G15&gt;0,"1"))+(IF(G16&gt;0,"1"))+(IF(G17&gt;0,"1"))+(IF(G18&gt;0,"1"))+(IF(G19&gt;0,"1"))+(IF(G20&gt;0,"1"))+(IF(G21&gt;0,"1"))+(IF(G22&gt;0,"1"))+(IF(G23&gt;0,"1"))+(IF(G24&gt;0,"1"))+(IF(G25&gt;0,"1"))+(IF(G26&gt;0,"1"))+(IF(G27&gt;0,"1"))+(IF(G28&gt;0,"1"))+(IF(G29&gt;0,"1"))+(IF(G30&gt;0,"1"))+(IF(G31&gt;0,"1"))+(IF(G32&gt;0,"1"))+(IF(G33&gt;0,"1"))+(IF(G34&gt;0,"1"))+(IF(G35&gt;0,"1"))+(IF(G36&gt;0,"1"))+(IF(G37&gt;0,"1"))+(IF(G38&gt;0,"1"))+(IF(G39&gt;0,"1"))+(IF(G40&gt;0,"1"))+(IF(G41&gt;0,"1"))+(IF(G42&gt;0,"1"))+(IF(G43&gt;0,"1"))+(IF(G44&gt;0,"1"))+(IF(G45&gt;0,"1"))</f>
        <v>10</v>
      </c>
      <c r="H46" s="163"/>
      <c r="I46" s="163">
        <f t="shared" ref="I46:BS46" si="7">(IF(I3&gt;0,"1"))+(IF(I4&gt;0,"1"))+(IF(I5&gt;0,"1"))+(IF(I6&gt;0,"1"))+(IF(I7&gt;0,"1"))+(IF(I8&gt;0,"1"))+(IF(I9&gt;0,"1"))+(IF(I10&gt;0,"1"))+(IF(I11&gt;0,"1"))+(IF(I12&gt;0,"1"))+(IF(I13&gt;0,"1"))+(IF(I14&gt;0,"1"))+(IF(I15&gt;0,"1"))+(IF(I16&gt;0,"1"))+(IF(I17&gt;0,"1"))+(IF(I18&gt;0,"1"))+(IF(I19&gt;0,"1"))+(IF(I20&gt;0,"1"))+(IF(I21&gt;0,"1"))+(IF(I22&gt;0,"1"))+(IF(I23&gt;0,"1"))+(IF(I24&gt;0,"1"))+(IF(I25&gt;0,"1"))+(IF(I26&gt;0,"1"))+(IF(I27&gt;0,"1"))+(IF(I28&gt;0,"1"))+(IF(I29&gt;0,"1"))+(IF(I30&gt;0,"1"))+(IF(I31&gt;0,"1"))+(IF(I32&gt;0,"1"))+(IF(I33&gt;0,"1"))+(IF(I34&gt;0,"1"))+(IF(I35&gt;0,"1"))+(IF(I36&gt;0,"1"))+(IF(I37&gt;0,"1"))+(IF(I38&gt;0,"1"))+(IF(I39&gt;0,"1"))+(IF(I40&gt;0,"1"))+(IF(I41&gt;0,"1"))+(IF(I42&gt;0,"1"))+(IF(I43&gt;0,"1"))+(IF(I44&gt;0,"1"))+(IF(I45&gt;0,"1"))</f>
        <v>10</v>
      </c>
      <c r="J46" s="163"/>
      <c r="K46" s="163">
        <f t="shared" si="7"/>
        <v>1</v>
      </c>
      <c r="L46" s="163"/>
      <c r="M46" s="163">
        <f t="shared" si="7"/>
        <v>1</v>
      </c>
      <c r="N46" s="163"/>
      <c r="O46" s="163">
        <f t="shared" si="7"/>
        <v>13</v>
      </c>
      <c r="P46" s="163"/>
      <c r="Q46" s="163">
        <f t="shared" si="7"/>
        <v>6</v>
      </c>
      <c r="R46" s="163"/>
      <c r="S46" s="163">
        <f t="shared" si="7"/>
        <v>5</v>
      </c>
      <c r="T46" s="163"/>
      <c r="U46" s="163">
        <f t="shared" si="7"/>
        <v>5</v>
      </c>
      <c r="V46" s="163"/>
      <c r="W46" s="163">
        <f t="shared" si="7"/>
        <v>3</v>
      </c>
      <c r="X46" s="163"/>
      <c r="Y46" s="163">
        <f t="shared" si="7"/>
        <v>11</v>
      </c>
      <c r="Z46" s="163"/>
      <c r="AA46" s="163">
        <f t="shared" si="7"/>
        <v>1</v>
      </c>
      <c r="AB46" s="163"/>
      <c r="AC46" s="163">
        <f t="shared" si="7"/>
        <v>15</v>
      </c>
      <c r="AD46" s="163"/>
      <c r="AE46" s="163">
        <f t="shared" si="7"/>
        <v>2</v>
      </c>
      <c r="AF46" s="163"/>
      <c r="AG46" s="163">
        <f t="shared" si="7"/>
        <v>2</v>
      </c>
      <c r="AH46" s="163"/>
      <c r="AI46" s="163">
        <f t="shared" si="7"/>
        <v>14</v>
      </c>
      <c r="AJ46" s="163"/>
      <c r="AK46" s="163">
        <f t="shared" si="7"/>
        <v>3</v>
      </c>
      <c r="AL46" s="163"/>
      <c r="AM46" s="163">
        <f t="shared" si="7"/>
        <v>1</v>
      </c>
      <c r="AN46" s="163"/>
      <c r="AO46" s="163">
        <f t="shared" si="7"/>
        <v>3</v>
      </c>
      <c r="AP46" s="163"/>
      <c r="AQ46" s="163">
        <f t="shared" si="7"/>
        <v>4</v>
      </c>
      <c r="AR46" s="163"/>
      <c r="AS46" s="163">
        <f t="shared" si="7"/>
        <v>1</v>
      </c>
      <c r="AT46" s="163"/>
      <c r="AU46" s="163">
        <f t="shared" si="7"/>
        <v>14</v>
      </c>
      <c r="AV46" s="163"/>
      <c r="AW46" s="163">
        <f t="shared" si="7"/>
        <v>1</v>
      </c>
      <c r="AX46" s="163"/>
      <c r="AY46" s="163">
        <f t="shared" si="7"/>
        <v>1</v>
      </c>
      <c r="AZ46" s="163"/>
      <c r="BA46" s="163">
        <f t="shared" si="7"/>
        <v>13</v>
      </c>
      <c r="BB46" s="163"/>
      <c r="BC46" s="163">
        <f t="shared" si="7"/>
        <v>2</v>
      </c>
      <c r="BD46" s="163"/>
      <c r="BE46" s="163">
        <f t="shared" si="7"/>
        <v>1</v>
      </c>
      <c r="BF46" s="163"/>
      <c r="BG46" s="163">
        <f t="shared" si="7"/>
        <v>1</v>
      </c>
      <c r="BH46" s="163"/>
      <c r="BI46" s="163">
        <f t="shared" si="7"/>
        <v>7</v>
      </c>
      <c r="BJ46" s="163"/>
      <c r="BK46" s="163">
        <f t="shared" si="7"/>
        <v>4</v>
      </c>
      <c r="BL46" s="163"/>
      <c r="BM46" s="163">
        <f t="shared" si="7"/>
        <v>5</v>
      </c>
      <c r="BN46" s="163"/>
      <c r="BO46" s="163">
        <f t="shared" si="7"/>
        <v>1</v>
      </c>
      <c r="BP46" s="163"/>
      <c r="BQ46" s="163">
        <f t="shared" si="7"/>
        <v>3</v>
      </c>
      <c r="BR46" s="163"/>
      <c r="BS46" s="163">
        <f t="shared" si="7"/>
        <v>14</v>
      </c>
      <c r="BT46" s="163"/>
      <c r="BU46" s="163">
        <f t="shared" ref="BU46:EE46" si="8">(IF(BU3&gt;0,"1"))+(IF(BU4&gt;0,"1"))+(IF(BU5&gt;0,"1"))+(IF(BU6&gt;0,"1"))+(IF(BU7&gt;0,"1"))+(IF(BU8&gt;0,"1"))+(IF(BU9&gt;0,"1"))+(IF(BU10&gt;0,"1"))+(IF(BU11&gt;0,"1"))+(IF(BU12&gt;0,"1"))+(IF(BU13&gt;0,"1"))+(IF(BU14&gt;0,"1"))+(IF(BU15&gt;0,"1"))+(IF(BU16&gt;0,"1"))+(IF(BU17&gt;0,"1"))+(IF(BU18&gt;0,"1"))+(IF(BU19&gt;0,"1"))+(IF(BU20&gt;0,"1"))+(IF(BU21&gt;0,"1"))+(IF(BU22&gt;0,"1"))+(IF(BU23&gt;0,"1"))+(IF(BU24&gt;0,"1"))+(IF(BU25&gt;0,"1"))+(IF(BU26&gt;0,"1"))+(IF(BU27&gt;0,"1"))+(IF(BU28&gt;0,"1"))+(IF(BU29&gt;0,"1"))+(IF(BU30&gt;0,"1"))+(IF(BU31&gt;0,"1"))+(IF(BU32&gt;0,"1"))+(IF(BU33&gt;0,"1"))+(IF(BU34&gt;0,"1"))+(IF(BU35&gt;0,"1"))+(IF(BU36&gt;0,"1"))+(IF(BU37&gt;0,"1"))+(IF(BU38&gt;0,"1"))+(IF(BU39&gt;0,"1"))+(IF(BU40&gt;0,"1"))+(IF(BU41&gt;0,"1"))+(IF(BU42&gt;0,"1"))+(IF(BU43&gt;0,"1"))+(IF(BU44&gt;0,"1"))+(IF(BU45&gt;0,"1"))</f>
        <v>1</v>
      </c>
      <c r="BV46" s="163"/>
      <c r="BW46" s="163">
        <f t="shared" si="8"/>
        <v>1</v>
      </c>
      <c r="BX46" s="163"/>
      <c r="BY46" s="163">
        <f t="shared" si="8"/>
        <v>5</v>
      </c>
      <c r="BZ46" s="163"/>
      <c r="CA46" s="163">
        <f t="shared" si="8"/>
        <v>2</v>
      </c>
      <c r="CB46" s="163"/>
      <c r="CC46" s="163">
        <f t="shared" si="8"/>
        <v>15</v>
      </c>
      <c r="CD46" s="163"/>
      <c r="CE46" s="163">
        <f t="shared" si="8"/>
        <v>1</v>
      </c>
      <c r="CF46" s="163"/>
      <c r="CG46" s="163">
        <f t="shared" si="8"/>
        <v>11</v>
      </c>
      <c r="CH46" s="163"/>
      <c r="CI46" s="163">
        <f t="shared" si="8"/>
        <v>3</v>
      </c>
      <c r="CJ46" s="163"/>
      <c r="CK46" s="163">
        <f t="shared" si="8"/>
        <v>1</v>
      </c>
      <c r="CL46" s="163"/>
      <c r="CM46" s="163">
        <f t="shared" si="8"/>
        <v>7</v>
      </c>
      <c r="CN46" s="163"/>
      <c r="CO46" s="163">
        <f t="shared" si="8"/>
        <v>14</v>
      </c>
      <c r="CP46" s="163"/>
      <c r="CQ46" s="163">
        <f t="shared" si="8"/>
        <v>3</v>
      </c>
      <c r="CR46" s="163"/>
      <c r="CS46" s="163">
        <f t="shared" si="8"/>
        <v>12</v>
      </c>
      <c r="CT46" s="163"/>
      <c r="CU46" s="163">
        <f t="shared" si="8"/>
        <v>1</v>
      </c>
      <c r="CV46" s="163"/>
      <c r="CW46" s="163">
        <f t="shared" si="8"/>
        <v>12</v>
      </c>
      <c r="CX46" s="163"/>
      <c r="CY46" s="163">
        <f t="shared" si="8"/>
        <v>1</v>
      </c>
      <c r="CZ46" s="163"/>
      <c r="DA46" s="163">
        <f t="shared" si="8"/>
        <v>2</v>
      </c>
      <c r="DB46" s="163"/>
      <c r="DC46" s="163">
        <f t="shared" si="8"/>
        <v>14</v>
      </c>
      <c r="DD46" s="163"/>
      <c r="DE46" s="163">
        <f t="shared" si="8"/>
        <v>1</v>
      </c>
      <c r="DF46" s="163"/>
      <c r="DG46" s="163">
        <f t="shared" si="8"/>
        <v>13</v>
      </c>
      <c r="DH46" s="163"/>
      <c r="DI46" s="163">
        <f t="shared" si="8"/>
        <v>8</v>
      </c>
      <c r="DJ46" s="163"/>
      <c r="DK46" s="163">
        <f t="shared" si="8"/>
        <v>1</v>
      </c>
      <c r="DL46" s="163"/>
      <c r="DM46" s="163">
        <f t="shared" si="8"/>
        <v>13</v>
      </c>
      <c r="DN46" s="163"/>
      <c r="DO46" s="163">
        <f t="shared" si="8"/>
        <v>8</v>
      </c>
      <c r="DP46" s="163"/>
      <c r="DQ46" s="163">
        <f t="shared" si="8"/>
        <v>1</v>
      </c>
      <c r="DR46" s="163"/>
      <c r="DS46" s="163">
        <f t="shared" si="8"/>
        <v>4</v>
      </c>
      <c r="DT46" s="163"/>
      <c r="DU46" s="163">
        <f t="shared" si="8"/>
        <v>0</v>
      </c>
      <c r="DV46" s="163"/>
      <c r="DW46" s="163">
        <f t="shared" si="8"/>
        <v>2</v>
      </c>
      <c r="DX46" s="163"/>
      <c r="DY46" s="163">
        <f t="shared" si="8"/>
        <v>1</v>
      </c>
      <c r="DZ46" s="163"/>
      <c r="EA46" s="163">
        <f t="shared" si="8"/>
        <v>1</v>
      </c>
      <c r="EB46" s="163"/>
      <c r="EC46" s="163">
        <f t="shared" si="8"/>
        <v>2</v>
      </c>
      <c r="ED46" s="163"/>
      <c r="EE46" s="163">
        <f t="shared" si="8"/>
        <v>2</v>
      </c>
      <c r="EF46" s="163"/>
      <c r="EG46" s="163">
        <f t="shared" ref="EG46:GQ46" si="9">(IF(EG3&gt;0,"1"))+(IF(EG4&gt;0,"1"))+(IF(EG5&gt;0,"1"))+(IF(EG6&gt;0,"1"))+(IF(EG7&gt;0,"1"))+(IF(EG8&gt;0,"1"))+(IF(EG9&gt;0,"1"))+(IF(EG10&gt;0,"1"))+(IF(EG11&gt;0,"1"))+(IF(EG12&gt;0,"1"))+(IF(EG13&gt;0,"1"))+(IF(EG14&gt;0,"1"))+(IF(EG15&gt;0,"1"))+(IF(EG16&gt;0,"1"))+(IF(EG17&gt;0,"1"))+(IF(EG18&gt;0,"1"))+(IF(EG19&gt;0,"1"))+(IF(EG20&gt;0,"1"))+(IF(EG21&gt;0,"1"))+(IF(EG22&gt;0,"1"))+(IF(EG23&gt;0,"1"))+(IF(EG24&gt;0,"1"))+(IF(EG25&gt;0,"1"))+(IF(EG26&gt;0,"1"))+(IF(EG27&gt;0,"1"))+(IF(EG28&gt;0,"1"))+(IF(EG29&gt;0,"1"))+(IF(EG30&gt;0,"1"))+(IF(EG31&gt;0,"1"))+(IF(EG32&gt;0,"1"))+(IF(EG33&gt;0,"1"))+(IF(EG34&gt;0,"1"))+(IF(EG35&gt;0,"1"))+(IF(EG36&gt;0,"1"))+(IF(EG37&gt;0,"1"))+(IF(EG38&gt;0,"1"))+(IF(EG39&gt;0,"1"))+(IF(EG40&gt;0,"1"))+(IF(EG41&gt;0,"1"))+(IF(EG42&gt;0,"1"))+(IF(EG43&gt;0,"1"))+(IF(EG44&gt;0,"1"))+(IF(EG45&gt;0,"1"))</f>
        <v>2</v>
      </c>
      <c r="EH46" s="163"/>
      <c r="EI46" s="163">
        <f t="shared" si="9"/>
        <v>1</v>
      </c>
      <c r="EJ46" s="163"/>
      <c r="EK46" s="163">
        <f t="shared" si="9"/>
        <v>1</v>
      </c>
      <c r="EL46" s="163"/>
      <c r="EM46" s="163">
        <f t="shared" si="9"/>
        <v>1</v>
      </c>
      <c r="EN46" s="163"/>
      <c r="EO46" s="163">
        <f t="shared" si="9"/>
        <v>6</v>
      </c>
      <c r="EP46" s="163"/>
      <c r="EQ46" s="163">
        <f t="shared" si="9"/>
        <v>1</v>
      </c>
      <c r="ER46" s="163"/>
      <c r="ES46" s="163">
        <f t="shared" si="9"/>
        <v>1</v>
      </c>
      <c r="ET46" s="163"/>
      <c r="EU46" s="163">
        <f t="shared" si="9"/>
        <v>1</v>
      </c>
      <c r="EV46" s="163"/>
      <c r="EW46" s="163">
        <f t="shared" si="9"/>
        <v>2</v>
      </c>
      <c r="EX46" s="163"/>
      <c r="EY46" s="163">
        <f t="shared" si="9"/>
        <v>1</v>
      </c>
      <c r="EZ46" s="163"/>
      <c r="FA46" s="163">
        <f t="shared" si="9"/>
        <v>6</v>
      </c>
      <c r="FB46" s="163"/>
      <c r="FC46" s="163">
        <f t="shared" si="9"/>
        <v>1</v>
      </c>
      <c r="FD46" s="163"/>
      <c r="FE46" s="163">
        <f t="shared" si="9"/>
        <v>2</v>
      </c>
      <c r="FF46" s="163"/>
      <c r="FG46" s="163">
        <f t="shared" si="9"/>
        <v>3</v>
      </c>
      <c r="FH46" s="163"/>
      <c r="FI46" s="163">
        <f t="shared" si="9"/>
        <v>4</v>
      </c>
      <c r="FJ46" s="163"/>
      <c r="FK46" s="163">
        <f t="shared" si="9"/>
        <v>2</v>
      </c>
      <c r="FL46" s="163"/>
      <c r="FM46" s="163">
        <f t="shared" si="9"/>
        <v>0</v>
      </c>
      <c r="FN46" s="163"/>
      <c r="FO46" s="163">
        <f t="shared" si="9"/>
        <v>7</v>
      </c>
      <c r="FP46" s="163"/>
      <c r="FQ46" s="163">
        <f t="shared" si="9"/>
        <v>17</v>
      </c>
      <c r="FR46" s="163"/>
      <c r="FS46" s="163">
        <f t="shared" si="9"/>
        <v>3</v>
      </c>
      <c r="FT46" s="163"/>
      <c r="FU46" s="163">
        <f t="shared" si="9"/>
        <v>5</v>
      </c>
      <c r="FV46" s="163"/>
      <c r="FW46" s="163">
        <f t="shared" si="9"/>
        <v>2</v>
      </c>
      <c r="FX46" s="163"/>
      <c r="FY46" s="163">
        <f t="shared" si="9"/>
        <v>3</v>
      </c>
      <c r="FZ46" s="163"/>
      <c r="GA46" s="163">
        <f t="shared" si="9"/>
        <v>12</v>
      </c>
      <c r="GB46" s="163"/>
      <c r="GC46" s="163">
        <f t="shared" si="9"/>
        <v>8</v>
      </c>
      <c r="GD46" s="163"/>
      <c r="GE46" s="163">
        <f t="shared" si="9"/>
        <v>2</v>
      </c>
      <c r="GF46" s="163"/>
      <c r="GG46" s="163">
        <f t="shared" si="9"/>
        <v>2</v>
      </c>
      <c r="GH46" s="163"/>
      <c r="GI46" s="163">
        <f t="shared" si="9"/>
        <v>1</v>
      </c>
      <c r="GJ46" s="163"/>
      <c r="GK46" s="163">
        <f t="shared" si="9"/>
        <v>17</v>
      </c>
      <c r="GL46" s="163"/>
      <c r="GM46" s="163">
        <f t="shared" si="9"/>
        <v>7</v>
      </c>
      <c r="GN46" s="163"/>
      <c r="GO46" s="163">
        <f t="shared" si="9"/>
        <v>11</v>
      </c>
      <c r="GP46" s="163"/>
      <c r="GQ46" s="163">
        <f t="shared" si="9"/>
        <v>15</v>
      </c>
      <c r="GR46" s="163"/>
      <c r="GS46" s="163">
        <f t="shared" ref="GS46:JC46" si="10">(IF(GS3&gt;0,"1"))+(IF(GS4&gt;0,"1"))+(IF(GS5&gt;0,"1"))+(IF(GS6&gt;0,"1"))+(IF(GS7&gt;0,"1"))+(IF(GS8&gt;0,"1"))+(IF(GS9&gt;0,"1"))+(IF(GS10&gt;0,"1"))+(IF(GS11&gt;0,"1"))+(IF(GS12&gt;0,"1"))+(IF(GS13&gt;0,"1"))+(IF(GS14&gt;0,"1"))+(IF(GS15&gt;0,"1"))+(IF(GS16&gt;0,"1"))+(IF(GS17&gt;0,"1"))+(IF(GS18&gt;0,"1"))+(IF(GS19&gt;0,"1"))+(IF(GS20&gt;0,"1"))+(IF(GS21&gt;0,"1"))+(IF(GS22&gt;0,"1"))+(IF(GS23&gt;0,"1"))+(IF(GS24&gt;0,"1"))+(IF(GS25&gt;0,"1"))+(IF(GS26&gt;0,"1"))+(IF(GS27&gt;0,"1"))+(IF(GS28&gt;0,"1"))+(IF(GS29&gt;0,"1"))+(IF(GS30&gt;0,"1"))+(IF(GS31&gt;0,"1"))+(IF(GS32&gt;0,"1"))+(IF(GS33&gt;0,"1"))+(IF(GS34&gt;0,"1"))+(IF(GS35&gt;0,"1"))+(IF(GS36&gt;0,"1"))+(IF(GS37&gt;0,"1"))+(IF(GS38&gt;0,"1"))+(IF(GS39&gt;0,"1"))+(IF(GS40&gt;0,"1"))+(IF(GS41&gt;0,"1"))+(IF(GS42&gt;0,"1"))+(IF(GS43&gt;0,"1"))+(IF(GS44&gt;0,"1"))+(IF(GS45&gt;0,"1"))</f>
        <v>1</v>
      </c>
      <c r="GT46" s="163"/>
      <c r="GU46" s="163">
        <f t="shared" si="10"/>
        <v>1</v>
      </c>
      <c r="GV46" s="163"/>
      <c r="GW46" s="163">
        <f t="shared" si="10"/>
        <v>1</v>
      </c>
      <c r="GX46" s="163"/>
      <c r="GY46" s="163">
        <f t="shared" si="10"/>
        <v>1</v>
      </c>
      <c r="GZ46" s="163"/>
      <c r="HA46" s="163">
        <f t="shared" si="10"/>
        <v>11</v>
      </c>
      <c r="HB46" s="163"/>
      <c r="HC46" s="163">
        <f t="shared" si="10"/>
        <v>26</v>
      </c>
      <c r="HD46" s="163"/>
      <c r="HE46" s="163">
        <f t="shared" si="10"/>
        <v>7</v>
      </c>
      <c r="HF46" s="163"/>
      <c r="HG46" s="163">
        <f t="shared" si="10"/>
        <v>19</v>
      </c>
      <c r="HH46" s="163"/>
      <c r="HI46" s="163">
        <f t="shared" si="10"/>
        <v>1</v>
      </c>
      <c r="HJ46" s="163"/>
      <c r="HK46" s="163">
        <f t="shared" si="10"/>
        <v>13</v>
      </c>
      <c r="HL46" s="163"/>
      <c r="HM46" s="163">
        <f t="shared" si="10"/>
        <v>1</v>
      </c>
      <c r="HN46" s="163"/>
      <c r="HO46" s="163">
        <f t="shared" si="10"/>
        <v>1</v>
      </c>
      <c r="HP46" s="163"/>
      <c r="HQ46" s="163">
        <f t="shared" si="10"/>
        <v>4</v>
      </c>
      <c r="HR46" s="163"/>
      <c r="HS46" s="163">
        <f t="shared" si="10"/>
        <v>1</v>
      </c>
      <c r="HT46" s="163"/>
      <c r="HU46" s="163">
        <f t="shared" si="10"/>
        <v>1</v>
      </c>
      <c r="HV46" s="163"/>
      <c r="HW46" s="163">
        <f t="shared" si="10"/>
        <v>3</v>
      </c>
      <c r="HX46" s="163"/>
      <c r="HY46" s="163">
        <f t="shared" si="10"/>
        <v>5</v>
      </c>
      <c r="HZ46" s="163"/>
      <c r="IA46" s="163">
        <f t="shared" si="10"/>
        <v>3</v>
      </c>
      <c r="IB46" s="163"/>
      <c r="IC46" s="163">
        <f t="shared" si="10"/>
        <v>9</v>
      </c>
      <c r="ID46" s="163"/>
      <c r="IE46" s="163">
        <f t="shared" si="10"/>
        <v>1</v>
      </c>
      <c r="IF46" s="163"/>
      <c r="IG46" s="163">
        <f t="shared" si="10"/>
        <v>2</v>
      </c>
      <c r="IH46" s="163"/>
      <c r="II46" s="163">
        <f t="shared" si="10"/>
        <v>1</v>
      </c>
      <c r="IJ46" s="163"/>
      <c r="IK46" s="163">
        <f t="shared" si="10"/>
        <v>15</v>
      </c>
      <c r="IL46" s="163"/>
      <c r="IM46" s="163">
        <f t="shared" si="10"/>
        <v>3</v>
      </c>
      <c r="IN46" s="163"/>
      <c r="IO46" s="163">
        <f t="shared" si="10"/>
        <v>2</v>
      </c>
      <c r="IP46" s="163"/>
      <c r="IQ46" s="163">
        <f t="shared" si="10"/>
        <v>12</v>
      </c>
      <c r="IR46" s="163"/>
      <c r="IS46" s="163">
        <f t="shared" si="10"/>
        <v>7</v>
      </c>
      <c r="IT46" s="163"/>
      <c r="IU46" s="163">
        <f t="shared" si="10"/>
        <v>6</v>
      </c>
      <c r="IV46" s="163"/>
      <c r="IW46" s="163">
        <f t="shared" si="10"/>
        <v>6</v>
      </c>
      <c r="IX46" s="163"/>
      <c r="IY46" s="163">
        <f t="shared" si="10"/>
        <v>3</v>
      </c>
      <c r="IZ46" s="163"/>
      <c r="JA46" s="163">
        <f t="shared" si="10"/>
        <v>1</v>
      </c>
      <c r="JB46" s="163"/>
      <c r="JC46" s="163">
        <f t="shared" si="10"/>
        <v>5</v>
      </c>
      <c r="JD46" s="163"/>
      <c r="JE46" s="163">
        <f t="shared" ref="JE46:JG46" si="11">(IF(JE3&gt;0,"1"))+(IF(JE4&gt;0,"1"))+(IF(JE5&gt;0,"1"))+(IF(JE6&gt;0,"1"))+(IF(JE7&gt;0,"1"))+(IF(JE8&gt;0,"1"))+(IF(JE9&gt;0,"1"))+(IF(JE10&gt;0,"1"))+(IF(JE11&gt;0,"1"))+(IF(JE12&gt;0,"1"))+(IF(JE13&gt;0,"1"))+(IF(JE14&gt;0,"1"))+(IF(JE15&gt;0,"1"))+(IF(JE16&gt;0,"1"))+(IF(JE17&gt;0,"1"))+(IF(JE18&gt;0,"1"))+(IF(JE19&gt;0,"1"))+(IF(JE20&gt;0,"1"))+(IF(JE21&gt;0,"1"))+(IF(JE22&gt;0,"1"))+(IF(JE23&gt;0,"1"))+(IF(JE24&gt;0,"1"))+(IF(JE25&gt;0,"1"))+(IF(JE26&gt;0,"1"))+(IF(JE27&gt;0,"1"))+(IF(JE28&gt;0,"1"))+(IF(JE29&gt;0,"1"))+(IF(JE30&gt;0,"1"))+(IF(JE31&gt;0,"1"))+(IF(JE32&gt;0,"1"))+(IF(JE33&gt;0,"1"))+(IF(JE34&gt;0,"1"))+(IF(JE35&gt;0,"1"))+(IF(JE36&gt;0,"1"))+(IF(JE37&gt;0,"1"))+(IF(JE38&gt;0,"1"))+(IF(JE39&gt;0,"1"))+(IF(JE40&gt;0,"1"))+(IF(JE41&gt;0,"1"))+(IF(JE42&gt;0,"1"))+(IF(JE43&gt;0,"1"))+(IF(JE44&gt;0,"1"))+(IF(JE45&gt;0,"1"))</f>
        <v>2</v>
      </c>
      <c r="JF46" s="163"/>
      <c r="JG46" s="163">
        <f t="shared" si="11"/>
        <v>5</v>
      </c>
      <c r="JH46" s="163"/>
    </row>
    <row r="47" spans="1:268" x14ac:dyDescent="0.3">
      <c r="A47" s="816" t="s">
        <v>31</v>
      </c>
      <c r="B47" s="816"/>
      <c r="C47" s="816"/>
      <c r="D47" s="816"/>
      <c r="E47" s="816"/>
      <c r="F47" s="816"/>
    </row>
    <row r="48" spans="1:268" ht="15" customHeight="1" x14ac:dyDescent="0.3">
      <c r="A48" s="877" t="s">
        <v>27</v>
      </c>
      <c r="B48" s="877"/>
      <c r="C48" s="877"/>
      <c r="D48" s="877"/>
      <c r="E48" s="877"/>
      <c r="F48" s="877"/>
      <c r="H48" s="81"/>
      <c r="J48" s="81"/>
    </row>
    <row r="49" spans="1:111" ht="15" customHeight="1" x14ac:dyDescent="0.3">
      <c r="A49" s="877" t="s">
        <v>55</v>
      </c>
      <c r="B49" s="877"/>
      <c r="C49" s="877"/>
      <c r="D49" s="877"/>
      <c r="E49" s="877"/>
      <c r="F49" s="877"/>
    </row>
    <row r="50" spans="1:111" ht="27.75" customHeight="1" x14ac:dyDescent="0.3">
      <c r="A50" s="877" t="s">
        <v>493</v>
      </c>
      <c r="B50" s="877"/>
      <c r="C50" s="877"/>
      <c r="D50" s="877"/>
      <c r="E50" s="877"/>
      <c r="F50" s="877"/>
    </row>
    <row r="52" spans="1:111" x14ac:dyDescent="0.3">
      <c r="B52" s="94"/>
      <c r="DE52" s="97"/>
      <c r="DF52" s="97"/>
      <c r="DG52" s="97"/>
    </row>
  </sheetData>
  <mergeCells count="142">
    <mergeCell ref="IW1:IX1"/>
    <mergeCell ref="IY1:IZ1"/>
    <mergeCell ref="JA1:JB1"/>
    <mergeCell ref="JC1:JD1"/>
    <mergeCell ref="CG1:CH1"/>
    <mergeCell ref="CO1:CP1"/>
    <mergeCell ref="CE1:CF1"/>
    <mergeCell ref="E46:F46"/>
    <mergeCell ref="DK1:DL1"/>
    <mergeCell ref="DO1:DP1"/>
    <mergeCell ref="AG1:AH1"/>
    <mergeCell ref="CU1:CV1"/>
    <mergeCell ref="BG1:BH1"/>
    <mergeCell ref="DM1:DN1"/>
    <mergeCell ref="DI1:DJ1"/>
    <mergeCell ref="BO1:BP1"/>
    <mergeCell ref="CS1:CT1"/>
    <mergeCell ref="CA1:CB1"/>
    <mergeCell ref="CQ1:CR1"/>
    <mergeCell ref="DA1:DB1"/>
    <mergeCell ref="BU1:BV1"/>
    <mergeCell ref="BS1:BT1"/>
    <mergeCell ref="CM1:CN1"/>
    <mergeCell ref="BW1:BX1"/>
    <mergeCell ref="CK1:CL1"/>
    <mergeCell ref="CW1:CX1"/>
    <mergeCell ref="CY1:CZ1"/>
    <mergeCell ref="CI1:CJ1"/>
    <mergeCell ref="CC1:CD1"/>
    <mergeCell ref="GK1:GL1"/>
    <mergeCell ref="FW1:FX1"/>
    <mergeCell ref="EC1:ED1"/>
    <mergeCell ref="EE1:EF1"/>
    <mergeCell ref="EO1:EP1"/>
    <mergeCell ref="DQ1:DR1"/>
    <mergeCell ref="DS1:DT1"/>
    <mergeCell ref="DC1:DD1"/>
    <mergeCell ref="DE1:DF1"/>
    <mergeCell ref="DU1:DV1"/>
    <mergeCell ref="DW1:DX1"/>
    <mergeCell ref="DG1:DH1"/>
    <mergeCell ref="DY1:DZ1"/>
    <mergeCell ref="EA1:EB1"/>
    <mergeCell ref="FK1:FL1"/>
    <mergeCell ref="EG1:EH1"/>
    <mergeCell ref="EI1:EJ1"/>
    <mergeCell ref="FC1:FD1"/>
    <mergeCell ref="FO1:FP1"/>
    <mergeCell ref="FQ1:FR1"/>
    <mergeCell ref="EU1:EV1"/>
    <mergeCell ref="EW1:EX1"/>
    <mergeCell ref="EY1:EZ1"/>
    <mergeCell ref="FA1:FB1"/>
    <mergeCell ref="FG1:FH1"/>
    <mergeCell ref="FI1:FJ1"/>
    <mergeCell ref="FM1:FN1"/>
    <mergeCell ref="EK1:EL1"/>
    <mergeCell ref="HY1:HZ1"/>
    <mergeCell ref="IA1:IB1"/>
    <mergeCell ref="IC1:ID1"/>
    <mergeCell ref="IE1:IF1"/>
    <mergeCell ref="IG1:IH1"/>
    <mergeCell ref="IK1:IL1"/>
    <mergeCell ref="HQ1:HR1"/>
    <mergeCell ref="HS1:HT1"/>
    <mergeCell ref="HW1:HX1"/>
    <mergeCell ref="HU1:HV1"/>
    <mergeCell ref="II1:IJ1"/>
    <mergeCell ref="HA1:HB1"/>
    <mergeCell ref="HO1:HP1"/>
    <mergeCell ref="HK1:HL1"/>
    <mergeCell ref="GA1:GB1"/>
    <mergeCell ref="FS1:FT1"/>
    <mergeCell ref="HG1:HH1"/>
    <mergeCell ref="GS1:GT1"/>
    <mergeCell ref="GO1:GP1"/>
    <mergeCell ref="GE1:GF1"/>
    <mergeCell ref="FY1:FZ1"/>
    <mergeCell ref="BM1:BN1"/>
    <mergeCell ref="BQ1:BR1"/>
    <mergeCell ref="BA1:BB1"/>
    <mergeCell ref="BE1:BF1"/>
    <mergeCell ref="BC1:BD1"/>
    <mergeCell ref="BK1:BL1"/>
    <mergeCell ref="IM1:IN1"/>
    <mergeCell ref="EQ1:ER1"/>
    <mergeCell ref="EM1:EN1"/>
    <mergeCell ref="FU1:FV1"/>
    <mergeCell ref="GG1:GH1"/>
    <mergeCell ref="FE1:FF1"/>
    <mergeCell ref="ES1:ET1"/>
    <mergeCell ref="GY1:GZ1"/>
    <mergeCell ref="HI1:HJ1"/>
    <mergeCell ref="HC1:HD1"/>
    <mergeCell ref="HE1:HF1"/>
    <mergeCell ref="GU1:GV1"/>
    <mergeCell ref="GW1:GX1"/>
    <mergeCell ref="GC1:GD1"/>
    <mergeCell ref="HM1:HN1"/>
    <mergeCell ref="GI1:GJ1"/>
    <mergeCell ref="GQ1:GR1"/>
    <mergeCell ref="GM1:GN1"/>
    <mergeCell ref="I1:J1"/>
    <mergeCell ref="M1:N1"/>
    <mergeCell ref="BI1:BJ1"/>
    <mergeCell ref="Q1:R1"/>
    <mergeCell ref="S1:T1"/>
    <mergeCell ref="AE1:AF1"/>
    <mergeCell ref="W1:X1"/>
    <mergeCell ref="AY1:AZ1"/>
    <mergeCell ref="AS1:AT1"/>
    <mergeCell ref="AI1:AJ1"/>
    <mergeCell ref="Y1:Z1"/>
    <mergeCell ref="AA1:AB1"/>
    <mergeCell ref="AU1:AV1"/>
    <mergeCell ref="AK1:AL1"/>
    <mergeCell ref="O1:P1"/>
    <mergeCell ref="U1:V1"/>
    <mergeCell ref="IO1:IP1"/>
    <mergeCell ref="IQ1:IR1"/>
    <mergeCell ref="IS1:IT1"/>
    <mergeCell ref="IU1:IV1"/>
    <mergeCell ref="JE1:JF1"/>
    <mergeCell ref="JG1:JH1"/>
    <mergeCell ref="A50:F50"/>
    <mergeCell ref="A49:F49"/>
    <mergeCell ref="A48:F48"/>
    <mergeCell ref="A47:F47"/>
    <mergeCell ref="A46:B46"/>
    <mergeCell ref="BY1:BZ1"/>
    <mergeCell ref="A1:B2"/>
    <mergeCell ref="C1:C2"/>
    <mergeCell ref="D1:D2"/>
    <mergeCell ref="E1:E2"/>
    <mergeCell ref="AW1:AX1"/>
    <mergeCell ref="AQ1:AR1"/>
    <mergeCell ref="AM1:AN1"/>
    <mergeCell ref="AO1:AP1"/>
    <mergeCell ref="AC1:AD1"/>
    <mergeCell ref="F1:F2"/>
    <mergeCell ref="G1:H1"/>
    <mergeCell ref="K1:L1"/>
  </mergeCells>
  <phoneticPr fontId="36" type="noConversion"/>
  <pageMargins left="0.39370078740157483" right="0.39370078740157483" top="0.39370078740157483" bottom="0.39370078740157483" header="0.51181102362204722" footer="0.51181102362204722"/>
  <pageSetup paperSize="9" fitToWidth="8" orientation="portrait" cellComments="asDisplayed" r:id="rId1"/>
  <headerFooter alignWithMargins="0">
    <oddHeader>&amp;C&amp;"Calibri"&amp;10&amp;K000000AGC Internal Use Only.&amp;1#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T42"/>
  <sheetViews>
    <sheetView zoomScale="84" zoomScaleNormal="84" workbookViewId="0">
      <pane xSplit="6" ySplit="2" topLeftCell="EK3" activePane="bottomRight" state="frozen"/>
      <selection pane="topRight" activeCell="G1" sqref="G1"/>
      <selection pane="bottomLeft" activeCell="A3" sqref="A3"/>
      <selection pane="bottomRight" activeCell="EO13" sqref="EO13"/>
    </sheetView>
  </sheetViews>
  <sheetFormatPr defaultColWidth="9.140625" defaultRowHeight="15" x14ac:dyDescent="0.3"/>
  <cols>
    <col min="1" max="1" width="3.7109375" style="2" customWidth="1"/>
    <col min="2" max="2" width="19.85546875" style="1" customWidth="1"/>
    <col min="3" max="3" width="5.5703125" style="2" customWidth="1"/>
    <col min="4" max="4" width="6.42578125" style="2" customWidth="1"/>
    <col min="5" max="5" width="8.5703125" style="12" customWidth="1"/>
    <col min="6" max="6" width="6.28515625" style="3" bestFit="1" customWidth="1"/>
    <col min="7" max="7" width="5.85546875" style="2" customWidth="1"/>
    <col min="8" max="8" width="3.85546875" style="2" customWidth="1"/>
    <col min="9" max="9" width="5.85546875" style="2" customWidth="1"/>
    <col min="10" max="10" width="3.85546875" style="2" customWidth="1"/>
    <col min="11" max="11" width="5.85546875" style="2" customWidth="1"/>
    <col min="12" max="12" width="3.85546875" style="2" customWidth="1"/>
    <col min="13" max="13" width="5.85546875" style="2" customWidth="1"/>
    <col min="14" max="14" width="3.85546875" style="2" customWidth="1"/>
    <col min="15" max="15" width="5.85546875" style="2" customWidth="1"/>
    <col min="16" max="16" width="3.85546875" style="2" customWidth="1"/>
    <col min="17" max="17" width="5.85546875" style="2" customWidth="1"/>
    <col min="18" max="18" width="3.85546875" style="2" customWidth="1"/>
    <col min="19" max="19" width="5.85546875" style="2" customWidth="1"/>
    <col min="20" max="20" width="3.85546875" style="2" customWidth="1"/>
    <col min="21" max="21" width="5.85546875" style="2" customWidth="1"/>
    <col min="22" max="22" width="3.85546875" style="2" customWidth="1"/>
    <col min="23" max="23" width="5.85546875" style="2" customWidth="1"/>
    <col min="24" max="24" width="3.85546875" style="2" customWidth="1"/>
    <col min="25" max="25" width="5.85546875" style="2" customWidth="1"/>
    <col min="26" max="26" width="3.85546875" style="2" customWidth="1"/>
    <col min="27" max="27" width="6.42578125" style="2" customWidth="1"/>
    <col min="28" max="28" width="3.85546875" style="2" customWidth="1"/>
    <col min="29" max="29" width="6.42578125" style="2" customWidth="1"/>
    <col min="30" max="30" width="3.85546875" style="2" customWidth="1"/>
    <col min="31" max="31" width="5.85546875" style="2" customWidth="1"/>
    <col min="32" max="32" width="3.85546875" style="2" customWidth="1"/>
    <col min="33" max="33" width="5.85546875" style="2" customWidth="1"/>
    <col min="34" max="34" width="3.85546875" style="2" customWidth="1"/>
    <col min="35" max="35" width="5.85546875" style="2" customWidth="1"/>
    <col min="36" max="36" width="3.85546875" style="2" customWidth="1"/>
    <col min="37" max="37" width="5.85546875" style="2" customWidth="1"/>
    <col min="38" max="38" width="3.85546875" style="2" customWidth="1"/>
    <col min="39" max="39" width="5.85546875" style="2" customWidth="1"/>
    <col min="40" max="40" width="3.85546875" style="2" customWidth="1"/>
    <col min="41" max="41" width="6.140625" style="2" bestFit="1" customWidth="1"/>
    <col min="42" max="42" width="3.85546875" style="2" customWidth="1"/>
    <col min="43" max="43" width="5.85546875" style="2" customWidth="1"/>
    <col min="44" max="44" width="3.85546875" style="2" customWidth="1"/>
    <col min="45" max="45" width="5.85546875" style="2" customWidth="1"/>
    <col min="46" max="46" width="3.85546875" style="2" customWidth="1"/>
    <col min="47" max="47" width="5.85546875" style="2" customWidth="1"/>
    <col min="48" max="48" width="3.85546875" style="2" customWidth="1"/>
    <col min="49" max="49" width="5.85546875" style="2" customWidth="1"/>
    <col min="50" max="50" width="3.85546875" style="2" customWidth="1"/>
    <col min="51" max="51" width="5.85546875" style="2" customWidth="1"/>
    <col min="52" max="52" width="3.85546875" style="2" customWidth="1"/>
    <col min="53" max="53" width="5.85546875" style="2" customWidth="1"/>
    <col min="54" max="54" width="3.85546875" style="2" customWidth="1"/>
    <col min="55" max="55" width="5.85546875" style="2" customWidth="1"/>
    <col min="56" max="56" width="3.85546875" style="2" customWidth="1"/>
    <col min="57" max="57" width="5.85546875" style="2" customWidth="1"/>
    <col min="58" max="58" width="3.85546875" style="2" customWidth="1"/>
    <col min="59" max="59" width="5.85546875" style="2" customWidth="1"/>
    <col min="60" max="60" width="3.85546875" style="2" customWidth="1"/>
    <col min="61" max="61" width="5.85546875" style="2" customWidth="1"/>
    <col min="62" max="62" width="3.85546875" style="2" customWidth="1"/>
    <col min="63" max="63" width="5.85546875" style="2" customWidth="1"/>
    <col min="64" max="64" width="3.85546875" style="2" customWidth="1"/>
    <col min="65" max="65" width="5.85546875" style="2" customWidth="1"/>
    <col min="66" max="66" width="3.85546875" style="2" customWidth="1"/>
    <col min="67" max="67" width="5.85546875" style="2" customWidth="1"/>
    <col min="68" max="68" width="4.5703125" style="2" customWidth="1"/>
    <col min="69" max="69" width="5.85546875" style="2" customWidth="1"/>
    <col min="70" max="70" width="4.5703125" style="2" customWidth="1"/>
    <col min="71" max="71" width="5.85546875" style="2" customWidth="1"/>
    <col min="72" max="72" width="4.5703125" style="2" customWidth="1"/>
    <col min="73" max="73" width="5.85546875" style="2" customWidth="1"/>
    <col min="74" max="74" width="4.42578125" style="2" customWidth="1"/>
    <col min="75" max="75" width="5.85546875" style="2" customWidth="1"/>
    <col min="76" max="76" width="3.85546875" style="2" customWidth="1"/>
    <col min="77" max="77" width="5.85546875" style="2" customWidth="1"/>
    <col min="78" max="78" width="3.85546875" style="2" customWidth="1"/>
    <col min="79" max="79" width="5.85546875" style="2" customWidth="1"/>
    <col min="80" max="80" width="3.85546875" style="2" customWidth="1"/>
    <col min="81" max="81" width="5.85546875" style="2" customWidth="1"/>
    <col min="82" max="82" width="3.85546875" style="2" customWidth="1"/>
    <col min="83" max="83" width="5.85546875" style="2" customWidth="1"/>
    <col min="84" max="84" width="3.85546875" style="2" customWidth="1"/>
    <col min="85" max="85" width="5.85546875" style="2" customWidth="1"/>
    <col min="86" max="86" width="3.85546875" style="2" customWidth="1"/>
    <col min="87" max="87" width="5.85546875" style="2" customWidth="1"/>
    <col min="88" max="88" width="3.85546875" style="2" customWidth="1"/>
    <col min="89" max="89" width="5.85546875" style="2" customWidth="1"/>
    <col min="90" max="90" width="3.85546875" style="2" customWidth="1"/>
    <col min="91" max="91" width="5.85546875" style="2" customWidth="1"/>
    <col min="92" max="92" width="3.85546875" style="2" customWidth="1"/>
    <col min="93" max="93" width="5.85546875" style="2" customWidth="1"/>
    <col min="94" max="94" width="3.85546875" style="2" customWidth="1"/>
    <col min="95" max="95" width="5.85546875" style="2" customWidth="1"/>
    <col min="96" max="96" width="3.85546875" style="2" customWidth="1"/>
    <col min="97" max="97" width="5.85546875" style="2" customWidth="1"/>
    <col min="98" max="98" width="3.85546875" style="2" customWidth="1"/>
    <col min="99" max="99" width="6.42578125" style="2" customWidth="1"/>
    <col min="100" max="100" width="3.85546875" style="2" customWidth="1"/>
    <col min="101" max="101" width="5.85546875" style="2" customWidth="1"/>
    <col min="102" max="102" width="3.85546875" style="2" customWidth="1"/>
    <col min="103" max="103" width="5.85546875" style="2" customWidth="1"/>
    <col min="104" max="104" width="3.85546875" style="2" customWidth="1"/>
    <col min="105" max="105" width="5.85546875" style="2" customWidth="1"/>
    <col min="106" max="106" width="3.85546875" style="2" customWidth="1"/>
    <col min="107" max="107" width="5.85546875" style="2" customWidth="1"/>
    <col min="108" max="108" width="3.85546875" style="2" customWidth="1"/>
    <col min="109" max="109" width="5.85546875" style="2" customWidth="1"/>
    <col min="110" max="110" width="3.85546875" style="2" customWidth="1"/>
    <col min="111" max="111" width="5.85546875" style="2" customWidth="1"/>
    <col min="112" max="112" width="3.85546875" style="2" customWidth="1"/>
    <col min="113" max="113" width="5.85546875" style="2" customWidth="1"/>
    <col min="114" max="114" width="3.85546875" style="2" customWidth="1"/>
    <col min="115" max="115" width="5.85546875" style="2" customWidth="1"/>
    <col min="116" max="116" width="3.85546875" style="2" customWidth="1"/>
    <col min="117" max="117" width="5.85546875" style="2" customWidth="1"/>
    <col min="118" max="118" width="3.85546875" style="2" customWidth="1"/>
    <col min="119" max="119" width="5.85546875" style="2" customWidth="1"/>
    <col min="120" max="120" width="3.85546875" style="2" customWidth="1"/>
    <col min="121" max="121" width="5.85546875" style="2" customWidth="1"/>
    <col min="122" max="122" width="3.85546875" style="2" customWidth="1"/>
    <col min="123" max="123" width="5.85546875" style="2" customWidth="1"/>
    <col min="124" max="124" width="3.85546875" style="2" customWidth="1"/>
    <col min="125" max="125" width="5.85546875" style="2" customWidth="1"/>
    <col min="126" max="126" width="3.85546875" style="2" customWidth="1"/>
    <col min="127" max="127" width="5.85546875" style="2" customWidth="1"/>
    <col min="128" max="128" width="3.85546875" style="2" customWidth="1"/>
    <col min="129" max="129" width="5.85546875" style="2" customWidth="1"/>
    <col min="130" max="130" width="3.85546875" style="2" customWidth="1"/>
    <col min="131" max="131" width="5.85546875" style="2" customWidth="1"/>
    <col min="132" max="132" width="3.85546875" style="2" customWidth="1"/>
    <col min="133" max="133" width="5.85546875" style="2" customWidth="1"/>
    <col min="134" max="134" width="3.85546875" style="2" customWidth="1"/>
    <col min="135" max="135" width="5.85546875" style="2" customWidth="1"/>
    <col min="136" max="136" width="3.85546875" style="2" customWidth="1"/>
    <col min="137" max="137" width="5.85546875" style="2" customWidth="1"/>
    <col min="138" max="138" width="3.85546875" style="2" customWidth="1"/>
    <col min="139" max="139" width="5.85546875" style="2" customWidth="1"/>
    <col min="140" max="140" width="3.85546875" style="2" customWidth="1"/>
    <col min="141" max="141" width="5.85546875" style="2" customWidth="1"/>
    <col min="142" max="142" width="3.85546875" style="2" customWidth="1"/>
    <col min="143" max="143" width="5.85546875" style="2" customWidth="1"/>
    <col min="144" max="144" width="3.85546875" style="2" customWidth="1"/>
    <col min="145" max="145" width="5.85546875" style="2" customWidth="1"/>
    <col min="146" max="146" width="3.85546875" style="2" customWidth="1"/>
    <col min="147" max="147" width="5.85546875" style="2" customWidth="1"/>
    <col min="148" max="148" width="3.85546875" style="2" customWidth="1"/>
    <col min="149" max="149" width="5.85546875" style="2" customWidth="1"/>
    <col min="150" max="150" width="3.85546875" style="2" customWidth="1"/>
    <col min="151" max="151" width="5.85546875" style="2" customWidth="1"/>
    <col min="152" max="152" width="3.85546875" style="2" customWidth="1"/>
    <col min="153" max="153" width="5.85546875" style="2" customWidth="1"/>
    <col min="154" max="154" width="3.85546875" style="2" customWidth="1"/>
    <col min="155" max="155" width="5.85546875" style="2" customWidth="1"/>
    <col min="156" max="156" width="3.85546875" style="2" customWidth="1"/>
    <col min="157" max="157" width="5.85546875" style="2" customWidth="1"/>
    <col min="158" max="158" width="3.85546875" style="2" customWidth="1"/>
    <col min="159" max="159" width="5.85546875" style="2" customWidth="1"/>
    <col min="160" max="160" width="3.85546875" style="2" customWidth="1"/>
    <col min="161" max="161" width="5.85546875" style="2" customWidth="1"/>
    <col min="162" max="162" width="3.85546875" style="2" customWidth="1"/>
    <col min="163" max="163" width="5.85546875" style="2" customWidth="1"/>
    <col min="164" max="164" width="3.85546875" style="2" customWidth="1"/>
    <col min="165" max="165" width="5.85546875" style="2" customWidth="1"/>
    <col min="166" max="166" width="3.85546875" style="2" customWidth="1"/>
    <col min="167" max="167" width="5.85546875" style="2" customWidth="1"/>
    <col min="168" max="168" width="3.85546875" style="2" customWidth="1"/>
    <col min="169" max="169" width="6.7109375" style="2" bestFit="1" customWidth="1"/>
    <col min="170" max="170" width="3.85546875" style="2" customWidth="1"/>
    <col min="171" max="171" width="5.85546875" style="2" customWidth="1"/>
    <col min="172" max="172" width="3.85546875" style="2" customWidth="1"/>
    <col min="173" max="173" width="5.85546875" style="2" customWidth="1"/>
    <col min="174" max="174" width="3.85546875" style="2" customWidth="1"/>
    <col min="175" max="175" width="5.85546875" style="2" customWidth="1"/>
    <col min="176" max="176" width="3.85546875" style="2" customWidth="1"/>
    <col min="177" max="177" width="5.85546875" style="2" customWidth="1"/>
    <col min="178" max="178" width="3.85546875" style="2" customWidth="1"/>
    <col min="179" max="179" width="5.85546875" style="2" customWidth="1"/>
    <col min="180" max="180" width="3.85546875" style="2" customWidth="1"/>
    <col min="181" max="181" width="5.85546875" style="2" customWidth="1"/>
    <col min="182" max="182" width="3.85546875" style="2" customWidth="1"/>
    <col min="183" max="183" width="5.85546875" style="2" customWidth="1"/>
    <col min="184" max="184" width="3.85546875" style="2" customWidth="1"/>
    <col min="185" max="185" width="5.85546875" style="2" customWidth="1"/>
    <col min="186" max="186" width="3.85546875" style="2" customWidth="1"/>
    <col min="187" max="187" width="5.85546875" style="2" customWidth="1"/>
    <col min="188" max="188" width="3.85546875" style="2" customWidth="1"/>
    <col min="189" max="189" width="5.85546875" style="2" customWidth="1"/>
    <col min="190" max="190" width="3.85546875" style="2" customWidth="1"/>
    <col min="191" max="191" width="5.85546875" style="2" customWidth="1"/>
    <col min="192" max="192" width="3.85546875" style="2" customWidth="1"/>
    <col min="193" max="193" width="5.85546875" style="2" customWidth="1"/>
    <col min="194" max="194" width="3.85546875" style="2" customWidth="1"/>
    <col min="195" max="195" width="5.85546875" style="2" customWidth="1"/>
    <col min="196" max="196" width="3.85546875" style="2" customWidth="1"/>
    <col min="197" max="197" width="5.85546875" style="2" customWidth="1"/>
    <col min="198" max="198" width="3.85546875" style="2" customWidth="1"/>
    <col min="199" max="199" width="5.85546875" style="2" customWidth="1"/>
    <col min="200" max="200" width="3.85546875" style="2" customWidth="1"/>
    <col min="201" max="201" width="5.85546875" style="2" customWidth="1"/>
    <col min="202" max="202" width="3.85546875" style="2" customWidth="1"/>
    <col min="203" max="203" width="5.85546875" style="2" customWidth="1"/>
    <col min="204" max="204" width="3.85546875" style="2" customWidth="1"/>
    <col min="205" max="205" width="5.85546875" style="2" customWidth="1"/>
    <col min="206" max="206" width="3.85546875" style="2" customWidth="1"/>
    <col min="207" max="207" width="5.85546875" style="2" customWidth="1"/>
    <col min="208" max="208" width="3.85546875" style="2" customWidth="1"/>
    <col min="209" max="209" width="5.85546875" style="2" customWidth="1"/>
    <col min="210" max="210" width="3.85546875" style="2" customWidth="1"/>
    <col min="211" max="211" width="5.85546875" style="2" customWidth="1"/>
    <col min="212" max="212" width="3.85546875" style="2" customWidth="1"/>
    <col min="213" max="213" width="5.85546875" style="2" customWidth="1"/>
    <col min="214" max="214" width="3.85546875" style="2" customWidth="1"/>
    <col min="215" max="215" width="5.85546875" style="2" customWidth="1"/>
    <col min="216" max="216" width="3.85546875" style="2" customWidth="1"/>
    <col min="217" max="217" width="8" style="2" bestFit="1" customWidth="1"/>
    <col min="218" max="218" width="3.85546875" style="2" customWidth="1"/>
    <col min="219" max="219" width="5.85546875" style="2" customWidth="1"/>
    <col min="220" max="220" width="3.85546875" style="2" customWidth="1"/>
    <col min="221" max="221" width="5.85546875" style="2" customWidth="1"/>
    <col min="222" max="222" width="3.85546875" style="2" customWidth="1"/>
    <col min="223" max="223" width="5.85546875" style="2" customWidth="1"/>
    <col min="224" max="224" width="3.85546875" style="2" customWidth="1"/>
    <col min="225" max="225" width="5.85546875" style="2" customWidth="1"/>
    <col min="226" max="226" width="3.85546875" style="2" customWidth="1"/>
    <col min="227" max="227" width="5.85546875" style="2" customWidth="1"/>
    <col min="228" max="228" width="3.85546875" style="2" customWidth="1"/>
    <col min="229" max="229" width="5.85546875" style="2" customWidth="1"/>
    <col min="230" max="230" width="3.85546875" style="2" customWidth="1"/>
    <col min="231" max="231" width="5.85546875" style="2" customWidth="1"/>
    <col min="232" max="232" width="3.85546875" style="2" customWidth="1"/>
    <col min="233" max="233" width="5.85546875" style="2" customWidth="1"/>
    <col min="234" max="234" width="3.85546875" style="2" customWidth="1"/>
    <col min="235" max="235" width="5.85546875" style="2" customWidth="1"/>
    <col min="236" max="236" width="3.85546875" style="2" customWidth="1"/>
    <col min="237" max="237" width="5.85546875" style="2" customWidth="1"/>
    <col min="238" max="238" width="3.85546875" style="2" customWidth="1"/>
    <col min="239" max="239" width="5.85546875" style="2" customWidth="1"/>
    <col min="240" max="240" width="3.85546875" style="2" customWidth="1"/>
    <col min="241" max="241" width="5.85546875" style="2" customWidth="1"/>
    <col min="242" max="242" width="3.85546875" style="2" customWidth="1"/>
    <col min="243" max="243" width="5.85546875" style="2" customWidth="1"/>
    <col min="244" max="244" width="3.85546875" style="2" customWidth="1"/>
    <col min="245" max="245" width="5.85546875" style="2" customWidth="1"/>
    <col min="246" max="246" width="3.85546875" style="2" customWidth="1"/>
    <col min="247" max="247" width="5.85546875" style="2" customWidth="1"/>
    <col min="248" max="248" width="3.85546875" style="2" customWidth="1"/>
    <col min="249" max="249" width="5.85546875" style="2" customWidth="1"/>
    <col min="250" max="250" width="3.85546875" style="2" customWidth="1"/>
    <col min="251" max="251" width="5.85546875" style="2" customWidth="1"/>
    <col min="252" max="252" width="3.85546875" style="2" customWidth="1"/>
    <col min="253" max="253" width="5.85546875" style="2" customWidth="1"/>
    <col min="254" max="254" width="3.85546875" style="2" customWidth="1"/>
    <col min="255" max="16384" width="9.140625" style="1"/>
  </cols>
  <sheetData>
    <row r="1" spans="1:254" ht="45" customHeight="1" x14ac:dyDescent="0.3">
      <c r="A1" s="750" t="s">
        <v>0</v>
      </c>
      <c r="B1" s="775"/>
      <c r="C1" s="882" t="s">
        <v>23</v>
      </c>
      <c r="D1" s="884" t="s">
        <v>22</v>
      </c>
      <c r="E1" s="782" t="s">
        <v>235</v>
      </c>
      <c r="F1" s="888" t="s">
        <v>234</v>
      </c>
      <c r="G1" s="766" t="s">
        <v>343</v>
      </c>
      <c r="H1" s="767"/>
      <c r="I1" s="766" t="s">
        <v>97</v>
      </c>
      <c r="J1" s="767"/>
      <c r="K1" s="821" t="s">
        <v>344</v>
      </c>
      <c r="L1" s="767"/>
      <c r="M1" s="821" t="s">
        <v>98</v>
      </c>
      <c r="N1" s="767"/>
      <c r="O1" s="891" t="s">
        <v>222</v>
      </c>
      <c r="P1" s="774"/>
      <c r="Q1" s="891" t="s">
        <v>224</v>
      </c>
      <c r="R1" s="774"/>
      <c r="S1" s="891" t="s">
        <v>242</v>
      </c>
      <c r="T1" s="774"/>
      <c r="U1" s="768" t="s">
        <v>223</v>
      </c>
      <c r="V1" s="767"/>
      <c r="W1" s="768" t="s">
        <v>225</v>
      </c>
      <c r="X1" s="767"/>
      <c r="Y1" s="768" t="s">
        <v>226</v>
      </c>
      <c r="Z1" s="767"/>
      <c r="AA1" s="768" t="s">
        <v>227</v>
      </c>
      <c r="AB1" s="767"/>
      <c r="AC1" s="768" t="s">
        <v>229</v>
      </c>
      <c r="AD1" s="767"/>
      <c r="AE1" s="768" t="s">
        <v>228</v>
      </c>
      <c r="AF1" s="767"/>
      <c r="AG1" s="768" t="s">
        <v>230</v>
      </c>
      <c r="AH1" s="767"/>
      <c r="AI1" s="768" t="s">
        <v>231</v>
      </c>
      <c r="AJ1" s="767"/>
      <c r="AK1" s="768" t="s">
        <v>233</v>
      </c>
      <c r="AL1" s="767"/>
      <c r="AM1" s="768" t="s">
        <v>239</v>
      </c>
      <c r="AN1" s="767"/>
      <c r="AO1" s="770" t="s">
        <v>236</v>
      </c>
      <c r="AP1" s="774"/>
      <c r="AQ1" s="887" t="s">
        <v>238</v>
      </c>
      <c r="AR1" s="774"/>
      <c r="AS1" s="770" t="s">
        <v>237</v>
      </c>
      <c r="AT1" s="774"/>
      <c r="AU1" s="768" t="s">
        <v>241</v>
      </c>
      <c r="AV1" s="767"/>
      <c r="AW1" s="768" t="s">
        <v>240</v>
      </c>
      <c r="AX1" s="767"/>
      <c r="AY1" s="768" t="s">
        <v>243</v>
      </c>
      <c r="AZ1" s="767"/>
      <c r="BA1" s="768" t="s">
        <v>244</v>
      </c>
      <c r="BB1" s="767"/>
      <c r="BC1" s="768" t="s">
        <v>245</v>
      </c>
      <c r="BD1" s="767"/>
      <c r="BE1" s="768" t="s">
        <v>256</v>
      </c>
      <c r="BF1" s="767"/>
      <c r="BG1" s="768" t="s">
        <v>257</v>
      </c>
      <c r="BH1" s="767"/>
      <c r="BI1" s="768" t="s">
        <v>249</v>
      </c>
      <c r="BJ1" s="767"/>
      <c r="BK1" s="768" t="s">
        <v>247</v>
      </c>
      <c r="BL1" s="767"/>
      <c r="BM1" s="768" t="s">
        <v>248</v>
      </c>
      <c r="BN1" s="767"/>
      <c r="BO1" s="768" t="s">
        <v>141</v>
      </c>
      <c r="BP1" s="767"/>
      <c r="BQ1" s="768" t="s">
        <v>250</v>
      </c>
      <c r="BR1" s="767"/>
      <c r="BS1" s="768" t="s">
        <v>253</v>
      </c>
      <c r="BT1" s="767"/>
      <c r="BU1" s="768" t="s">
        <v>143</v>
      </c>
      <c r="BV1" s="767"/>
      <c r="BW1" s="768" t="s">
        <v>254</v>
      </c>
      <c r="BX1" s="767"/>
      <c r="BY1" s="768" t="s">
        <v>62</v>
      </c>
      <c r="BZ1" s="767"/>
      <c r="CA1" s="768" t="s">
        <v>260</v>
      </c>
      <c r="CB1" s="767"/>
      <c r="CC1" s="768" t="s">
        <v>261</v>
      </c>
      <c r="CD1" s="767"/>
      <c r="CE1" s="768" t="s">
        <v>262</v>
      </c>
      <c r="CF1" s="767"/>
      <c r="CG1" s="768" t="s">
        <v>263</v>
      </c>
      <c r="CH1" s="767"/>
      <c r="CI1" s="768" t="s">
        <v>264</v>
      </c>
      <c r="CJ1" s="767"/>
      <c r="CK1" s="768" t="s">
        <v>265</v>
      </c>
      <c r="CL1" s="767"/>
      <c r="CM1" s="768" t="s">
        <v>268</v>
      </c>
      <c r="CN1" s="767"/>
      <c r="CO1" s="768" t="s">
        <v>270</v>
      </c>
      <c r="CP1" s="767"/>
      <c r="CQ1" s="768" t="s">
        <v>269</v>
      </c>
      <c r="CR1" s="767"/>
      <c r="CS1" s="768" t="s">
        <v>271</v>
      </c>
      <c r="CT1" s="767"/>
      <c r="CU1" s="768" t="s">
        <v>274</v>
      </c>
      <c r="CV1" s="767"/>
      <c r="CW1" s="768" t="s">
        <v>272</v>
      </c>
      <c r="CX1" s="767"/>
      <c r="CY1" s="768" t="s">
        <v>273</v>
      </c>
      <c r="CZ1" s="767"/>
      <c r="DA1" s="768" t="s">
        <v>284</v>
      </c>
      <c r="DB1" s="767"/>
      <c r="DC1" s="768" t="s">
        <v>275</v>
      </c>
      <c r="DD1" s="767"/>
      <c r="DE1" s="768" t="s">
        <v>276</v>
      </c>
      <c r="DF1" s="767"/>
      <c r="DG1" s="768" t="s">
        <v>277</v>
      </c>
      <c r="DH1" s="767"/>
      <c r="DI1" s="768" t="s">
        <v>279</v>
      </c>
      <c r="DJ1" s="767"/>
      <c r="DK1" s="770" t="s">
        <v>283</v>
      </c>
      <c r="DL1" s="774"/>
      <c r="DM1" s="768" t="s">
        <v>286</v>
      </c>
      <c r="DN1" s="767"/>
      <c r="DO1" s="768" t="s">
        <v>278</v>
      </c>
      <c r="DP1" s="767"/>
      <c r="DQ1" s="768" t="s">
        <v>280</v>
      </c>
      <c r="DR1" s="767"/>
      <c r="DS1" s="770"/>
      <c r="DT1" s="774"/>
      <c r="DU1" s="768" t="s">
        <v>281</v>
      </c>
      <c r="DV1" s="767"/>
      <c r="DW1" s="768" t="s">
        <v>282</v>
      </c>
      <c r="DX1" s="767"/>
      <c r="DY1" s="768" t="s">
        <v>348</v>
      </c>
      <c r="DZ1" s="767"/>
      <c r="EA1" s="768" t="s">
        <v>293</v>
      </c>
      <c r="EB1" s="767"/>
      <c r="EC1" s="768" t="s">
        <v>291</v>
      </c>
      <c r="ED1" s="767"/>
      <c r="EE1" s="766" t="s">
        <v>292</v>
      </c>
      <c r="EF1" s="767"/>
      <c r="EG1" s="766" t="s">
        <v>298</v>
      </c>
      <c r="EH1" s="767"/>
      <c r="EI1" s="766" t="s">
        <v>285</v>
      </c>
      <c r="EJ1" s="767"/>
      <c r="EK1" s="766" t="s">
        <v>287</v>
      </c>
      <c r="EL1" s="767"/>
      <c r="EM1" s="766" t="s">
        <v>288</v>
      </c>
      <c r="EN1" s="767"/>
      <c r="EO1" s="766" t="s">
        <v>294</v>
      </c>
      <c r="EP1" s="767"/>
      <c r="EQ1" s="766" t="s">
        <v>297</v>
      </c>
      <c r="ER1" s="767"/>
      <c r="ES1" s="766" t="s">
        <v>295</v>
      </c>
      <c r="ET1" s="767"/>
      <c r="EU1" s="770" t="s">
        <v>296</v>
      </c>
      <c r="EV1" s="774"/>
      <c r="EW1" s="766" t="s">
        <v>345</v>
      </c>
      <c r="EX1" s="767"/>
      <c r="EY1" s="766" t="s">
        <v>299</v>
      </c>
      <c r="EZ1" s="767"/>
      <c r="FA1" s="766" t="s">
        <v>300</v>
      </c>
      <c r="FB1" s="767"/>
      <c r="FC1" s="766" t="s">
        <v>301</v>
      </c>
      <c r="FD1" s="767"/>
      <c r="FE1" s="766" t="s">
        <v>304</v>
      </c>
      <c r="FF1" s="767"/>
      <c r="FG1" s="766" t="s">
        <v>302</v>
      </c>
      <c r="FH1" s="767"/>
      <c r="FI1" s="770" t="s">
        <v>303</v>
      </c>
      <c r="FJ1" s="774"/>
      <c r="FK1" s="766" t="s">
        <v>305</v>
      </c>
      <c r="FL1" s="767"/>
      <c r="FM1" s="766" t="s">
        <v>307</v>
      </c>
      <c r="FN1" s="767"/>
      <c r="FO1" s="766" t="s">
        <v>306</v>
      </c>
      <c r="FP1" s="767"/>
      <c r="FQ1" s="766" t="s">
        <v>308</v>
      </c>
      <c r="FR1" s="767"/>
      <c r="FS1" s="766" t="s">
        <v>309</v>
      </c>
      <c r="FT1" s="767"/>
      <c r="FU1" s="766" t="s">
        <v>310</v>
      </c>
      <c r="FV1" s="767"/>
      <c r="FW1" s="770" t="s">
        <v>311</v>
      </c>
      <c r="FX1" s="774"/>
      <c r="FY1" s="770" t="s">
        <v>313</v>
      </c>
      <c r="FZ1" s="774"/>
      <c r="GA1" s="770" t="s">
        <v>312</v>
      </c>
      <c r="GB1" s="774"/>
      <c r="GC1" s="766" t="s">
        <v>347</v>
      </c>
      <c r="GD1" s="767"/>
      <c r="GE1" s="766" t="s">
        <v>314</v>
      </c>
      <c r="GF1" s="767"/>
      <c r="GG1" s="766" t="s">
        <v>315</v>
      </c>
      <c r="GH1" s="767"/>
      <c r="GI1" s="770" t="s">
        <v>316</v>
      </c>
      <c r="GJ1" s="774"/>
      <c r="GK1" s="770" t="s">
        <v>318</v>
      </c>
      <c r="GL1" s="774"/>
      <c r="GM1" s="766" t="s">
        <v>317</v>
      </c>
      <c r="GN1" s="767"/>
      <c r="GO1" s="770" t="s">
        <v>319</v>
      </c>
      <c r="GP1" s="774"/>
      <c r="GQ1" s="766" t="s">
        <v>320</v>
      </c>
      <c r="GR1" s="767"/>
      <c r="GS1" s="766" t="s">
        <v>321</v>
      </c>
      <c r="GT1" s="767"/>
      <c r="GU1" s="766" t="s">
        <v>322</v>
      </c>
      <c r="GV1" s="767"/>
      <c r="GW1" s="766" t="s">
        <v>52</v>
      </c>
      <c r="GX1" s="767"/>
      <c r="GY1" s="766" t="s">
        <v>326</v>
      </c>
      <c r="GZ1" s="767"/>
      <c r="HA1" s="766" t="s">
        <v>342</v>
      </c>
      <c r="HB1" s="767"/>
      <c r="HC1" s="766" t="s">
        <v>323</v>
      </c>
      <c r="HD1" s="767"/>
      <c r="HE1" s="766" t="s">
        <v>324</v>
      </c>
      <c r="HF1" s="767"/>
      <c r="HG1" s="766" t="s">
        <v>325</v>
      </c>
      <c r="HH1" s="767"/>
      <c r="HI1" s="766" t="s">
        <v>327</v>
      </c>
      <c r="HJ1" s="767"/>
      <c r="HK1" s="766" t="s">
        <v>328</v>
      </c>
      <c r="HL1" s="767"/>
      <c r="HM1" s="766" t="s">
        <v>338</v>
      </c>
      <c r="HN1" s="767"/>
      <c r="HO1" s="766" t="s">
        <v>329</v>
      </c>
      <c r="HP1" s="767"/>
      <c r="HQ1" s="766" t="s">
        <v>330</v>
      </c>
      <c r="HR1" s="767"/>
      <c r="HS1" s="770" t="s">
        <v>331</v>
      </c>
      <c r="HT1" s="774"/>
      <c r="HU1" s="770" t="s">
        <v>332</v>
      </c>
      <c r="HV1" s="774"/>
      <c r="HW1" s="766" t="s">
        <v>334</v>
      </c>
      <c r="HX1" s="767"/>
      <c r="HY1" s="766" t="s">
        <v>335</v>
      </c>
      <c r="HZ1" s="767"/>
      <c r="IA1" s="766" t="s">
        <v>336</v>
      </c>
      <c r="IB1" s="767"/>
      <c r="IC1" s="766" t="s">
        <v>337</v>
      </c>
      <c r="ID1" s="767"/>
      <c r="IE1" s="766" t="s">
        <v>339</v>
      </c>
      <c r="IF1" s="767"/>
      <c r="IG1" s="766" t="s">
        <v>340</v>
      </c>
      <c r="IH1" s="767"/>
      <c r="II1" s="766" t="s">
        <v>341</v>
      </c>
      <c r="IJ1" s="767"/>
      <c r="IK1" s="766" t="s">
        <v>346</v>
      </c>
      <c r="IL1" s="767"/>
      <c r="IM1" s="916"/>
      <c r="IN1" s="916"/>
      <c r="IO1" s="916"/>
      <c r="IP1" s="916"/>
      <c r="IQ1" s="916"/>
      <c r="IR1" s="916"/>
      <c r="IS1" s="916"/>
      <c r="IT1" s="916"/>
    </row>
    <row r="2" spans="1:254" s="4" customFormat="1" ht="11.25" customHeight="1" thickBot="1" x14ac:dyDescent="0.3">
      <c r="A2" s="776"/>
      <c r="B2" s="777"/>
      <c r="C2" s="883"/>
      <c r="D2" s="885"/>
      <c r="E2" s="886"/>
      <c r="F2" s="889"/>
      <c r="G2" s="8" t="s">
        <v>4</v>
      </c>
      <c r="H2" s="9" t="s">
        <v>5</v>
      </c>
      <c r="I2" s="8" t="s">
        <v>4</v>
      </c>
      <c r="J2" s="9" t="s">
        <v>5</v>
      </c>
      <c r="K2" s="10" t="s">
        <v>4</v>
      </c>
      <c r="L2" s="9" t="s">
        <v>5</v>
      </c>
      <c r="M2" s="10" t="s">
        <v>4</v>
      </c>
      <c r="N2" s="9" t="s">
        <v>5</v>
      </c>
      <c r="O2" s="10" t="s">
        <v>4</v>
      </c>
      <c r="P2" s="10" t="s">
        <v>5</v>
      </c>
      <c r="Q2" s="15" t="s">
        <v>4</v>
      </c>
      <c r="R2" s="14" t="s">
        <v>5</v>
      </c>
      <c r="S2" s="10" t="s">
        <v>4</v>
      </c>
      <c r="T2" s="9" t="s">
        <v>5</v>
      </c>
      <c r="U2" s="10" t="s">
        <v>4</v>
      </c>
      <c r="V2" s="9" t="s">
        <v>5</v>
      </c>
      <c r="W2" s="10" t="s">
        <v>4</v>
      </c>
      <c r="X2" s="9" t="s">
        <v>5</v>
      </c>
      <c r="Y2" s="15" t="s">
        <v>4</v>
      </c>
      <c r="Z2" s="14" t="s">
        <v>5</v>
      </c>
      <c r="AA2" s="10" t="s">
        <v>4</v>
      </c>
      <c r="AB2" s="9" t="s">
        <v>5</v>
      </c>
      <c r="AC2" s="10" t="s">
        <v>4</v>
      </c>
      <c r="AD2" s="9" t="s">
        <v>5</v>
      </c>
      <c r="AE2" s="10" t="s">
        <v>4</v>
      </c>
      <c r="AF2" s="9" t="s">
        <v>5</v>
      </c>
      <c r="AG2" s="10" t="s">
        <v>4</v>
      </c>
      <c r="AH2" s="9" t="s">
        <v>5</v>
      </c>
      <c r="AI2" s="10" t="s">
        <v>4</v>
      </c>
      <c r="AJ2" s="9" t="s">
        <v>5</v>
      </c>
      <c r="AK2" s="10" t="s">
        <v>4</v>
      </c>
      <c r="AL2" s="9" t="s">
        <v>5</v>
      </c>
      <c r="AM2" s="10" t="s">
        <v>4</v>
      </c>
      <c r="AN2" s="9" t="s">
        <v>5</v>
      </c>
      <c r="AO2" s="15" t="s">
        <v>4</v>
      </c>
      <c r="AP2" s="14" t="s">
        <v>5</v>
      </c>
      <c r="AQ2" s="10" t="s">
        <v>4</v>
      </c>
      <c r="AR2" s="9" t="s">
        <v>5</v>
      </c>
      <c r="AS2" s="10" t="s">
        <v>4</v>
      </c>
      <c r="AT2" s="9" t="s">
        <v>5</v>
      </c>
      <c r="AU2" s="10" t="s">
        <v>4</v>
      </c>
      <c r="AV2" s="9" t="s">
        <v>5</v>
      </c>
      <c r="AW2" s="10" t="s">
        <v>4</v>
      </c>
      <c r="AX2" s="9" t="s">
        <v>5</v>
      </c>
      <c r="AY2" s="10" t="s">
        <v>4</v>
      </c>
      <c r="AZ2" s="9" t="s">
        <v>5</v>
      </c>
      <c r="BA2" s="10" t="s">
        <v>4</v>
      </c>
      <c r="BB2" s="9" t="s">
        <v>5</v>
      </c>
      <c r="BC2" s="10" t="s">
        <v>4</v>
      </c>
      <c r="BD2" s="9" t="s">
        <v>5</v>
      </c>
      <c r="BE2" s="10"/>
      <c r="BF2" s="9"/>
      <c r="BG2" s="10"/>
      <c r="BH2" s="9"/>
      <c r="BI2" s="10" t="s">
        <v>4</v>
      </c>
      <c r="BJ2" s="9" t="s">
        <v>5</v>
      </c>
      <c r="BK2" s="10" t="s">
        <v>4</v>
      </c>
      <c r="BL2" s="9" t="s">
        <v>5</v>
      </c>
      <c r="BM2" s="10" t="s">
        <v>4</v>
      </c>
      <c r="BN2" s="9" t="s">
        <v>5</v>
      </c>
      <c r="BO2" s="10" t="s">
        <v>4</v>
      </c>
      <c r="BP2" s="9" t="s">
        <v>5</v>
      </c>
      <c r="BQ2" s="10" t="s">
        <v>4</v>
      </c>
      <c r="BR2" s="9" t="s">
        <v>5</v>
      </c>
      <c r="BS2" s="10" t="s">
        <v>4</v>
      </c>
      <c r="BT2" s="9" t="s">
        <v>5</v>
      </c>
      <c r="BU2" s="10" t="s">
        <v>4</v>
      </c>
      <c r="BV2" s="9" t="s">
        <v>5</v>
      </c>
      <c r="BW2" s="10" t="s">
        <v>4</v>
      </c>
      <c r="BX2" s="9" t="s">
        <v>5</v>
      </c>
      <c r="BY2" s="10" t="s">
        <v>4</v>
      </c>
      <c r="BZ2" s="9" t="s">
        <v>5</v>
      </c>
      <c r="CA2" s="10" t="s">
        <v>4</v>
      </c>
      <c r="CB2" s="9" t="s">
        <v>5</v>
      </c>
      <c r="CC2" s="10" t="s">
        <v>4</v>
      </c>
      <c r="CD2" s="9" t="s">
        <v>5</v>
      </c>
      <c r="CE2" s="10" t="s">
        <v>4</v>
      </c>
      <c r="CF2" s="9" t="s">
        <v>5</v>
      </c>
      <c r="CG2" s="10" t="s">
        <v>4</v>
      </c>
      <c r="CH2" s="9" t="s">
        <v>5</v>
      </c>
      <c r="CI2" s="10" t="s">
        <v>4</v>
      </c>
      <c r="CJ2" s="9" t="s">
        <v>5</v>
      </c>
      <c r="CK2" s="10" t="s">
        <v>4</v>
      </c>
      <c r="CL2" s="9" t="s">
        <v>5</v>
      </c>
      <c r="CM2" s="10" t="s">
        <v>4</v>
      </c>
      <c r="CN2" s="9" t="s">
        <v>5</v>
      </c>
      <c r="CO2" s="10" t="s">
        <v>4</v>
      </c>
      <c r="CP2" s="9" t="s">
        <v>5</v>
      </c>
      <c r="CQ2" s="10" t="s">
        <v>4</v>
      </c>
      <c r="CR2" s="9" t="s">
        <v>5</v>
      </c>
      <c r="CS2" s="10" t="s">
        <v>4</v>
      </c>
      <c r="CT2" s="9" t="s">
        <v>5</v>
      </c>
      <c r="CU2" s="10" t="s">
        <v>4</v>
      </c>
      <c r="CV2" s="9" t="s">
        <v>5</v>
      </c>
      <c r="CW2" s="10" t="s">
        <v>4</v>
      </c>
      <c r="CX2" s="9" t="s">
        <v>5</v>
      </c>
      <c r="CY2" s="10" t="s">
        <v>4</v>
      </c>
      <c r="CZ2" s="9" t="s">
        <v>5</v>
      </c>
      <c r="DA2" s="10"/>
      <c r="DB2" s="9"/>
      <c r="DC2" s="10" t="s">
        <v>4</v>
      </c>
      <c r="DD2" s="9" t="s">
        <v>5</v>
      </c>
      <c r="DE2" s="10" t="s">
        <v>4</v>
      </c>
      <c r="DF2" s="9" t="s">
        <v>5</v>
      </c>
      <c r="DG2" s="10" t="s">
        <v>4</v>
      </c>
      <c r="DH2" s="9" t="s">
        <v>5</v>
      </c>
      <c r="DI2" s="10" t="s">
        <v>4</v>
      </c>
      <c r="DJ2" s="9" t="s">
        <v>5</v>
      </c>
      <c r="DK2" s="10"/>
      <c r="DL2" s="9"/>
      <c r="DM2" s="10" t="s">
        <v>4</v>
      </c>
      <c r="DN2" s="9" t="s">
        <v>5</v>
      </c>
      <c r="DO2" s="10" t="s">
        <v>4</v>
      </c>
      <c r="DP2" s="9" t="s">
        <v>5</v>
      </c>
      <c r="DQ2" s="10" t="s">
        <v>4</v>
      </c>
      <c r="DR2" s="9" t="s">
        <v>5</v>
      </c>
      <c r="DS2" s="10" t="s">
        <v>4</v>
      </c>
      <c r="DT2" s="9" t="s">
        <v>5</v>
      </c>
      <c r="DU2" s="10" t="s">
        <v>4</v>
      </c>
      <c r="DV2" s="9" t="s">
        <v>5</v>
      </c>
      <c r="DW2" s="10" t="s">
        <v>4</v>
      </c>
      <c r="DX2" s="9" t="s">
        <v>5</v>
      </c>
      <c r="DY2" s="10"/>
      <c r="DZ2" s="9"/>
      <c r="EA2" s="10"/>
      <c r="EB2" s="9"/>
      <c r="EC2" s="10" t="s">
        <v>4</v>
      </c>
      <c r="ED2" s="9" t="s">
        <v>5</v>
      </c>
      <c r="EE2" s="8" t="s">
        <v>4</v>
      </c>
      <c r="EF2" s="9" t="s">
        <v>5</v>
      </c>
      <c r="EG2" s="8" t="s">
        <v>4</v>
      </c>
      <c r="EH2" s="9" t="s">
        <v>5</v>
      </c>
      <c r="EI2" s="8" t="s">
        <v>4</v>
      </c>
      <c r="EJ2" s="9" t="s">
        <v>5</v>
      </c>
      <c r="EK2" s="8" t="s">
        <v>4</v>
      </c>
      <c r="EL2" s="9" t="s">
        <v>5</v>
      </c>
      <c r="EM2" s="8" t="s">
        <v>4</v>
      </c>
      <c r="EN2" s="9" t="s">
        <v>5</v>
      </c>
      <c r="EO2" s="8" t="s">
        <v>4</v>
      </c>
      <c r="EP2" s="9" t="s">
        <v>5</v>
      </c>
      <c r="EQ2" s="8" t="s">
        <v>4</v>
      </c>
      <c r="ER2" s="9" t="s">
        <v>5</v>
      </c>
      <c r="ES2" s="8" t="s">
        <v>4</v>
      </c>
      <c r="ET2" s="9" t="s">
        <v>5</v>
      </c>
      <c r="EU2" s="8" t="s">
        <v>4</v>
      </c>
      <c r="EV2" s="9" t="s">
        <v>5</v>
      </c>
      <c r="EW2" s="8" t="s">
        <v>4</v>
      </c>
      <c r="EX2" s="9" t="s">
        <v>5</v>
      </c>
      <c r="EY2" s="8" t="s">
        <v>4</v>
      </c>
      <c r="EZ2" s="9" t="s">
        <v>5</v>
      </c>
      <c r="FA2" s="8" t="s">
        <v>4</v>
      </c>
      <c r="FB2" s="9" t="s">
        <v>5</v>
      </c>
      <c r="FC2" s="8" t="s">
        <v>4</v>
      </c>
      <c r="FD2" s="9" t="s">
        <v>5</v>
      </c>
      <c r="FE2" s="8"/>
      <c r="FF2" s="9"/>
      <c r="FG2" s="8" t="s">
        <v>4</v>
      </c>
      <c r="FH2" s="9" t="s">
        <v>5</v>
      </c>
      <c r="FI2" s="8" t="s">
        <v>4</v>
      </c>
      <c r="FJ2" s="9" t="s">
        <v>5</v>
      </c>
      <c r="FK2" s="8"/>
      <c r="FL2" s="9"/>
      <c r="FM2" s="8" t="s">
        <v>4</v>
      </c>
      <c r="FN2" s="9" t="s">
        <v>5</v>
      </c>
      <c r="FO2" s="8" t="s">
        <v>4</v>
      </c>
      <c r="FP2" s="9" t="s">
        <v>5</v>
      </c>
      <c r="FQ2" s="8" t="s">
        <v>4</v>
      </c>
      <c r="FR2" s="9" t="s">
        <v>5</v>
      </c>
      <c r="FS2" s="8" t="s">
        <v>4</v>
      </c>
      <c r="FT2" s="9" t="s">
        <v>5</v>
      </c>
      <c r="FU2" s="8" t="s">
        <v>4</v>
      </c>
      <c r="FV2" s="9" t="s">
        <v>5</v>
      </c>
      <c r="FW2" s="8" t="s">
        <v>4</v>
      </c>
      <c r="FX2" s="9" t="s">
        <v>5</v>
      </c>
      <c r="FY2" s="8" t="s">
        <v>4</v>
      </c>
      <c r="FZ2" s="9" t="s">
        <v>5</v>
      </c>
      <c r="GA2" s="8" t="s">
        <v>4</v>
      </c>
      <c r="GB2" s="9" t="s">
        <v>5</v>
      </c>
      <c r="GC2" s="8" t="s">
        <v>4</v>
      </c>
      <c r="GD2" s="9" t="s">
        <v>5</v>
      </c>
      <c r="GE2" s="8" t="s">
        <v>4</v>
      </c>
      <c r="GF2" s="9" t="s">
        <v>5</v>
      </c>
      <c r="GG2" s="8"/>
      <c r="GH2" s="9"/>
      <c r="GI2" s="8" t="s">
        <v>4</v>
      </c>
      <c r="GJ2" s="9" t="s">
        <v>5</v>
      </c>
      <c r="GK2" s="8" t="s">
        <v>4</v>
      </c>
      <c r="GL2" s="9" t="s">
        <v>5</v>
      </c>
      <c r="GM2" s="8" t="s">
        <v>4</v>
      </c>
      <c r="GN2" s="9" t="s">
        <v>5</v>
      </c>
      <c r="GO2" s="8" t="s">
        <v>4</v>
      </c>
      <c r="GP2" s="9" t="s">
        <v>5</v>
      </c>
      <c r="GQ2" s="8" t="s">
        <v>4</v>
      </c>
      <c r="GR2" s="9" t="s">
        <v>5</v>
      </c>
      <c r="GS2" s="8" t="s">
        <v>4</v>
      </c>
      <c r="GT2" s="9" t="s">
        <v>5</v>
      </c>
      <c r="GU2" s="8" t="s">
        <v>4</v>
      </c>
      <c r="GV2" s="9" t="s">
        <v>5</v>
      </c>
      <c r="GW2" s="8" t="s">
        <v>4</v>
      </c>
      <c r="GX2" s="9" t="s">
        <v>5</v>
      </c>
      <c r="GY2" s="8" t="s">
        <v>4</v>
      </c>
      <c r="GZ2" s="9" t="s">
        <v>5</v>
      </c>
      <c r="HA2" s="8" t="s">
        <v>4</v>
      </c>
      <c r="HB2" s="9" t="s">
        <v>5</v>
      </c>
      <c r="HC2" s="8" t="s">
        <v>4</v>
      </c>
      <c r="HD2" s="9" t="s">
        <v>5</v>
      </c>
      <c r="HE2" s="8" t="s">
        <v>4</v>
      </c>
      <c r="HF2" s="9" t="s">
        <v>5</v>
      </c>
      <c r="HG2" s="8" t="s">
        <v>4</v>
      </c>
      <c r="HH2" s="9" t="s">
        <v>5</v>
      </c>
      <c r="HI2" s="8" t="s">
        <v>4</v>
      </c>
      <c r="HJ2" s="9" t="s">
        <v>5</v>
      </c>
      <c r="HK2" s="8" t="s">
        <v>4</v>
      </c>
      <c r="HL2" s="9" t="s">
        <v>5</v>
      </c>
      <c r="HM2" s="8" t="s">
        <v>4</v>
      </c>
      <c r="HN2" s="9" t="s">
        <v>5</v>
      </c>
      <c r="HO2" s="8" t="s">
        <v>4</v>
      </c>
      <c r="HP2" s="9" t="s">
        <v>5</v>
      </c>
      <c r="HQ2" s="8" t="s">
        <v>4</v>
      </c>
      <c r="HR2" s="9" t="s">
        <v>5</v>
      </c>
      <c r="HS2" s="8" t="s">
        <v>4</v>
      </c>
      <c r="HT2" s="9" t="s">
        <v>5</v>
      </c>
      <c r="HU2" s="8" t="s">
        <v>4</v>
      </c>
      <c r="HV2" s="9" t="s">
        <v>5</v>
      </c>
      <c r="HW2" s="8" t="s">
        <v>4</v>
      </c>
      <c r="HX2" s="9" t="s">
        <v>5</v>
      </c>
      <c r="HY2" s="8" t="s">
        <v>4</v>
      </c>
      <c r="HZ2" s="9" t="s">
        <v>5</v>
      </c>
      <c r="IA2" s="8" t="s">
        <v>4</v>
      </c>
      <c r="IB2" s="9" t="s">
        <v>5</v>
      </c>
      <c r="IC2" s="8" t="s">
        <v>4</v>
      </c>
      <c r="ID2" s="9" t="s">
        <v>5</v>
      </c>
      <c r="IE2" s="8" t="s">
        <v>4</v>
      </c>
      <c r="IF2" s="9" t="s">
        <v>5</v>
      </c>
      <c r="IG2" s="8" t="s">
        <v>4</v>
      </c>
      <c r="IH2" s="9" t="s">
        <v>5</v>
      </c>
      <c r="II2" s="8" t="s">
        <v>4</v>
      </c>
      <c r="IJ2" s="9" t="s">
        <v>5</v>
      </c>
      <c r="IK2" s="8" t="s">
        <v>4</v>
      </c>
      <c r="IL2" s="9" t="s">
        <v>5</v>
      </c>
      <c r="IM2" s="88"/>
      <c r="IN2" s="88"/>
      <c r="IO2" s="88"/>
      <c r="IP2" s="88"/>
      <c r="IQ2" s="88"/>
      <c r="IR2" s="88"/>
      <c r="IS2" s="88"/>
      <c r="IT2" s="88"/>
    </row>
    <row r="3" spans="1:254" s="33" customFormat="1" ht="16.5" customHeight="1" thickTop="1" x14ac:dyDescent="0.2">
      <c r="A3" s="22" t="s">
        <v>10</v>
      </c>
      <c r="B3" s="24" t="s">
        <v>246</v>
      </c>
      <c r="C3" s="30">
        <f t="shared" ref="C3:C35" si="0">RANK(D3,D$3:D$35)</f>
        <v>21</v>
      </c>
      <c r="D3" s="91">
        <f>H3+J3+L3+N3+P3+R3+T3+V3+X3+Z3+AB3+AD3+AF3+AH3+AJ3+AL3+AN3+AP3+AR3+AT3+AV3+AX3+AZ3+BB3+BD3+BF3+BH3+BJ3+BL3+BN3+BP3+BR3+BT3+BV3+BX3+BZ3+CB3+CD3+CF3+CH3+CJ3+CL3+CN3+CP3+CR3+CT3+CV3+CX3+CZ3+DB3+DD3+DF3+DH3+DJ3+DL3+DN3+DP3+DR3+DV3+DX3+DZ3+EB3+ED3+EF3+EH3+EJ3+EL3+EN3+EP3+ER3+ET3+EV3+EX3+EZ3+FB3+FD3+FF3+FH3+FJ3+FL3+FN3+FP3+FR3+FT3+FV3+FX3+FZ3+GB3+GD3+GF3+GH3+GJ3+GL3+GN3+GP3+GT3+GV3+GX3+GZ3+HB3+HD3+HF3+HH3+HJ3+HL3+HN3+HP3+HR3+HT3+HV3+HX3+HZ3+IB3+ID3+IF3+IH3+IJ3+IL3+IN3+IP3+IR3+IT3</f>
        <v>6</v>
      </c>
      <c r="E3" s="92">
        <f>G3+I3+K3+M3+O3+Q3+S3+U3+W3+Y3+AA3+AC3+AE3+AG3+AI3+AK3+AM3+AO3+AQ3+AS3+AU3+AW3+AY3+BA3+BC3+BE3+BG3+BI3+BK3+BM3+BO3+BQ3+BS3+BU3+BW3+BY3+CA3+CC3+CE3+CG3+CI3+CK3+CM3+CO3+CQ3+CS3+CU3+CW3+CY3+DA3+DC3+DE3+DG3+DI3+DK3+DM3+DO3+DQ3+DU3+DW3+DY3+EA3+EC3+EE3+EG3+EI3+EK3+EM3+EO3+EQ3+ES3+EU3+EW3+EY3+FA3+FC3+FE3+FG3+FI3+FK3+FM3+FO3+FQ3+FS3+FU3+FW3+FY3+GA3+GC3+GE3+GG3+GI3+GK3+GM3+GO3+GQ3+GS3+GU3+GW3+GY3+HA3+HC3+HE3+HG3+HI3+HK3+HM3+HO3+HQ3+HS3+HU3+HW3+HY3+IA3+IC3+IE3+IG3+II3+IK3+IM3+IO3+IQ3+IS3</f>
        <v>6.2395833333333331E-2</v>
      </c>
      <c r="F3" s="25">
        <f>MINA(AG3,AI3,AU3,BA3,BQ3,BW3,CA3,CM3,DC3,DG3,FQ3,GA3,GG3,GQ3,HE3)</f>
        <v>1.4826388888888889E-2</v>
      </c>
      <c r="G3" s="18"/>
      <c r="H3" s="26"/>
      <c r="I3" s="18"/>
      <c r="J3" s="26"/>
      <c r="K3" s="18"/>
      <c r="L3" s="26"/>
      <c r="M3" s="18"/>
      <c r="N3" s="26"/>
      <c r="O3" s="18"/>
      <c r="P3" s="26"/>
      <c r="Q3" s="18"/>
      <c r="R3" s="71"/>
      <c r="S3" s="18"/>
      <c r="T3" s="71"/>
      <c r="U3" s="18"/>
      <c r="V3" s="71"/>
      <c r="W3" s="18"/>
      <c r="X3" s="71"/>
      <c r="Y3" s="28"/>
      <c r="Z3" s="17"/>
      <c r="AA3" s="18"/>
      <c r="AB3" s="17"/>
      <c r="AC3" s="18"/>
      <c r="AD3" s="17"/>
      <c r="AE3" s="18"/>
      <c r="AF3" s="71"/>
      <c r="AG3" s="18"/>
      <c r="AH3" s="71"/>
      <c r="AI3" s="18"/>
      <c r="AJ3" s="71"/>
      <c r="AK3" s="18"/>
      <c r="AL3" s="71"/>
      <c r="AM3" s="18"/>
      <c r="AN3" s="71"/>
      <c r="AO3" s="52"/>
      <c r="AP3" s="17"/>
      <c r="AQ3" s="48"/>
      <c r="AR3" s="71"/>
      <c r="AS3" s="18"/>
      <c r="AT3" s="71"/>
      <c r="AU3" s="18">
        <v>1.525462962962963E-2</v>
      </c>
      <c r="AV3" s="20">
        <f>ROUNDUP(AU3/F3,0)</f>
        <v>2</v>
      </c>
      <c r="AW3" s="18"/>
      <c r="AX3" s="71"/>
      <c r="AY3" s="18"/>
      <c r="AZ3" s="17"/>
      <c r="BA3" s="18"/>
      <c r="BB3" s="71"/>
      <c r="BC3" s="18"/>
      <c r="BD3" s="17"/>
      <c r="BE3" s="18"/>
      <c r="BF3" s="17"/>
      <c r="BG3" s="18"/>
      <c r="BH3" s="17"/>
      <c r="BI3" s="18"/>
      <c r="BJ3" s="17"/>
      <c r="BK3" s="18"/>
      <c r="BL3" s="17"/>
      <c r="BM3" s="18"/>
      <c r="BN3" s="71"/>
      <c r="BO3" s="18"/>
      <c r="BP3" s="17"/>
      <c r="BQ3" s="18">
        <v>1.5150462962962963E-2</v>
      </c>
      <c r="BR3" s="20">
        <f>ROUNDUP(BQ3/F3,0)</f>
        <v>2</v>
      </c>
      <c r="BS3" s="18"/>
      <c r="BT3" s="17"/>
      <c r="BU3" s="18"/>
      <c r="BV3" s="17"/>
      <c r="BW3" s="18"/>
      <c r="BX3" s="17"/>
      <c r="BY3" s="18"/>
      <c r="BZ3" s="17"/>
      <c r="CA3" s="18">
        <v>1.7164351851851851E-2</v>
      </c>
      <c r="CB3" s="20">
        <f>ROUNDUP(CA3/F3,0)</f>
        <v>2</v>
      </c>
      <c r="CC3" s="18"/>
      <c r="CD3" s="71"/>
      <c r="CE3" s="18"/>
      <c r="CF3" s="71"/>
      <c r="CG3" s="18"/>
      <c r="CH3" s="17"/>
      <c r="CI3" s="18"/>
      <c r="CJ3" s="17"/>
      <c r="CK3" s="18"/>
      <c r="CL3" s="71"/>
      <c r="CM3" s="18"/>
      <c r="CN3" s="71"/>
      <c r="CO3" s="18"/>
      <c r="CP3" s="71"/>
      <c r="CQ3" s="18"/>
      <c r="CR3" s="71"/>
      <c r="CS3" s="18"/>
      <c r="CT3" s="17"/>
      <c r="CU3" s="18"/>
      <c r="CV3" s="17"/>
      <c r="CW3" s="18"/>
      <c r="CX3" s="17"/>
      <c r="CY3" s="18"/>
      <c r="CZ3" s="71"/>
      <c r="DA3" s="18"/>
      <c r="DB3" s="71"/>
      <c r="DC3" s="18"/>
      <c r="DD3" s="71"/>
      <c r="DE3" s="18"/>
      <c r="DF3" s="71"/>
      <c r="DG3" s="18"/>
      <c r="DH3" s="17"/>
      <c r="DI3" s="18"/>
      <c r="DJ3" s="17"/>
      <c r="DK3" s="18"/>
      <c r="DL3" s="17"/>
      <c r="DM3" s="18"/>
      <c r="DN3" s="17"/>
      <c r="DO3" s="18"/>
      <c r="DP3" s="17"/>
      <c r="DQ3" s="18"/>
      <c r="DR3" s="17"/>
      <c r="DS3" s="18"/>
      <c r="DT3" s="17"/>
      <c r="DU3" s="18"/>
      <c r="DV3" s="17"/>
      <c r="DW3" s="18"/>
      <c r="DX3" s="17"/>
      <c r="DY3" s="18"/>
      <c r="DZ3" s="17"/>
      <c r="EA3" s="18"/>
      <c r="EB3" s="17"/>
      <c r="EC3" s="18"/>
      <c r="ED3" s="17"/>
      <c r="EE3" s="18"/>
      <c r="EF3" s="17"/>
      <c r="EG3" s="18"/>
      <c r="EH3" s="17"/>
      <c r="EI3" s="18"/>
      <c r="EJ3" s="17"/>
      <c r="EK3" s="18"/>
      <c r="EL3" s="17"/>
      <c r="EM3" s="18"/>
      <c r="EN3" s="71"/>
      <c r="EO3" s="18"/>
      <c r="EP3" s="17"/>
      <c r="EQ3" s="18"/>
      <c r="ER3" s="17"/>
      <c r="ES3" s="18"/>
      <c r="ET3" s="17"/>
      <c r="EU3" s="18"/>
      <c r="EV3" s="17"/>
      <c r="EW3" s="18"/>
      <c r="EX3" s="17"/>
      <c r="EY3" s="18"/>
      <c r="EZ3" s="17"/>
      <c r="FA3" s="18"/>
      <c r="FB3" s="17"/>
      <c r="FC3" s="18"/>
      <c r="FD3" s="17"/>
      <c r="FE3" s="18"/>
      <c r="FF3" s="71"/>
      <c r="FG3" s="18"/>
      <c r="FH3" s="71"/>
      <c r="FI3" s="18"/>
      <c r="FJ3" s="71"/>
      <c r="FK3" s="18"/>
      <c r="FL3" s="17"/>
      <c r="FM3" s="18"/>
      <c r="FN3" s="71"/>
      <c r="FO3" s="18"/>
      <c r="FP3" s="71"/>
      <c r="FQ3" s="18"/>
      <c r="FR3" s="17"/>
      <c r="FS3" s="18"/>
      <c r="FT3" s="17"/>
      <c r="FU3" s="18"/>
      <c r="FV3" s="17"/>
      <c r="FW3" s="18"/>
      <c r="FX3" s="17"/>
      <c r="FY3" s="18"/>
      <c r="FZ3" s="17"/>
      <c r="GA3" s="18"/>
      <c r="GB3" s="17"/>
      <c r="GC3" s="18"/>
      <c r="GD3" s="17"/>
      <c r="GE3" s="18"/>
      <c r="GF3" s="17"/>
      <c r="GG3" s="18"/>
      <c r="GH3" s="17"/>
      <c r="GI3" s="18"/>
      <c r="GJ3" s="71"/>
      <c r="GK3" s="18"/>
      <c r="GL3" s="17"/>
      <c r="GM3" s="18"/>
      <c r="GN3" s="17"/>
      <c r="GO3" s="18"/>
      <c r="GP3" s="17"/>
      <c r="GQ3" s="18">
        <v>1.4826388888888889E-2</v>
      </c>
      <c r="GR3" s="20">
        <f>ROUNDUP(GQ3/F3,0)</f>
        <v>1</v>
      </c>
      <c r="GS3" s="18"/>
      <c r="GT3" s="71"/>
      <c r="GU3" s="18"/>
      <c r="GV3" s="71"/>
      <c r="GW3" s="18"/>
      <c r="GX3" s="71"/>
      <c r="GY3" s="18"/>
      <c r="GZ3" s="17"/>
      <c r="HA3" s="18"/>
      <c r="HB3" s="17"/>
      <c r="HC3" s="18"/>
      <c r="HD3" s="17"/>
      <c r="HE3" s="18"/>
      <c r="HF3" s="17"/>
      <c r="HG3" s="18"/>
      <c r="HH3" s="17"/>
      <c r="HI3" s="18"/>
      <c r="HJ3" s="17"/>
      <c r="HK3" s="18"/>
      <c r="HL3" s="17"/>
      <c r="HM3" s="18"/>
      <c r="HN3" s="17"/>
      <c r="HO3" s="18"/>
      <c r="HP3" s="17"/>
      <c r="HQ3" s="18"/>
      <c r="HR3" s="17"/>
      <c r="HS3" s="18"/>
      <c r="HT3" s="17"/>
      <c r="HU3" s="18"/>
      <c r="HV3" s="17"/>
      <c r="HW3" s="18"/>
      <c r="HX3" s="17"/>
      <c r="HY3" s="18"/>
      <c r="HZ3" s="17"/>
      <c r="IA3" s="18"/>
      <c r="IB3" s="17"/>
      <c r="IC3" s="18"/>
      <c r="ID3" s="17"/>
      <c r="IE3" s="18"/>
      <c r="IF3" s="17"/>
      <c r="IG3" s="18"/>
      <c r="IH3" s="17"/>
      <c r="II3" s="18"/>
      <c r="IJ3" s="17"/>
      <c r="IK3" s="18"/>
      <c r="IL3" s="17"/>
      <c r="IM3" s="89"/>
      <c r="IN3" s="90"/>
      <c r="IO3" s="89"/>
      <c r="IP3" s="90"/>
      <c r="IQ3" s="89"/>
      <c r="IR3" s="90"/>
      <c r="IS3" s="89"/>
      <c r="IT3" s="90"/>
    </row>
    <row r="4" spans="1:254" s="33" customFormat="1" ht="16.5" customHeight="1" x14ac:dyDescent="0.2">
      <c r="A4" s="86" t="s">
        <v>11</v>
      </c>
      <c r="B4" s="5" t="s">
        <v>3</v>
      </c>
      <c r="C4" s="31">
        <f t="shared" si="0"/>
        <v>11</v>
      </c>
      <c r="D4" s="91">
        <f t="shared" ref="D4:D35" si="1">H4+J4+L4+N4+P4+R4+T4+V4+X4+Z4+AB4+AD4+AF4+AH4+AJ4+AL4+AN4+AP4+AR4+AT4+AV4+AX4+AZ4+BB4+BD4+BF4+BH4+BJ4+BL4+BN4+BP4+BR4+BT4+BV4+BX4+BZ4+CB4+CD4+CF4+CH4+CJ4+CL4+CN4+CP4+CR4+CT4+CV4+CX4+CZ4+DB4+DD4+DF4+DH4+DJ4+DL4+DN4+DP4+DR4+DV4+DX4+DZ4+EB4+ED4+EF4+EH4+EJ4+EL4+EN4+EP4+ER4+ET4+EV4+EX4+EZ4+FB4+FD4+FF4+FH4+FJ4+FL4+FN4+FP4+FR4+FT4+FV4+FX4+FZ4+GB4+GD4+GF4+GH4+GJ4+GL4+GN4+GP4+GT4+GV4+GX4+GZ4+HB4+HD4+HF4+HH4+HJ4+HL4+HN4+HP4+HR4+HT4+HV4+HX4+HZ4+IB4+ID4+IF4+IH4+IJ4+IL4+IN4+IP4+IR4+IT4</f>
        <v>71</v>
      </c>
      <c r="E4" s="92">
        <f t="shared" ref="E4:E35" si="2">G4+I4+K4+M4+O4+Q4+S4+U4+W4+Y4+AA4+AC4+AE4+AG4+AI4+AK4+AM4+AO4+AQ4+AS4+AU4+AW4+AY4+BA4+BC4+BE4+BG4+BI4+BK4+BM4+BO4+BQ4+BS4+BU4+BW4+BY4+CA4+CC4+CE4+CG4+CI4+CK4+CM4+CO4+CQ4+CS4+CU4+CW4+CY4+DA4+DC4+DE4+DG4+DI4+DK4+DM4+DO4+DQ4+DU4+DW4+DY4+EA4+EC4+EE4+EG4+EI4+EK4+EM4+EO4+EQ4+ES4+EU4+EW4+EY4+FA4+FC4+FE4+FG4+FI4+FK4+FM4+FO4+FQ4+FS4+FU4+FW4+FY4+GA4+GC4+GE4+GG4+GI4+GK4+GM4+GO4+GQ4+GS4+GU4+GW4+GY4+HA4+HC4+HE4+HG4+HI4+HK4+HM4+HO4+HQ4+HS4+HU4+HW4+HY4+IA4+IC4+IE4+IG4+II4+IK4+IM4+IO4+IQ4+IS4</f>
        <v>0.85414351851851866</v>
      </c>
      <c r="F4" s="25">
        <f t="shared" ref="F4:F35" si="3">MINA(AG4,AI4,AU4,BA4,BQ4,BW4,CA4,CM4,DC4,DG4,FQ4,GA4,GG4,GQ4,HE4)</f>
        <v>1.5914351851851853E-2</v>
      </c>
      <c r="G4" s="7"/>
      <c r="H4" s="20"/>
      <c r="I4" s="7"/>
      <c r="J4" s="20"/>
      <c r="K4" s="7"/>
      <c r="L4" s="20"/>
      <c r="M4" s="7"/>
      <c r="N4" s="20"/>
      <c r="O4" s="7"/>
      <c r="P4" s="20"/>
      <c r="Q4" s="7"/>
      <c r="R4" s="20"/>
      <c r="S4" s="7">
        <v>4.0497685185185185E-2</v>
      </c>
      <c r="T4" s="20">
        <f>ROUNDUP(S4/F4,0)</f>
        <v>3</v>
      </c>
      <c r="U4" s="7"/>
      <c r="V4" s="20"/>
      <c r="W4" s="7">
        <v>2.344907407407407E-2</v>
      </c>
      <c r="X4" s="20">
        <f>ROUNDUP(W4/F4,0)</f>
        <v>2</v>
      </c>
      <c r="Y4" s="16"/>
      <c r="Z4" s="6"/>
      <c r="AA4" s="7"/>
      <c r="AB4" s="6"/>
      <c r="AC4" s="7"/>
      <c r="AD4" s="6"/>
      <c r="AE4" s="7">
        <v>2.6516203703703698E-2</v>
      </c>
      <c r="AF4" s="20">
        <f>ROUNDUP(AE4/F4,0)</f>
        <v>2</v>
      </c>
      <c r="AG4" s="7">
        <v>1.7025462962962961E-2</v>
      </c>
      <c r="AH4" s="20">
        <f>ROUNDUP(AG4/F4,0)</f>
        <v>2</v>
      </c>
      <c r="AI4" s="7">
        <v>1.6469907407407405E-2</v>
      </c>
      <c r="AJ4" s="20">
        <f>ROUNDUP(AI4/F4,0)</f>
        <v>2</v>
      </c>
      <c r="AK4" s="7"/>
      <c r="AL4" s="20"/>
      <c r="AM4" s="7"/>
      <c r="AN4" s="20"/>
      <c r="AO4" s="54"/>
      <c r="AP4" s="6"/>
      <c r="AQ4" s="49"/>
      <c r="AR4" s="20"/>
      <c r="AS4" s="7"/>
      <c r="AT4" s="20"/>
      <c r="AU4" s="7">
        <v>1.636574074074074E-2</v>
      </c>
      <c r="AV4" s="20">
        <f>ROUNDUP(AU4/F4,0)</f>
        <v>2</v>
      </c>
      <c r="AW4" s="7">
        <v>2.6678240740740738E-2</v>
      </c>
      <c r="AX4" s="20">
        <f>ROUNDUP(AW4/F4,0)</f>
        <v>2</v>
      </c>
      <c r="AY4" s="7"/>
      <c r="AZ4" s="6"/>
      <c r="BA4" s="7">
        <v>1.6273148148148148E-2</v>
      </c>
      <c r="BB4" s="20">
        <f>ROUNDUP(BA4/F4,0)</f>
        <v>2</v>
      </c>
      <c r="BC4" s="7"/>
      <c r="BD4" s="6"/>
      <c r="BE4" s="7"/>
      <c r="BF4" s="6"/>
      <c r="BG4" s="7"/>
      <c r="BH4" s="6"/>
      <c r="BI4" s="7"/>
      <c r="BJ4" s="6"/>
      <c r="BK4" s="7"/>
      <c r="BL4" s="6"/>
      <c r="BM4" s="7"/>
      <c r="BN4" s="20"/>
      <c r="BO4" s="7"/>
      <c r="BP4" s="6"/>
      <c r="BQ4" s="7">
        <v>1.6030092592592592E-2</v>
      </c>
      <c r="BR4" s="20">
        <f>ROUNDUP(BQ4/F4,0)</f>
        <v>2</v>
      </c>
      <c r="BS4" s="7"/>
      <c r="BT4" s="6"/>
      <c r="BU4" s="7">
        <v>1.90625E-2</v>
      </c>
      <c r="BV4" s="20">
        <f>ROUNDUP(BU4/F4,0)</f>
        <v>2</v>
      </c>
      <c r="BW4" s="7">
        <v>1.6435185185185188E-2</v>
      </c>
      <c r="BX4" s="20">
        <f>ROUNDUP(BW4/F4,0)</f>
        <v>2</v>
      </c>
      <c r="BY4" s="7">
        <v>1.621527777777778E-2</v>
      </c>
      <c r="BZ4" s="20">
        <f>ROUNDUP(BY4/F4,0)</f>
        <v>2</v>
      </c>
      <c r="CA4" s="7">
        <v>1.6261574074074074E-2</v>
      </c>
      <c r="CB4" s="20">
        <f>ROUNDUP(CA4/F4,0)</f>
        <v>2</v>
      </c>
      <c r="CC4" s="7"/>
      <c r="CD4" s="20"/>
      <c r="CE4" s="7"/>
      <c r="CF4" s="20"/>
      <c r="CG4" s="7"/>
      <c r="CH4" s="6"/>
      <c r="CI4" s="7"/>
      <c r="CJ4" s="6"/>
      <c r="CK4" s="7">
        <v>3.0185185185185186E-2</v>
      </c>
      <c r="CL4" s="20">
        <f>ROUNDUP(CK4/F4,0)</f>
        <v>2</v>
      </c>
      <c r="CM4" s="7">
        <v>1.5914351851851853E-2</v>
      </c>
      <c r="CN4" s="20">
        <f>ROUNDUP(CM4/F4,0)</f>
        <v>1</v>
      </c>
      <c r="CO4" s="7"/>
      <c r="CP4" s="20"/>
      <c r="CQ4" s="21"/>
      <c r="CR4" s="20"/>
      <c r="CS4" s="21"/>
      <c r="CT4" s="6"/>
      <c r="CU4" s="7"/>
      <c r="CV4" s="6"/>
      <c r="CW4" s="7">
        <v>3.0983796296296297E-2</v>
      </c>
      <c r="CX4" s="20">
        <f>ROUNDUP(CW4/F4,0)</f>
        <v>2</v>
      </c>
      <c r="CY4" s="21"/>
      <c r="CZ4" s="20"/>
      <c r="DA4" s="21"/>
      <c r="DB4" s="20"/>
      <c r="DC4" s="21">
        <v>1.6620370370370372E-2</v>
      </c>
      <c r="DD4" s="20">
        <f>ROUNDUP(DC4/F4,0)</f>
        <v>2</v>
      </c>
      <c r="DE4" s="21"/>
      <c r="DF4" s="20"/>
      <c r="DG4" s="7">
        <v>1.6712962962962961E-2</v>
      </c>
      <c r="DH4" s="20">
        <f>ROUNDUP(DG4/F4,0)</f>
        <v>2</v>
      </c>
      <c r="DI4" s="7"/>
      <c r="DJ4" s="6"/>
      <c r="DK4" s="7"/>
      <c r="DL4" s="6"/>
      <c r="DM4" s="7"/>
      <c r="DN4" s="6"/>
      <c r="DO4" s="7"/>
      <c r="DP4" s="6"/>
      <c r="DQ4" s="7"/>
      <c r="DR4" s="6"/>
      <c r="DS4" s="7"/>
      <c r="DT4" s="6"/>
      <c r="DU4" s="7"/>
      <c r="DV4" s="6"/>
      <c r="DW4" s="7"/>
      <c r="DX4" s="6"/>
      <c r="DY4" s="7"/>
      <c r="DZ4" s="6"/>
      <c r="EA4" s="7"/>
      <c r="EB4" s="6"/>
      <c r="EC4" s="7"/>
      <c r="ED4" s="6"/>
      <c r="EE4" s="7"/>
      <c r="EF4" s="6"/>
      <c r="EG4" s="7"/>
      <c r="EH4" s="6"/>
      <c r="EI4" s="7"/>
      <c r="EJ4" s="6"/>
      <c r="EK4" s="7"/>
      <c r="EL4" s="6"/>
      <c r="EM4" s="7"/>
      <c r="EN4" s="20"/>
      <c r="EO4" s="7">
        <v>9.2337962962962969E-2</v>
      </c>
      <c r="EP4" s="20">
        <f>ROUNDUP(EO4/F4,0)</f>
        <v>6</v>
      </c>
      <c r="EQ4" s="7"/>
      <c r="ER4" s="6"/>
      <c r="ES4" s="7"/>
      <c r="ET4" s="6"/>
      <c r="EU4" s="7"/>
      <c r="EV4" s="6"/>
      <c r="EW4" s="7"/>
      <c r="EX4" s="6"/>
      <c r="EY4" s="7"/>
      <c r="EZ4" s="6"/>
      <c r="FA4" s="7"/>
      <c r="FB4" s="6"/>
      <c r="FC4" s="7"/>
      <c r="FD4" s="6"/>
      <c r="FE4" s="7"/>
      <c r="FF4" s="20"/>
      <c r="FG4" s="7"/>
      <c r="FH4" s="20"/>
      <c r="FI4" s="7"/>
      <c r="FJ4" s="20"/>
      <c r="FK4" s="7"/>
      <c r="FL4" s="6"/>
      <c r="FM4" s="7"/>
      <c r="FN4" s="20"/>
      <c r="FO4" s="7"/>
      <c r="FP4" s="20"/>
      <c r="FQ4" s="7">
        <v>1.7025462962962961E-2</v>
      </c>
      <c r="FR4" s="20">
        <f>ROUNDUP(FQ4/F4,0)</f>
        <v>2</v>
      </c>
      <c r="FS4" s="7"/>
      <c r="FT4" s="6"/>
      <c r="FU4" s="7">
        <v>8.5787037037037037E-2</v>
      </c>
      <c r="FV4" s="20">
        <f>ROUNDUP(FU4/F4,0)</f>
        <v>6</v>
      </c>
      <c r="FW4" s="7"/>
      <c r="FX4" s="6"/>
      <c r="FY4" s="7"/>
      <c r="FZ4" s="6"/>
      <c r="GA4" s="7">
        <v>1.6666666666666666E-2</v>
      </c>
      <c r="GB4" s="20">
        <f>ROUNDUP(GA4/F4,0)</f>
        <v>2</v>
      </c>
      <c r="GC4" s="7"/>
      <c r="GD4" s="6"/>
      <c r="GE4" s="7"/>
      <c r="GF4" s="6"/>
      <c r="GG4" s="7">
        <v>1.7453703703703704E-2</v>
      </c>
      <c r="GH4" s="20">
        <f>ROUNDUP(GG4/F4,0)</f>
        <v>2</v>
      </c>
      <c r="GI4" s="7"/>
      <c r="GJ4" s="20"/>
      <c r="GK4" s="7"/>
      <c r="GL4" s="6"/>
      <c r="GM4" s="7"/>
      <c r="GN4" s="6"/>
      <c r="GO4" s="7"/>
      <c r="GP4" s="6"/>
      <c r="GQ4" s="7">
        <v>1.6793981481481483E-2</v>
      </c>
      <c r="GR4" s="20">
        <f>ROUNDUP(GQ4/F4,0)</f>
        <v>2</v>
      </c>
      <c r="GS4" s="7"/>
      <c r="GT4" s="20"/>
      <c r="GU4" s="7"/>
      <c r="GV4" s="20"/>
      <c r="GW4" s="7">
        <v>9.2199074074074072E-2</v>
      </c>
      <c r="GX4" s="20">
        <f>ROUNDUP(GW4/F4,0)</f>
        <v>6</v>
      </c>
      <c r="GY4" s="7"/>
      <c r="GZ4" s="6"/>
      <c r="HA4" s="7"/>
      <c r="HB4" s="6"/>
      <c r="HC4" s="7">
        <v>3.5046296296296298E-2</v>
      </c>
      <c r="HD4" s="20">
        <f>ROUNDUP(HC4/F4,0)</f>
        <v>3</v>
      </c>
      <c r="HE4" s="7">
        <v>1.7106481481481483E-2</v>
      </c>
      <c r="HF4" s="20">
        <f>ROUNDUP(HE4/F4,0)</f>
        <v>2</v>
      </c>
      <c r="HG4" s="7"/>
      <c r="HH4" s="6"/>
      <c r="HI4" s="7"/>
      <c r="HJ4" s="6"/>
      <c r="HK4" s="7"/>
      <c r="HL4" s="6"/>
      <c r="HM4" s="7"/>
      <c r="HN4" s="6"/>
      <c r="HO4" s="7"/>
      <c r="HP4" s="6"/>
      <c r="HQ4" s="7">
        <v>8.6030092592592589E-2</v>
      </c>
      <c r="HR4" s="20">
        <f>ROUNDUP(HQ4/F4,0)</f>
        <v>6</v>
      </c>
      <c r="HS4" s="7"/>
      <c r="HT4" s="6"/>
      <c r="HU4" s="7"/>
      <c r="HV4" s="6"/>
      <c r="HW4" s="7"/>
      <c r="HX4" s="6"/>
      <c r="HY4" s="7"/>
      <c r="HZ4" s="6"/>
      <c r="IA4" s="7"/>
      <c r="IB4" s="6"/>
      <c r="IC4" s="7"/>
      <c r="ID4" s="6"/>
      <c r="IE4" s="7"/>
      <c r="IF4" s="6"/>
      <c r="IG4" s="7"/>
      <c r="IH4" s="6"/>
      <c r="II4" s="7"/>
      <c r="IJ4" s="6"/>
      <c r="IK4" s="7"/>
      <c r="IL4" s="6"/>
      <c r="IM4" s="89"/>
      <c r="IN4" s="90"/>
      <c r="IO4" s="89"/>
      <c r="IP4" s="90"/>
      <c r="IQ4" s="89"/>
      <c r="IR4" s="90"/>
      <c r="IS4" s="89"/>
      <c r="IT4" s="90"/>
    </row>
    <row r="5" spans="1:254" s="33" customFormat="1" ht="16.5" customHeight="1" x14ac:dyDescent="0.2">
      <c r="A5" s="86" t="s">
        <v>12</v>
      </c>
      <c r="B5" s="5" t="s">
        <v>7</v>
      </c>
      <c r="C5" s="31">
        <f t="shared" si="0"/>
        <v>25</v>
      </c>
      <c r="D5" s="91">
        <v>0</v>
      </c>
      <c r="E5" s="92">
        <f t="shared" si="2"/>
        <v>0.5260879629629629</v>
      </c>
      <c r="F5" s="25">
        <f t="shared" si="3"/>
        <v>0</v>
      </c>
      <c r="G5" s="7"/>
      <c r="H5" s="20"/>
      <c r="I5" s="7"/>
      <c r="J5" s="20"/>
      <c r="K5" s="7"/>
      <c r="L5" s="20"/>
      <c r="M5" s="7"/>
      <c r="N5" s="20"/>
      <c r="O5" s="7"/>
      <c r="P5" s="20"/>
      <c r="Q5" s="7"/>
      <c r="R5" s="6"/>
      <c r="S5" s="7">
        <v>3.0543981481481481E-2</v>
      </c>
      <c r="T5" s="20" t="e">
        <f>ROUNDUP(S5/F5,0)</f>
        <v>#DIV/0!</v>
      </c>
      <c r="U5" s="7"/>
      <c r="V5" s="6"/>
      <c r="W5" s="7">
        <v>1.695601851851852E-2</v>
      </c>
      <c r="X5" s="20" t="e">
        <f>ROUNDUP(W5/F5,0)</f>
        <v>#DIV/0!</v>
      </c>
      <c r="Y5" s="16"/>
      <c r="Z5" s="6"/>
      <c r="AA5" s="7"/>
      <c r="AB5" s="6"/>
      <c r="AC5" s="7">
        <v>2.8958333333333336E-2</v>
      </c>
      <c r="AD5" s="20" t="e">
        <f>ROUNDUP(AC5/F5,0)</f>
        <v>#DIV/0!</v>
      </c>
      <c r="AE5" s="7"/>
      <c r="AF5" s="20"/>
      <c r="AG5" s="7"/>
      <c r="AH5" s="20"/>
      <c r="AI5" s="7"/>
      <c r="AJ5" s="20"/>
      <c r="AK5" s="7"/>
      <c r="AL5" s="20"/>
      <c r="AM5" s="7"/>
      <c r="AN5" s="20"/>
      <c r="AO5" s="53"/>
      <c r="AP5" s="17"/>
      <c r="AQ5" s="49"/>
      <c r="AR5" s="20"/>
      <c r="AS5" s="7">
        <v>0.1431712962962963</v>
      </c>
      <c r="AT5" s="20" t="e">
        <f>ROUNDUP(AS5/F5,0)</f>
        <v>#DIV/0!</v>
      </c>
      <c r="AU5" s="7"/>
      <c r="AV5" s="20"/>
      <c r="AW5" s="7"/>
      <c r="AX5" s="20"/>
      <c r="AY5" s="7"/>
      <c r="AZ5" s="17"/>
      <c r="BA5" s="7"/>
      <c r="BB5" s="20"/>
      <c r="BC5" s="7"/>
      <c r="BD5" s="6"/>
      <c r="BE5" s="7"/>
      <c r="BF5" s="20"/>
      <c r="BG5" s="7"/>
      <c r="BH5" s="20"/>
      <c r="BI5" s="7">
        <v>3.9120370370370368E-2</v>
      </c>
      <c r="BJ5" s="20" t="e">
        <f>ROUNDUP(BI5/F5,0)</f>
        <v>#DIV/0!</v>
      </c>
      <c r="BK5" s="7"/>
      <c r="BL5" s="6"/>
      <c r="BM5" s="7"/>
      <c r="BN5" s="20"/>
      <c r="BO5" s="7"/>
      <c r="BP5" s="17"/>
      <c r="BQ5" s="7"/>
      <c r="BR5" s="20"/>
      <c r="BS5" s="7"/>
      <c r="BT5" s="17"/>
      <c r="BU5" s="7"/>
      <c r="BV5" s="20"/>
      <c r="BW5" s="7"/>
      <c r="BX5" s="20"/>
      <c r="BY5" s="7">
        <v>2.0057870370370368E-2</v>
      </c>
      <c r="BZ5" s="20" t="e">
        <f>ROUNDUP(BY5/F5,0)</f>
        <v>#DIV/0!</v>
      </c>
      <c r="CA5" s="7"/>
      <c r="CB5" s="20"/>
      <c r="CC5" s="7"/>
      <c r="CD5" s="20"/>
      <c r="CE5" s="7"/>
      <c r="CF5" s="20"/>
      <c r="CG5" s="7">
        <v>0.19721064814814815</v>
      </c>
      <c r="CH5" s="20" t="e">
        <f>ROUNDUP(CG5/F5,0)</f>
        <v>#DIV/0!</v>
      </c>
      <c r="CI5" s="7"/>
      <c r="CJ5" s="6"/>
      <c r="CK5" s="7">
        <v>2.6284722222222223E-2</v>
      </c>
      <c r="CL5" s="20" t="e">
        <f>ROUNDUP(CK5/F5,0)</f>
        <v>#DIV/0!</v>
      </c>
      <c r="CM5" s="7"/>
      <c r="CN5" s="20"/>
      <c r="CO5" s="7"/>
      <c r="CP5" s="20"/>
      <c r="CQ5" s="21"/>
      <c r="CR5" s="20"/>
      <c r="CS5" s="21"/>
      <c r="CT5" s="17"/>
      <c r="CU5" s="7"/>
      <c r="CV5" s="17"/>
      <c r="CW5" s="7">
        <v>2.3784722222222221E-2</v>
      </c>
      <c r="CX5" s="20" t="e">
        <f>ROUNDUP(CW5/F5,0)</f>
        <v>#DIV/0!</v>
      </c>
      <c r="CY5" s="21"/>
      <c r="CZ5" s="20"/>
      <c r="DA5" s="21"/>
      <c r="DB5" s="20"/>
      <c r="DC5" s="21"/>
      <c r="DD5" s="20"/>
      <c r="DE5" s="21"/>
      <c r="DF5" s="20"/>
      <c r="DG5" s="7"/>
      <c r="DH5" s="20"/>
      <c r="DI5" s="7"/>
      <c r="DJ5" s="17"/>
      <c r="DK5" s="7"/>
      <c r="DL5" s="17"/>
      <c r="DM5" s="7"/>
      <c r="DN5" s="17"/>
      <c r="DO5" s="7"/>
      <c r="DP5" s="17"/>
      <c r="DQ5" s="7"/>
      <c r="DR5" s="17"/>
      <c r="DS5" s="7"/>
      <c r="DT5" s="17"/>
      <c r="DU5" s="7"/>
      <c r="DV5" s="17"/>
      <c r="DW5" s="7"/>
      <c r="DX5" s="17"/>
      <c r="DY5" s="7"/>
      <c r="DZ5" s="17"/>
      <c r="EA5" s="7"/>
      <c r="EB5" s="17"/>
      <c r="EC5" s="7"/>
      <c r="ED5" s="17"/>
      <c r="EE5" s="7"/>
      <c r="EF5" s="17"/>
      <c r="EG5" s="7"/>
      <c r="EH5" s="17"/>
      <c r="EI5" s="7"/>
      <c r="EJ5" s="17"/>
      <c r="EK5" s="7"/>
      <c r="EL5" s="17"/>
      <c r="EM5" s="7"/>
      <c r="EN5" s="20"/>
      <c r="EO5" s="7"/>
      <c r="EP5" s="20"/>
      <c r="EQ5" s="7"/>
      <c r="ER5" s="17"/>
      <c r="ES5" s="7"/>
      <c r="ET5" s="17"/>
      <c r="EU5" s="7"/>
      <c r="EV5" s="17"/>
      <c r="EW5" s="7"/>
      <c r="EX5" s="17"/>
      <c r="EY5" s="7"/>
      <c r="EZ5" s="17"/>
      <c r="FA5" s="7"/>
      <c r="FB5" s="17"/>
      <c r="FC5" s="7"/>
      <c r="FD5" s="17"/>
      <c r="FE5" s="7"/>
      <c r="FF5" s="20"/>
      <c r="FG5" s="7"/>
      <c r="FH5" s="20"/>
      <c r="FI5" s="7"/>
      <c r="FJ5" s="20"/>
      <c r="FK5" s="7"/>
      <c r="FL5" s="17"/>
      <c r="FM5" s="7"/>
      <c r="FN5" s="20"/>
      <c r="FO5" s="7"/>
      <c r="FP5" s="20"/>
      <c r="FQ5" s="7"/>
      <c r="FR5" s="20"/>
      <c r="FS5" s="7"/>
      <c r="FT5" s="17"/>
      <c r="FU5" s="7"/>
      <c r="FV5" s="20"/>
      <c r="FW5" s="7"/>
      <c r="FX5" s="17"/>
      <c r="FY5" s="7"/>
      <c r="FZ5" s="17"/>
      <c r="GA5" s="7"/>
      <c r="GB5" s="20"/>
      <c r="GC5" s="7"/>
      <c r="GD5" s="17"/>
      <c r="GE5" s="7"/>
      <c r="GF5" s="17"/>
      <c r="GG5" s="7"/>
      <c r="GH5" s="20"/>
      <c r="GI5" s="7"/>
      <c r="GJ5" s="20"/>
      <c r="GK5" s="7"/>
      <c r="GL5" s="17"/>
      <c r="GM5" s="7"/>
      <c r="GN5" s="17"/>
      <c r="GO5" s="7"/>
      <c r="GP5" s="17"/>
      <c r="GQ5" s="7"/>
      <c r="GR5" s="20"/>
      <c r="GS5" s="7"/>
      <c r="GT5" s="20"/>
      <c r="GU5" s="7"/>
      <c r="GV5" s="20"/>
      <c r="GW5" s="7"/>
      <c r="GX5" s="20"/>
      <c r="GY5" s="7"/>
      <c r="GZ5" s="17"/>
      <c r="HA5" s="7"/>
      <c r="HB5" s="17"/>
      <c r="HC5" s="7"/>
      <c r="HD5" s="20"/>
      <c r="HE5" s="7"/>
      <c r="HF5" s="20"/>
      <c r="HG5" s="7"/>
      <c r="HH5" s="17"/>
      <c r="HI5" s="7"/>
      <c r="HJ5" s="17"/>
      <c r="HK5" s="7"/>
      <c r="HL5" s="17"/>
      <c r="HM5" s="7"/>
      <c r="HN5" s="17"/>
      <c r="HO5" s="7"/>
      <c r="HP5" s="17"/>
      <c r="HQ5" s="7"/>
      <c r="HR5" s="20"/>
      <c r="HS5" s="7"/>
      <c r="HT5" s="17"/>
      <c r="HU5" s="7"/>
      <c r="HV5" s="17"/>
      <c r="HW5" s="7"/>
      <c r="HX5" s="17"/>
      <c r="HY5" s="7"/>
      <c r="HZ5" s="17"/>
      <c r="IA5" s="7"/>
      <c r="IB5" s="17"/>
      <c r="IC5" s="7"/>
      <c r="ID5" s="17"/>
      <c r="IE5" s="7"/>
      <c r="IF5" s="17"/>
      <c r="IG5" s="7"/>
      <c r="IH5" s="17"/>
      <c r="II5" s="7"/>
      <c r="IJ5" s="17"/>
      <c r="IK5" s="7"/>
      <c r="IL5" s="17"/>
      <c r="IM5" s="89"/>
      <c r="IN5" s="90"/>
      <c r="IO5" s="89"/>
      <c r="IP5" s="90"/>
      <c r="IQ5" s="89"/>
      <c r="IR5" s="90"/>
      <c r="IS5" s="89"/>
      <c r="IT5" s="90"/>
    </row>
    <row r="6" spans="1:254" s="33" customFormat="1" ht="16.5" customHeight="1" x14ac:dyDescent="0.2">
      <c r="A6" s="86" t="s">
        <v>13</v>
      </c>
      <c r="B6" s="5" t="s">
        <v>232</v>
      </c>
      <c r="C6" s="31">
        <f t="shared" si="0"/>
        <v>13</v>
      </c>
      <c r="D6" s="91">
        <f t="shared" si="1"/>
        <v>40</v>
      </c>
      <c r="E6" s="92">
        <f t="shared" si="2"/>
        <v>0.64361111111111102</v>
      </c>
      <c r="F6" s="25">
        <f t="shared" si="3"/>
        <v>1.8518518518518521E-2</v>
      </c>
      <c r="G6" s="7"/>
      <c r="H6" s="20"/>
      <c r="I6" s="7"/>
      <c r="J6" s="20"/>
      <c r="K6" s="7"/>
      <c r="L6" s="20"/>
      <c r="M6" s="7"/>
      <c r="N6" s="20"/>
      <c r="O6" s="7"/>
      <c r="P6" s="20"/>
      <c r="Q6" s="7"/>
      <c r="R6" s="6"/>
      <c r="S6" s="7"/>
      <c r="T6" s="20"/>
      <c r="U6" s="7"/>
      <c r="V6" s="6"/>
      <c r="W6" s="7"/>
      <c r="X6" s="20"/>
      <c r="Y6" s="16"/>
      <c r="Z6" s="6"/>
      <c r="AA6" s="7"/>
      <c r="AB6" s="6"/>
      <c r="AC6" s="7"/>
      <c r="AD6" s="20"/>
      <c r="AE6" s="7"/>
      <c r="AF6" s="20"/>
      <c r="AG6" s="7">
        <v>2.1342592592592594E-2</v>
      </c>
      <c r="AH6" s="20">
        <f>ROUNDUP(AG6/F6,0)</f>
        <v>2</v>
      </c>
      <c r="AI6" s="7">
        <v>2.0439814814814817E-2</v>
      </c>
      <c r="AJ6" s="20">
        <f>ROUNDUP(AI6/F6,0)</f>
        <v>2</v>
      </c>
      <c r="AK6" s="7"/>
      <c r="AL6" s="20"/>
      <c r="AM6" s="7"/>
      <c r="AN6" s="20"/>
      <c r="AO6" s="7">
        <v>0.10729166666666667</v>
      </c>
      <c r="AP6" s="20">
        <f>ROUNDUP(AO6/F6,0)</f>
        <v>6</v>
      </c>
      <c r="AQ6" s="49"/>
      <c r="AR6" s="20"/>
      <c r="AS6" s="7"/>
      <c r="AT6" s="20"/>
      <c r="AU6" s="7">
        <v>2.0185185185185184E-2</v>
      </c>
      <c r="AV6" s="20">
        <f>ROUNDUP(AU6/F6,0)</f>
        <v>2</v>
      </c>
      <c r="AW6" s="7"/>
      <c r="AX6" s="20"/>
      <c r="AY6" s="7"/>
      <c r="AZ6" s="17"/>
      <c r="BA6" s="7"/>
      <c r="BB6" s="20"/>
      <c r="BC6" s="7"/>
      <c r="BD6" s="6"/>
      <c r="BE6" s="7"/>
      <c r="BF6" s="20"/>
      <c r="BG6" s="7"/>
      <c r="BH6" s="20"/>
      <c r="BI6" s="7"/>
      <c r="BJ6" s="20"/>
      <c r="BK6" s="7"/>
      <c r="BL6" s="6"/>
      <c r="BM6" s="7"/>
      <c r="BN6" s="20"/>
      <c r="BO6" s="7"/>
      <c r="BP6" s="17"/>
      <c r="BQ6" s="7">
        <v>1.9525462962962963E-2</v>
      </c>
      <c r="BR6" s="20">
        <f>ROUNDUP(BQ6/F6,0)</f>
        <v>2</v>
      </c>
      <c r="BS6" s="7">
        <v>6.7627314814814821E-2</v>
      </c>
      <c r="BT6" s="20">
        <f>ROUNDUP(BS6/F6,0)</f>
        <v>4</v>
      </c>
      <c r="BU6" s="7"/>
      <c r="BV6" s="20"/>
      <c r="BW6" s="7"/>
      <c r="BX6" s="20"/>
      <c r="BY6" s="7"/>
      <c r="BZ6" s="20"/>
      <c r="CA6" s="7">
        <v>1.9189814814814816E-2</v>
      </c>
      <c r="CB6" s="20">
        <f>ROUNDUP(CA6/F6,0)</f>
        <v>2</v>
      </c>
      <c r="CC6" s="7"/>
      <c r="CD6" s="20"/>
      <c r="CE6" s="7"/>
      <c r="CF6" s="20"/>
      <c r="CG6" s="7"/>
      <c r="CH6" s="6"/>
      <c r="CI6" s="7"/>
      <c r="CJ6" s="6"/>
      <c r="CK6" s="7">
        <v>3.6388888888888887E-2</v>
      </c>
      <c r="CL6" s="20">
        <f>ROUNDUP(CK6/F6,0)</f>
        <v>2</v>
      </c>
      <c r="CM6" s="7">
        <v>1.8518518518518521E-2</v>
      </c>
      <c r="CN6" s="20">
        <f>ROUNDUP(CM6/F6,0)</f>
        <v>1</v>
      </c>
      <c r="CO6" s="7"/>
      <c r="CP6" s="20"/>
      <c r="CQ6" s="21"/>
      <c r="CR6" s="20"/>
      <c r="CS6" s="21"/>
      <c r="CT6" s="17"/>
      <c r="CU6" s="7"/>
      <c r="CV6" s="17"/>
      <c r="CW6" s="7">
        <v>1.0335648148148148E-2</v>
      </c>
      <c r="CX6" s="20">
        <f>ROUNDUP(CW6/F6,0)</f>
        <v>1</v>
      </c>
      <c r="CY6" s="21"/>
      <c r="CZ6" s="20"/>
      <c r="DA6" s="21"/>
      <c r="DB6" s="20"/>
      <c r="DC6" s="21"/>
      <c r="DD6" s="20"/>
      <c r="DE6" s="21"/>
      <c r="DF6" s="20"/>
      <c r="DG6" s="7"/>
      <c r="DH6" s="20"/>
      <c r="DI6" s="7"/>
      <c r="DJ6" s="17"/>
      <c r="DK6" s="7"/>
      <c r="DL6" s="17"/>
      <c r="DM6" s="7"/>
      <c r="DN6" s="17"/>
      <c r="DO6" s="7"/>
      <c r="DP6" s="17"/>
      <c r="DQ6" s="7"/>
      <c r="DR6" s="17"/>
      <c r="DS6" s="7"/>
      <c r="DT6" s="17"/>
      <c r="DU6" s="7"/>
      <c r="DV6" s="17"/>
      <c r="DW6" s="7"/>
      <c r="DX6" s="17"/>
      <c r="DY6" s="7"/>
      <c r="DZ6" s="17"/>
      <c r="EA6" s="7"/>
      <c r="EB6" s="17"/>
      <c r="EC6" s="7"/>
      <c r="ED6" s="17"/>
      <c r="EE6" s="7"/>
      <c r="EF6" s="17"/>
      <c r="EG6" s="7">
        <v>0.15730324074074073</v>
      </c>
      <c r="EH6" s="20">
        <f>ROUNDUP(EG6/F6,0)</f>
        <v>9</v>
      </c>
      <c r="EI6" s="7"/>
      <c r="EJ6" s="17"/>
      <c r="EK6" s="7"/>
      <c r="EL6" s="17"/>
      <c r="EM6" s="7"/>
      <c r="EN6" s="20"/>
      <c r="EO6" s="7"/>
      <c r="EP6" s="20"/>
      <c r="EQ6" s="7"/>
      <c r="ER6" s="17"/>
      <c r="ES6" s="7"/>
      <c r="ET6" s="17"/>
      <c r="EU6" s="7"/>
      <c r="EV6" s="17"/>
      <c r="EW6" s="7"/>
      <c r="EX6" s="17"/>
      <c r="EY6" s="7"/>
      <c r="EZ6" s="17"/>
      <c r="FA6" s="7"/>
      <c r="FB6" s="17"/>
      <c r="FC6" s="7"/>
      <c r="FD6" s="17"/>
      <c r="FE6" s="7"/>
      <c r="FF6" s="20"/>
      <c r="FG6" s="7"/>
      <c r="FH6" s="20"/>
      <c r="FI6" s="7"/>
      <c r="FJ6" s="20"/>
      <c r="FK6" s="7"/>
      <c r="FL6" s="17"/>
      <c r="FM6" s="7"/>
      <c r="FN6" s="20"/>
      <c r="FO6" s="7"/>
      <c r="FP6" s="20"/>
      <c r="FQ6" s="7"/>
      <c r="FR6" s="20"/>
      <c r="FS6" s="7"/>
      <c r="FT6" s="17"/>
      <c r="FU6" s="7"/>
      <c r="FV6" s="20"/>
      <c r="FW6" s="7"/>
      <c r="FX6" s="17"/>
      <c r="FY6" s="7"/>
      <c r="FZ6" s="17"/>
      <c r="GA6" s="7"/>
      <c r="GB6" s="20"/>
      <c r="GC6" s="7"/>
      <c r="GD6" s="17"/>
      <c r="GE6" s="7"/>
      <c r="GF6" s="17"/>
      <c r="GG6" s="7"/>
      <c r="GH6" s="20"/>
      <c r="GI6" s="7"/>
      <c r="GJ6" s="20"/>
      <c r="GK6" s="7"/>
      <c r="GL6" s="17"/>
      <c r="GM6" s="7"/>
      <c r="GN6" s="17"/>
      <c r="GO6" s="7"/>
      <c r="GP6" s="17"/>
      <c r="GQ6" s="7">
        <v>2.2025462962962958E-2</v>
      </c>
      <c r="GR6" s="20">
        <f>ROUNDUP(GQ6/F6,0)</f>
        <v>2</v>
      </c>
      <c r="GS6" s="7"/>
      <c r="GT6" s="20"/>
      <c r="GU6" s="7"/>
      <c r="GV6" s="20"/>
      <c r="GW6" s="7">
        <v>0.12343749999999999</v>
      </c>
      <c r="GX6" s="20">
        <f t="shared" ref="GX6:GX35" si="4">ROUNDUP(GW6/F6,0)</f>
        <v>7</v>
      </c>
      <c r="GY6" s="7"/>
      <c r="GZ6" s="17"/>
      <c r="HA6" s="7"/>
      <c r="HB6" s="17"/>
      <c r="HC6" s="7"/>
      <c r="HD6" s="20"/>
      <c r="HE6" s="7"/>
      <c r="HF6" s="20"/>
      <c r="HG6" s="7"/>
      <c r="HH6" s="17"/>
      <c r="HI6" s="7"/>
      <c r="HJ6" s="17"/>
      <c r="HK6" s="7"/>
      <c r="HL6" s="17"/>
      <c r="HM6" s="7"/>
      <c r="HN6" s="17"/>
      <c r="HO6" s="7"/>
      <c r="HP6" s="17"/>
      <c r="HQ6" s="7"/>
      <c r="HR6" s="20"/>
      <c r="HS6" s="7"/>
      <c r="HT6" s="17"/>
      <c r="HU6" s="7"/>
      <c r="HV6" s="17"/>
      <c r="HW6" s="7"/>
      <c r="HX6" s="17"/>
      <c r="HY6" s="7"/>
      <c r="HZ6" s="17"/>
      <c r="IA6" s="7"/>
      <c r="IB6" s="17"/>
      <c r="IC6" s="7"/>
      <c r="ID6" s="17"/>
      <c r="IE6" s="7"/>
      <c r="IF6" s="17"/>
      <c r="IG6" s="7"/>
      <c r="IH6" s="17"/>
      <c r="II6" s="7"/>
      <c r="IJ6" s="17"/>
      <c r="IK6" s="7"/>
      <c r="IL6" s="17"/>
      <c r="IM6" s="89"/>
      <c r="IN6" s="90"/>
      <c r="IO6" s="89"/>
      <c r="IP6" s="90"/>
      <c r="IQ6" s="89"/>
      <c r="IR6" s="90"/>
      <c r="IS6" s="89"/>
      <c r="IT6" s="90"/>
    </row>
    <row r="7" spans="1:254" s="33" customFormat="1" ht="16.5" customHeight="1" x14ac:dyDescent="0.2">
      <c r="A7" s="86" t="s">
        <v>14</v>
      </c>
      <c r="B7" s="5" t="s">
        <v>267</v>
      </c>
      <c r="C7" s="31">
        <f t="shared" si="0"/>
        <v>18</v>
      </c>
      <c r="D7" s="91">
        <f t="shared" si="1"/>
        <v>12</v>
      </c>
      <c r="E7" s="92">
        <f t="shared" si="2"/>
        <v>0.11881944444444445</v>
      </c>
      <c r="F7" s="25">
        <f t="shared" si="3"/>
        <v>1.554398148148148E-2</v>
      </c>
      <c r="G7" s="7"/>
      <c r="H7" s="20"/>
      <c r="I7" s="7"/>
      <c r="J7" s="20"/>
      <c r="K7" s="7"/>
      <c r="L7" s="20"/>
      <c r="M7" s="7"/>
      <c r="N7" s="20"/>
      <c r="O7" s="7"/>
      <c r="P7" s="20"/>
      <c r="Q7" s="7"/>
      <c r="R7" s="6"/>
      <c r="S7" s="7"/>
      <c r="T7" s="20"/>
      <c r="U7" s="7"/>
      <c r="V7" s="6"/>
      <c r="W7" s="7"/>
      <c r="X7" s="20"/>
      <c r="Y7" s="16"/>
      <c r="Z7" s="6"/>
      <c r="AA7" s="7"/>
      <c r="AB7" s="6"/>
      <c r="AC7" s="7"/>
      <c r="AD7" s="20"/>
      <c r="AE7" s="7"/>
      <c r="AF7" s="20"/>
      <c r="AG7" s="7"/>
      <c r="AH7" s="20"/>
      <c r="AI7" s="7"/>
      <c r="AJ7" s="20"/>
      <c r="AK7" s="7"/>
      <c r="AL7" s="20"/>
      <c r="AM7" s="7"/>
      <c r="AN7" s="20"/>
      <c r="AO7" s="93"/>
      <c r="AP7" s="20"/>
      <c r="AQ7" s="49"/>
      <c r="AR7" s="20"/>
      <c r="AS7" s="7"/>
      <c r="AT7" s="20"/>
      <c r="AU7" s="7"/>
      <c r="AV7" s="20"/>
      <c r="AW7" s="7"/>
      <c r="AX7" s="20"/>
      <c r="AY7" s="7"/>
      <c r="AZ7" s="17"/>
      <c r="BA7" s="7"/>
      <c r="BB7" s="20"/>
      <c r="BC7" s="7"/>
      <c r="BD7" s="6"/>
      <c r="BE7" s="7"/>
      <c r="BF7" s="20"/>
      <c r="BG7" s="7"/>
      <c r="BH7" s="20"/>
      <c r="BI7" s="7"/>
      <c r="BJ7" s="20"/>
      <c r="BK7" s="7"/>
      <c r="BL7" s="6"/>
      <c r="BM7" s="7"/>
      <c r="BN7" s="20"/>
      <c r="BO7" s="7"/>
      <c r="BP7" s="17"/>
      <c r="BQ7" s="7"/>
      <c r="BR7" s="20"/>
      <c r="BS7" s="7"/>
      <c r="BT7" s="17"/>
      <c r="BU7" s="7"/>
      <c r="BV7" s="20"/>
      <c r="BW7" s="7"/>
      <c r="BX7" s="20"/>
      <c r="BY7" s="7"/>
      <c r="BZ7" s="20"/>
      <c r="CA7" s="7">
        <v>1.7164351851851851E-2</v>
      </c>
      <c r="CB7" s="20">
        <f>ROUNDUP(CA7/F7,0)</f>
        <v>2</v>
      </c>
      <c r="CC7" s="7"/>
      <c r="CD7" s="20"/>
      <c r="CE7" s="7"/>
      <c r="CF7" s="20"/>
      <c r="CG7" s="7"/>
      <c r="CH7" s="6"/>
      <c r="CI7" s="7"/>
      <c r="CJ7" s="6"/>
      <c r="CK7" s="7"/>
      <c r="CL7" s="20"/>
      <c r="CM7" s="7">
        <v>1.5891203703703703E-2</v>
      </c>
      <c r="CN7" s="20">
        <f>ROUNDUP(CM7/F7,0)</f>
        <v>2</v>
      </c>
      <c r="CO7" s="7"/>
      <c r="CP7" s="20"/>
      <c r="CQ7" s="21"/>
      <c r="CR7" s="20"/>
      <c r="CS7" s="21"/>
      <c r="CT7" s="17"/>
      <c r="CU7" s="7"/>
      <c r="CV7" s="17"/>
      <c r="CW7" s="7"/>
      <c r="CX7" s="20"/>
      <c r="CY7" s="21"/>
      <c r="CZ7" s="20"/>
      <c r="DA7" s="21"/>
      <c r="DB7" s="20"/>
      <c r="DC7" s="21"/>
      <c r="DD7" s="20"/>
      <c r="DE7" s="21"/>
      <c r="DF7" s="20"/>
      <c r="DG7" s="7">
        <v>1.6018518518518519E-2</v>
      </c>
      <c r="DH7" s="20">
        <f t="shared" ref="DH7:DH31" si="5">ROUNDUP(DG7/F7,0)</f>
        <v>2</v>
      </c>
      <c r="DI7" s="7"/>
      <c r="DJ7" s="17"/>
      <c r="DK7" s="7"/>
      <c r="DL7" s="17"/>
      <c r="DM7" s="7"/>
      <c r="DN7" s="17"/>
      <c r="DO7" s="7"/>
      <c r="DP7" s="17"/>
      <c r="DQ7" s="7"/>
      <c r="DR7" s="17"/>
      <c r="DS7" s="7"/>
      <c r="DT7" s="17"/>
      <c r="DU7" s="7"/>
      <c r="DV7" s="17"/>
      <c r="DW7" s="7"/>
      <c r="DX7" s="17"/>
      <c r="DY7" s="7"/>
      <c r="DZ7" s="17"/>
      <c r="EA7" s="7"/>
      <c r="EB7" s="17"/>
      <c r="EC7" s="7"/>
      <c r="ED7" s="17"/>
      <c r="EE7" s="7"/>
      <c r="EF7" s="17"/>
      <c r="EG7" s="7"/>
      <c r="EH7" s="17"/>
      <c r="EI7" s="7"/>
      <c r="EJ7" s="17"/>
      <c r="EK7" s="7"/>
      <c r="EL7" s="17"/>
      <c r="EM7" s="7"/>
      <c r="EN7" s="20"/>
      <c r="EO7" s="7"/>
      <c r="EP7" s="20"/>
      <c r="EQ7" s="7"/>
      <c r="ER7" s="17"/>
      <c r="ES7" s="7"/>
      <c r="ET7" s="17"/>
      <c r="EU7" s="7"/>
      <c r="EV7" s="17"/>
      <c r="EW7" s="7"/>
      <c r="EX7" s="17"/>
      <c r="EY7" s="7"/>
      <c r="EZ7" s="17"/>
      <c r="FA7" s="7"/>
      <c r="FB7" s="17"/>
      <c r="FC7" s="7"/>
      <c r="FD7" s="17"/>
      <c r="FE7" s="7"/>
      <c r="FF7" s="20"/>
      <c r="FG7" s="7"/>
      <c r="FH7" s="20"/>
      <c r="FI7" s="7"/>
      <c r="FJ7" s="20"/>
      <c r="FK7" s="7"/>
      <c r="FL7" s="17"/>
      <c r="FM7" s="7"/>
      <c r="FN7" s="20"/>
      <c r="FO7" s="7"/>
      <c r="FP7" s="20"/>
      <c r="FQ7" s="7"/>
      <c r="FR7" s="20"/>
      <c r="FS7" s="7"/>
      <c r="FT7" s="17"/>
      <c r="FU7" s="7"/>
      <c r="FV7" s="20"/>
      <c r="FW7" s="7"/>
      <c r="FX7" s="17"/>
      <c r="FY7" s="7"/>
      <c r="FZ7" s="17"/>
      <c r="GA7" s="7"/>
      <c r="GB7" s="20"/>
      <c r="GC7" s="7"/>
      <c r="GD7" s="17"/>
      <c r="GE7" s="7"/>
      <c r="GF7" s="17"/>
      <c r="GG7" s="7">
        <v>1.5706018518518518E-2</v>
      </c>
      <c r="GH7" s="20">
        <f>ROUNDUP(GG7/F7,0)</f>
        <v>2</v>
      </c>
      <c r="GI7" s="7"/>
      <c r="GJ7" s="20"/>
      <c r="GK7" s="7"/>
      <c r="GL7" s="17"/>
      <c r="GM7" s="7"/>
      <c r="GN7" s="17"/>
      <c r="GO7" s="7"/>
      <c r="GP7" s="17"/>
      <c r="GQ7" s="7"/>
      <c r="GR7" s="20"/>
      <c r="GS7" s="7"/>
      <c r="GT7" s="20"/>
      <c r="GU7" s="7"/>
      <c r="GV7" s="20"/>
      <c r="GW7" s="7"/>
      <c r="GX7" s="20"/>
      <c r="GY7" s="7"/>
      <c r="GZ7" s="17"/>
      <c r="HA7" s="7"/>
      <c r="HB7" s="17"/>
      <c r="HC7" s="7"/>
      <c r="HD7" s="20"/>
      <c r="HE7" s="7">
        <v>1.554398148148148E-2</v>
      </c>
      <c r="HF7" s="20">
        <f>ROUNDUP(HE7/F7,0)</f>
        <v>1</v>
      </c>
      <c r="HG7" s="7"/>
      <c r="HH7" s="17"/>
      <c r="HI7" s="7"/>
      <c r="HJ7" s="17"/>
      <c r="HK7" s="7"/>
      <c r="HL7" s="17"/>
      <c r="HM7" s="7"/>
      <c r="HN7" s="17"/>
      <c r="HO7" s="7"/>
      <c r="HP7" s="17"/>
      <c r="HQ7" s="7"/>
      <c r="HR7" s="20"/>
      <c r="HS7" s="7"/>
      <c r="HT7" s="17"/>
      <c r="HU7" s="7"/>
      <c r="HV7" s="17"/>
      <c r="HW7" s="7"/>
      <c r="HX7" s="17"/>
      <c r="HY7" s="7"/>
      <c r="HZ7" s="17"/>
      <c r="IA7" s="7">
        <v>3.8495370370370367E-2</v>
      </c>
      <c r="IB7" s="20">
        <f>ROUNDUP(IA7/F7,0)</f>
        <v>3</v>
      </c>
      <c r="IC7" s="7"/>
      <c r="ID7" s="17"/>
      <c r="IE7" s="7"/>
      <c r="IF7" s="17"/>
      <c r="IG7" s="7"/>
      <c r="IH7" s="17"/>
      <c r="II7" s="7"/>
      <c r="IJ7" s="17"/>
      <c r="IK7" s="7"/>
      <c r="IL7" s="17"/>
      <c r="IM7" s="89"/>
      <c r="IN7" s="90"/>
      <c r="IO7" s="89"/>
      <c r="IP7" s="90"/>
      <c r="IQ7" s="89"/>
      <c r="IR7" s="90"/>
      <c r="IS7" s="89"/>
      <c r="IT7" s="90"/>
    </row>
    <row r="8" spans="1:254" s="33" customFormat="1" ht="16.5" customHeight="1" x14ac:dyDescent="0.2">
      <c r="A8" s="86" t="s">
        <v>15</v>
      </c>
      <c r="B8" s="5" t="s">
        <v>59</v>
      </c>
      <c r="C8" s="31">
        <f t="shared" si="0"/>
        <v>19</v>
      </c>
      <c r="D8" s="91">
        <f t="shared" si="1"/>
        <v>10</v>
      </c>
      <c r="E8" s="92">
        <f t="shared" si="2"/>
        <v>0.14984953703703704</v>
      </c>
      <c r="F8" s="25">
        <f t="shared" si="3"/>
        <v>1.6597222222222222E-2</v>
      </c>
      <c r="G8" s="7"/>
      <c r="H8" s="20"/>
      <c r="I8" s="7"/>
      <c r="J8" s="20"/>
      <c r="K8" s="7"/>
      <c r="L8" s="20"/>
      <c r="M8" s="7"/>
      <c r="N8" s="20"/>
      <c r="O8" s="7"/>
      <c r="P8" s="20"/>
      <c r="Q8" s="7"/>
      <c r="R8" s="6"/>
      <c r="S8" s="7"/>
      <c r="T8" s="20"/>
      <c r="U8" s="7"/>
      <c r="V8" s="6"/>
      <c r="W8" s="7"/>
      <c r="X8" s="20"/>
      <c r="Y8" s="16"/>
      <c r="Z8" s="6"/>
      <c r="AA8" s="7"/>
      <c r="AB8" s="6"/>
      <c r="AC8" s="7"/>
      <c r="AD8" s="20"/>
      <c r="AE8" s="7"/>
      <c r="AF8" s="20"/>
      <c r="AG8" s="7"/>
      <c r="AH8" s="20"/>
      <c r="AI8" s="7">
        <v>1.6597222222222222E-2</v>
      </c>
      <c r="AJ8" s="20">
        <f>ROUNDUP(AI8/F8,0)</f>
        <v>1</v>
      </c>
      <c r="AK8" s="7"/>
      <c r="AL8" s="20"/>
      <c r="AM8" s="7"/>
      <c r="AN8" s="20"/>
      <c r="AO8" s="53"/>
      <c r="AP8" s="20"/>
      <c r="AQ8" s="49"/>
      <c r="AR8" s="20"/>
      <c r="AS8" s="7"/>
      <c r="AT8" s="20"/>
      <c r="AU8" s="7"/>
      <c r="AV8" s="20"/>
      <c r="AW8" s="7"/>
      <c r="AX8" s="20"/>
      <c r="AY8" s="7"/>
      <c r="AZ8" s="17"/>
      <c r="BA8" s="7"/>
      <c r="BB8" s="20"/>
      <c r="BC8" s="7"/>
      <c r="BD8" s="6"/>
      <c r="BE8" s="7"/>
      <c r="BF8" s="20"/>
      <c r="BG8" s="7"/>
      <c r="BH8" s="20"/>
      <c r="BI8" s="7"/>
      <c r="BJ8" s="20"/>
      <c r="BK8" s="7"/>
      <c r="BL8" s="6"/>
      <c r="BM8" s="7"/>
      <c r="BN8" s="20"/>
      <c r="BO8" s="7"/>
      <c r="BP8" s="17"/>
      <c r="BQ8" s="7"/>
      <c r="BR8" s="20"/>
      <c r="BS8" s="7"/>
      <c r="BT8" s="17"/>
      <c r="BU8" s="7">
        <v>2.0543981481481479E-2</v>
      </c>
      <c r="BV8" s="20">
        <f t="shared" ref="BV8:BV35" si="6">ROUNDUP(BU8/F8,0)</f>
        <v>2</v>
      </c>
      <c r="BW8" s="7"/>
      <c r="BX8" s="20"/>
      <c r="BY8" s="7"/>
      <c r="BZ8" s="20"/>
      <c r="CA8" s="7"/>
      <c r="CB8" s="20"/>
      <c r="CC8" s="7"/>
      <c r="CD8" s="20"/>
      <c r="CE8" s="7"/>
      <c r="CF8" s="20"/>
      <c r="CG8" s="7"/>
      <c r="CH8" s="6"/>
      <c r="CI8" s="7"/>
      <c r="CJ8" s="6"/>
      <c r="CK8" s="7"/>
      <c r="CL8" s="20"/>
      <c r="CM8" s="7"/>
      <c r="CN8" s="20"/>
      <c r="CO8" s="7"/>
      <c r="CP8" s="20"/>
      <c r="CQ8" s="21"/>
      <c r="CR8" s="20"/>
      <c r="CS8" s="21"/>
      <c r="CT8" s="17"/>
      <c r="CU8" s="7"/>
      <c r="CV8" s="17"/>
      <c r="CW8" s="7"/>
      <c r="CX8" s="20"/>
      <c r="CY8" s="21"/>
      <c r="CZ8" s="20"/>
      <c r="DA8" s="21"/>
      <c r="DB8" s="20"/>
      <c r="DC8" s="21"/>
      <c r="DD8" s="20"/>
      <c r="DE8" s="21"/>
      <c r="DF8" s="20"/>
      <c r="DG8" s="7"/>
      <c r="DH8" s="20"/>
      <c r="DI8" s="7"/>
      <c r="DJ8" s="17"/>
      <c r="DK8" s="7"/>
      <c r="DL8" s="17"/>
      <c r="DM8" s="7"/>
      <c r="DN8" s="17"/>
      <c r="DO8" s="7"/>
      <c r="DP8" s="17"/>
      <c r="DQ8" s="7"/>
      <c r="DR8" s="17"/>
      <c r="DS8" s="7"/>
      <c r="DT8" s="17"/>
      <c r="DU8" s="7"/>
      <c r="DV8" s="17"/>
      <c r="DW8" s="7"/>
      <c r="DX8" s="17"/>
      <c r="DY8" s="7"/>
      <c r="DZ8" s="17"/>
      <c r="EA8" s="7"/>
      <c r="EB8" s="17"/>
      <c r="EC8" s="7"/>
      <c r="ED8" s="17"/>
      <c r="EE8" s="7"/>
      <c r="EF8" s="17"/>
      <c r="EG8" s="7"/>
      <c r="EH8" s="17"/>
      <c r="EI8" s="7"/>
      <c r="EJ8" s="17"/>
      <c r="EK8" s="7"/>
      <c r="EL8" s="17"/>
      <c r="EM8" s="7"/>
      <c r="EN8" s="20"/>
      <c r="EO8" s="7"/>
      <c r="EP8" s="20"/>
      <c r="EQ8" s="7"/>
      <c r="ER8" s="17"/>
      <c r="ES8" s="7"/>
      <c r="ET8" s="17"/>
      <c r="EU8" s="7"/>
      <c r="EV8" s="17"/>
      <c r="EW8" s="7"/>
      <c r="EX8" s="17"/>
      <c r="EY8" s="7"/>
      <c r="EZ8" s="17"/>
      <c r="FA8" s="7"/>
      <c r="FB8" s="17"/>
      <c r="FC8" s="7"/>
      <c r="FD8" s="17"/>
      <c r="FE8" s="7"/>
      <c r="FF8" s="20"/>
      <c r="FG8" s="7"/>
      <c r="FH8" s="20"/>
      <c r="FI8" s="7"/>
      <c r="FJ8" s="20"/>
      <c r="FK8" s="7"/>
      <c r="FL8" s="17"/>
      <c r="FM8" s="7"/>
      <c r="FN8" s="20"/>
      <c r="FO8" s="7"/>
      <c r="FP8" s="20"/>
      <c r="FQ8" s="7"/>
      <c r="FR8" s="20"/>
      <c r="FS8" s="7"/>
      <c r="FT8" s="17"/>
      <c r="FU8" s="7"/>
      <c r="FV8" s="20"/>
      <c r="FW8" s="7"/>
      <c r="FX8" s="17"/>
      <c r="FY8" s="7"/>
      <c r="FZ8" s="17"/>
      <c r="GA8" s="7"/>
      <c r="GB8" s="20"/>
      <c r="GC8" s="7"/>
      <c r="GD8" s="17"/>
      <c r="GE8" s="7"/>
      <c r="GF8" s="17"/>
      <c r="GG8" s="7"/>
      <c r="GH8" s="20"/>
      <c r="GI8" s="7"/>
      <c r="GJ8" s="20"/>
      <c r="GK8" s="7"/>
      <c r="GL8" s="17"/>
      <c r="GM8" s="7"/>
      <c r="GN8" s="17"/>
      <c r="GO8" s="7"/>
      <c r="GP8" s="17"/>
      <c r="GQ8" s="7"/>
      <c r="GR8" s="20"/>
      <c r="GS8" s="7"/>
      <c r="GT8" s="20"/>
      <c r="GU8" s="7"/>
      <c r="GV8" s="20"/>
      <c r="GW8" s="7">
        <v>0.11270833333333334</v>
      </c>
      <c r="GX8" s="20">
        <f t="shared" si="4"/>
        <v>7</v>
      </c>
      <c r="GY8" s="7"/>
      <c r="GZ8" s="17"/>
      <c r="HA8" s="7"/>
      <c r="HB8" s="17"/>
      <c r="HC8" s="7"/>
      <c r="HD8" s="20"/>
      <c r="HE8" s="7"/>
      <c r="HF8" s="20"/>
      <c r="HG8" s="7"/>
      <c r="HH8" s="17"/>
      <c r="HI8" s="7"/>
      <c r="HJ8" s="17"/>
      <c r="HK8" s="7"/>
      <c r="HL8" s="17"/>
      <c r="HM8" s="7"/>
      <c r="HN8" s="17"/>
      <c r="HO8" s="7"/>
      <c r="HP8" s="17"/>
      <c r="HQ8" s="7"/>
      <c r="HR8" s="20"/>
      <c r="HS8" s="7"/>
      <c r="HT8" s="17"/>
      <c r="HU8" s="7"/>
      <c r="HV8" s="17"/>
      <c r="HW8" s="7"/>
      <c r="HX8" s="17"/>
      <c r="HY8" s="7"/>
      <c r="HZ8" s="17"/>
      <c r="IA8" s="7"/>
      <c r="IB8" s="20"/>
      <c r="IC8" s="7"/>
      <c r="ID8" s="17"/>
      <c r="IE8" s="7"/>
      <c r="IF8" s="17"/>
      <c r="IG8" s="7"/>
      <c r="IH8" s="17"/>
      <c r="II8" s="7"/>
      <c r="IJ8" s="17"/>
      <c r="IK8" s="7"/>
      <c r="IL8" s="17"/>
      <c r="IM8" s="89"/>
      <c r="IN8" s="90"/>
      <c r="IO8" s="89"/>
      <c r="IP8" s="90"/>
      <c r="IQ8" s="89"/>
      <c r="IR8" s="90"/>
      <c r="IS8" s="89"/>
      <c r="IT8" s="90"/>
    </row>
    <row r="9" spans="1:254" s="33" customFormat="1" ht="16.5" customHeight="1" x14ac:dyDescent="0.2">
      <c r="A9" s="86" t="s">
        <v>16</v>
      </c>
      <c r="B9" s="5" t="s">
        <v>107</v>
      </c>
      <c r="C9" s="31">
        <f t="shared" si="0"/>
        <v>25</v>
      </c>
      <c r="D9" s="91">
        <v>0</v>
      </c>
      <c r="E9" s="92">
        <f t="shared" si="2"/>
        <v>9.2048611111111109E-2</v>
      </c>
      <c r="F9" s="25">
        <f t="shared" si="3"/>
        <v>0</v>
      </c>
      <c r="G9" s="7"/>
      <c r="H9" s="20"/>
      <c r="I9" s="7"/>
      <c r="J9" s="20"/>
      <c r="K9" s="7"/>
      <c r="L9" s="20"/>
      <c r="M9" s="7"/>
      <c r="N9" s="20"/>
      <c r="O9" s="7"/>
      <c r="P9" s="20"/>
      <c r="Q9" s="7"/>
      <c r="R9" s="6"/>
      <c r="S9" s="7"/>
      <c r="T9" s="20"/>
      <c r="U9" s="7"/>
      <c r="V9" s="6"/>
      <c r="W9" s="7"/>
      <c r="X9" s="20"/>
      <c r="Y9" s="16"/>
      <c r="Z9" s="6"/>
      <c r="AA9" s="7"/>
      <c r="AB9" s="6"/>
      <c r="AC9" s="7"/>
      <c r="AD9" s="20"/>
      <c r="AE9" s="7"/>
      <c r="AF9" s="20"/>
      <c r="AG9" s="7"/>
      <c r="AH9" s="20"/>
      <c r="AI9" s="7"/>
      <c r="AJ9" s="20"/>
      <c r="AK9" s="7"/>
      <c r="AL9" s="20"/>
      <c r="AM9" s="7"/>
      <c r="AN9" s="20"/>
      <c r="AO9" s="53"/>
      <c r="AP9" s="20"/>
      <c r="AQ9" s="49"/>
      <c r="AR9" s="20"/>
      <c r="AS9" s="7"/>
      <c r="AT9" s="20"/>
      <c r="AU9" s="7"/>
      <c r="AV9" s="20"/>
      <c r="AW9" s="7"/>
      <c r="AX9" s="20"/>
      <c r="AY9" s="7"/>
      <c r="AZ9" s="17"/>
      <c r="BA9" s="7"/>
      <c r="BB9" s="20"/>
      <c r="BC9" s="7"/>
      <c r="BD9" s="6"/>
      <c r="BE9" s="7"/>
      <c r="BF9" s="20"/>
      <c r="BG9" s="7"/>
      <c r="BH9" s="20"/>
      <c r="BI9" s="7"/>
      <c r="BJ9" s="20"/>
      <c r="BK9" s="7"/>
      <c r="BL9" s="6"/>
      <c r="BM9" s="7"/>
      <c r="BN9" s="20"/>
      <c r="BO9" s="7"/>
      <c r="BP9" s="17"/>
      <c r="BQ9" s="7"/>
      <c r="BR9" s="20"/>
      <c r="BS9" s="7"/>
      <c r="BT9" s="17"/>
      <c r="BU9" s="7"/>
      <c r="BV9" s="20"/>
      <c r="BW9" s="7"/>
      <c r="BX9" s="20"/>
      <c r="BY9" s="7"/>
      <c r="BZ9" s="20"/>
      <c r="CA9" s="7"/>
      <c r="CB9" s="20"/>
      <c r="CC9" s="7"/>
      <c r="CD9" s="20"/>
      <c r="CE9" s="7"/>
      <c r="CF9" s="20"/>
      <c r="CG9" s="7"/>
      <c r="CH9" s="6"/>
      <c r="CI9" s="7"/>
      <c r="CJ9" s="6"/>
      <c r="CK9" s="7"/>
      <c r="CL9" s="20"/>
      <c r="CM9" s="7"/>
      <c r="CN9" s="20"/>
      <c r="CO9" s="7"/>
      <c r="CP9" s="20"/>
      <c r="CQ9" s="21"/>
      <c r="CR9" s="20"/>
      <c r="CS9" s="21"/>
      <c r="CT9" s="17"/>
      <c r="CU9" s="7"/>
      <c r="CV9" s="17"/>
      <c r="CW9" s="7"/>
      <c r="CX9" s="20"/>
      <c r="CY9" s="21"/>
      <c r="CZ9" s="20"/>
      <c r="DA9" s="21"/>
      <c r="DB9" s="20"/>
      <c r="DC9" s="21"/>
      <c r="DD9" s="20"/>
      <c r="DE9" s="21"/>
      <c r="DF9" s="20"/>
      <c r="DG9" s="7"/>
      <c r="DH9" s="20"/>
      <c r="DI9" s="7"/>
      <c r="DJ9" s="17"/>
      <c r="DK9" s="7"/>
      <c r="DL9" s="17"/>
      <c r="DM9" s="7"/>
      <c r="DN9" s="17"/>
      <c r="DO9" s="7"/>
      <c r="DP9" s="17"/>
      <c r="DQ9" s="7"/>
      <c r="DR9" s="17"/>
      <c r="DS9" s="7"/>
      <c r="DT9" s="17"/>
      <c r="DU9" s="7"/>
      <c r="DV9" s="17"/>
      <c r="DW9" s="7"/>
      <c r="DX9" s="17"/>
      <c r="DY9" s="7"/>
      <c r="DZ9" s="17"/>
      <c r="EA9" s="7"/>
      <c r="EB9" s="17"/>
      <c r="EC9" s="7"/>
      <c r="ED9" s="17"/>
      <c r="EE9" s="7"/>
      <c r="EF9" s="17"/>
      <c r="EG9" s="7"/>
      <c r="EH9" s="17"/>
      <c r="EI9" s="7"/>
      <c r="EJ9" s="17"/>
      <c r="EK9" s="7"/>
      <c r="EL9" s="17"/>
      <c r="EM9" s="7"/>
      <c r="EN9" s="20"/>
      <c r="EO9" s="7"/>
      <c r="EP9" s="20"/>
      <c r="EQ9" s="7"/>
      <c r="ER9" s="17"/>
      <c r="ES9" s="7"/>
      <c r="ET9" s="17"/>
      <c r="EU9" s="7"/>
      <c r="EV9" s="17"/>
      <c r="EW9" s="7"/>
      <c r="EX9" s="17"/>
      <c r="EY9" s="7"/>
      <c r="EZ9" s="17"/>
      <c r="FA9" s="7"/>
      <c r="FB9" s="17"/>
      <c r="FC9" s="7"/>
      <c r="FD9" s="17"/>
      <c r="FE9" s="7"/>
      <c r="FF9" s="20"/>
      <c r="FG9" s="7"/>
      <c r="FH9" s="20"/>
      <c r="FI9" s="7"/>
      <c r="FJ9" s="20"/>
      <c r="FK9" s="7"/>
      <c r="FL9" s="17"/>
      <c r="FM9" s="7"/>
      <c r="FN9" s="20"/>
      <c r="FO9" s="7"/>
      <c r="FP9" s="20"/>
      <c r="FQ9" s="7"/>
      <c r="FR9" s="20"/>
      <c r="FS9" s="7"/>
      <c r="FT9" s="17"/>
      <c r="FU9" s="7"/>
      <c r="FV9" s="20"/>
      <c r="FW9" s="7"/>
      <c r="FX9" s="17"/>
      <c r="FY9" s="7"/>
      <c r="FZ9" s="17"/>
      <c r="GA9" s="7"/>
      <c r="GB9" s="20"/>
      <c r="GC9" s="7"/>
      <c r="GD9" s="17"/>
      <c r="GE9" s="7"/>
      <c r="GF9" s="17"/>
      <c r="GG9" s="7"/>
      <c r="GH9" s="20"/>
      <c r="GI9" s="7"/>
      <c r="GJ9" s="20"/>
      <c r="GK9" s="7"/>
      <c r="GL9" s="17"/>
      <c r="GM9" s="7"/>
      <c r="GN9" s="17"/>
      <c r="GO9" s="7"/>
      <c r="GP9" s="17"/>
      <c r="GQ9" s="7"/>
      <c r="GR9" s="20"/>
      <c r="GS9" s="7"/>
      <c r="GT9" s="20"/>
      <c r="GU9" s="7"/>
      <c r="GV9" s="20"/>
      <c r="GW9" s="7">
        <v>9.2048611111111109E-2</v>
      </c>
      <c r="GX9" s="20" t="e">
        <f t="shared" si="4"/>
        <v>#DIV/0!</v>
      </c>
      <c r="GY9" s="7"/>
      <c r="GZ9" s="17"/>
      <c r="HA9" s="7"/>
      <c r="HB9" s="17"/>
      <c r="HC9" s="7"/>
      <c r="HD9" s="20"/>
      <c r="HE9" s="7"/>
      <c r="HF9" s="20"/>
      <c r="HG9" s="7"/>
      <c r="HH9" s="17"/>
      <c r="HI9" s="7"/>
      <c r="HJ9" s="17"/>
      <c r="HK9" s="7"/>
      <c r="HL9" s="17"/>
      <c r="HM9" s="7"/>
      <c r="HN9" s="17"/>
      <c r="HO9" s="7"/>
      <c r="HP9" s="17"/>
      <c r="HQ9" s="7"/>
      <c r="HR9" s="20"/>
      <c r="HS9" s="7"/>
      <c r="HT9" s="17"/>
      <c r="HU9" s="7"/>
      <c r="HV9" s="17"/>
      <c r="HW9" s="7"/>
      <c r="HX9" s="17"/>
      <c r="HY9" s="7"/>
      <c r="HZ9" s="17"/>
      <c r="IA9" s="7"/>
      <c r="IB9" s="20"/>
      <c r="IC9" s="7"/>
      <c r="ID9" s="17"/>
      <c r="IE9" s="7"/>
      <c r="IF9" s="17"/>
      <c r="IG9" s="7"/>
      <c r="IH9" s="17"/>
      <c r="II9" s="7"/>
      <c r="IJ9" s="17"/>
      <c r="IK9" s="7"/>
      <c r="IL9" s="17"/>
      <c r="IM9" s="89"/>
      <c r="IN9" s="90"/>
      <c r="IO9" s="89"/>
      <c r="IP9" s="90"/>
      <c r="IQ9" s="89"/>
      <c r="IR9" s="90"/>
      <c r="IS9" s="89"/>
      <c r="IT9" s="90"/>
    </row>
    <row r="10" spans="1:254" s="33" customFormat="1" ht="16.5" customHeight="1" x14ac:dyDescent="0.2">
      <c r="A10" s="86" t="s">
        <v>17</v>
      </c>
      <c r="B10" s="5" t="s">
        <v>8</v>
      </c>
      <c r="C10" s="31">
        <f t="shared" si="0"/>
        <v>25</v>
      </c>
      <c r="D10" s="91">
        <v>0</v>
      </c>
      <c r="E10" s="92">
        <f t="shared" si="2"/>
        <v>0.14349537037037036</v>
      </c>
      <c r="F10" s="25">
        <f t="shared" si="3"/>
        <v>0</v>
      </c>
      <c r="G10" s="7"/>
      <c r="H10" s="20"/>
      <c r="I10" s="7"/>
      <c r="J10" s="20"/>
      <c r="K10" s="11"/>
      <c r="L10" s="20"/>
      <c r="M10" s="11"/>
      <c r="N10" s="20"/>
      <c r="O10" s="7"/>
      <c r="P10" s="20"/>
      <c r="Q10" s="7"/>
      <c r="R10" s="6"/>
      <c r="S10" s="11"/>
      <c r="T10" s="20"/>
      <c r="U10" s="7"/>
      <c r="V10" s="6"/>
      <c r="W10" s="7"/>
      <c r="X10" s="20"/>
      <c r="Y10" s="16"/>
      <c r="Z10" s="6"/>
      <c r="AA10" s="7"/>
      <c r="AB10" s="6"/>
      <c r="AC10" s="7"/>
      <c r="AD10" s="20"/>
      <c r="AE10" s="7"/>
      <c r="AF10" s="20"/>
      <c r="AG10" s="7"/>
      <c r="AH10" s="20"/>
      <c r="AI10" s="7"/>
      <c r="AJ10" s="20"/>
      <c r="AK10" s="7"/>
      <c r="AL10" s="20"/>
      <c r="AM10" s="7"/>
      <c r="AN10" s="20"/>
      <c r="AO10" s="53"/>
      <c r="AP10" s="20"/>
      <c r="AQ10" s="49"/>
      <c r="AR10" s="20"/>
      <c r="AS10" s="7"/>
      <c r="AT10" s="20"/>
      <c r="AU10" s="7"/>
      <c r="AV10" s="20"/>
      <c r="AW10" s="7"/>
      <c r="AX10" s="20"/>
      <c r="AY10" s="7"/>
      <c r="AZ10" s="17"/>
      <c r="BA10" s="7"/>
      <c r="BB10" s="20"/>
      <c r="BC10" s="7"/>
      <c r="BD10" s="6"/>
      <c r="BE10" s="7"/>
      <c r="BF10" s="20"/>
      <c r="BG10" s="7"/>
      <c r="BH10" s="20"/>
      <c r="BI10" s="7"/>
      <c r="BJ10" s="20"/>
      <c r="BK10" s="7"/>
      <c r="BL10" s="6"/>
      <c r="BM10" s="7"/>
      <c r="BN10" s="20"/>
      <c r="BO10" s="7"/>
      <c r="BP10" s="17"/>
      <c r="BQ10" s="7"/>
      <c r="BR10" s="20"/>
      <c r="BS10" s="7"/>
      <c r="BT10" s="17"/>
      <c r="BU10" s="7">
        <v>2.2824074074074076E-2</v>
      </c>
      <c r="BV10" s="20" t="e">
        <f t="shared" si="6"/>
        <v>#DIV/0!</v>
      </c>
      <c r="BW10" s="7"/>
      <c r="BX10" s="20"/>
      <c r="BY10" s="7"/>
      <c r="BZ10" s="20"/>
      <c r="CA10" s="7"/>
      <c r="CB10" s="20"/>
      <c r="CC10" s="7"/>
      <c r="CD10" s="20"/>
      <c r="CE10" s="7"/>
      <c r="CF10" s="20"/>
      <c r="CG10" s="7"/>
      <c r="CH10" s="6"/>
      <c r="CI10" s="7"/>
      <c r="CJ10" s="6"/>
      <c r="CK10" s="7"/>
      <c r="CL10" s="20"/>
      <c r="CM10" s="7"/>
      <c r="CN10" s="20"/>
      <c r="CO10" s="7"/>
      <c r="CP10" s="20"/>
      <c r="CQ10" s="21"/>
      <c r="CR10" s="20"/>
      <c r="CS10" s="21"/>
      <c r="CT10" s="17"/>
      <c r="CU10" s="7"/>
      <c r="CV10" s="17"/>
      <c r="CW10" s="7"/>
      <c r="CX10" s="20"/>
      <c r="CY10" s="21"/>
      <c r="CZ10" s="20"/>
      <c r="DA10" s="21"/>
      <c r="DB10" s="20"/>
      <c r="DC10" s="21"/>
      <c r="DD10" s="20"/>
      <c r="DE10" s="21"/>
      <c r="DF10" s="20"/>
      <c r="DG10" s="7"/>
      <c r="DH10" s="20"/>
      <c r="DI10" s="7"/>
      <c r="DJ10" s="17"/>
      <c r="DK10" s="7"/>
      <c r="DL10" s="17"/>
      <c r="DM10" s="7"/>
      <c r="DN10" s="17"/>
      <c r="DO10" s="7"/>
      <c r="DP10" s="17"/>
      <c r="DQ10" s="7"/>
      <c r="DR10" s="17"/>
      <c r="DS10" s="7"/>
      <c r="DT10" s="17"/>
      <c r="DU10" s="7"/>
      <c r="DV10" s="17"/>
      <c r="DW10" s="7"/>
      <c r="DX10" s="17"/>
      <c r="DY10" s="7"/>
      <c r="DZ10" s="17"/>
      <c r="EA10" s="7"/>
      <c r="EB10" s="17"/>
      <c r="EC10" s="7"/>
      <c r="ED10" s="17"/>
      <c r="EE10" s="7"/>
      <c r="EF10" s="17"/>
      <c r="EG10" s="7"/>
      <c r="EH10" s="17"/>
      <c r="EI10" s="7"/>
      <c r="EJ10" s="17"/>
      <c r="EK10" s="7"/>
      <c r="EL10" s="17"/>
      <c r="EM10" s="7"/>
      <c r="EN10" s="20"/>
      <c r="EO10" s="7"/>
      <c r="EP10" s="20"/>
      <c r="EQ10" s="7"/>
      <c r="ER10" s="17"/>
      <c r="ES10" s="7"/>
      <c r="ET10" s="17"/>
      <c r="EU10" s="7"/>
      <c r="EV10" s="17"/>
      <c r="EW10" s="7"/>
      <c r="EX10" s="17"/>
      <c r="EY10" s="7"/>
      <c r="EZ10" s="17"/>
      <c r="FA10" s="7"/>
      <c r="FB10" s="17"/>
      <c r="FC10" s="7"/>
      <c r="FD10" s="17"/>
      <c r="FE10" s="7"/>
      <c r="FF10" s="20"/>
      <c r="FG10" s="7"/>
      <c r="FH10" s="20"/>
      <c r="FI10" s="7"/>
      <c r="FJ10" s="20"/>
      <c r="FK10" s="7"/>
      <c r="FL10" s="17"/>
      <c r="FM10" s="7"/>
      <c r="FN10" s="20"/>
      <c r="FO10" s="7"/>
      <c r="FP10" s="20"/>
      <c r="FQ10" s="7"/>
      <c r="FR10" s="20"/>
      <c r="FS10" s="7"/>
      <c r="FT10" s="17"/>
      <c r="FU10" s="7"/>
      <c r="FV10" s="20"/>
      <c r="FW10" s="7"/>
      <c r="FX10" s="17"/>
      <c r="FY10" s="7"/>
      <c r="FZ10" s="17"/>
      <c r="GA10" s="7"/>
      <c r="GB10" s="20"/>
      <c r="GC10" s="7"/>
      <c r="GD10" s="17"/>
      <c r="GE10" s="7"/>
      <c r="GF10" s="17"/>
      <c r="GG10" s="7"/>
      <c r="GH10" s="20"/>
      <c r="GI10" s="7"/>
      <c r="GJ10" s="20"/>
      <c r="GK10" s="7"/>
      <c r="GL10" s="17"/>
      <c r="GM10" s="7"/>
      <c r="GN10" s="17"/>
      <c r="GO10" s="7"/>
      <c r="GP10" s="17"/>
      <c r="GQ10" s="7"/>
      <c r="GR10" s="20"/>
      <c r="GS10" s="7"/>
      <c r="GT10" s="20"/>
      <c r="GU10" s="7"/>
      <c r="GV10" s="20"/>
      <c r="GW10" s="7">
        <v>0.11539351851851852</v>
      </c>
      <c r="GX10" s="20" t="e">
        <f t="shared" si="4"/>
        <v>#DIV/0!</v>
      </c>
      <c r="GY10" s="7"/>
      <c r="GZ10" s="17"/>
      <c r="HA10" s="7"/>
      <c r="HB10" s="17"/>
      <c r="HC10" s="7"/>
      <c r="HD10" s="20"/>
      <c r="HE10" s="7"/>
      <c r="HF10" s="20"/>
      <c r="HG10" s="7"/>
      <c r="HH10" s="17"/>
      <c r="HI10" s="7"/>
      <c r="HJ10" s="17"/>
      <c r="HK10" s="7"/>
      <c r="HL10" s="17"/>
      <c r="HM10" s="7"/>
      <c r="HN10" s="17"/>
      <c r="HO10" s="7"/>
      <c r="HP10" s="17"/>
      <c r="HQ10" s="7"/>
      <c r="HR10" s="20"/>
      <c r="HS10" s="7">
        <v>5.2777777777777771E-3</v>
      </c>
      <c r="HT10" s="20" t="e">
        <f>ROUNDUP(HS10/F10,0)</f>
        <v>#DIV/0!</v>
      </c>
      <c r="HU10" s="7"/>
      <c r="HV10" s="17"/>
      <c r="HW10" s="7"/>
      <c r="HX10" s="17"/>
      <c r="HY10" s="7"/>
      <c r="HZ10" s="17"/>
      <c r="IA10" s="7"/>
      <c r="IB10" s="20"/>
      <c r="IC10" s="7"/>
      <c r="ID10" s="17"/>
      <c r="IE10" s="7"/>
      <c r="IF10" s="17"/>
      <c r="IG10" s="7"/>
      <c r="IH10" s="17"/>
      <c r="II10" s="7"/>
      <c r="IJ10" s="17"/>
      <c r="IK10" s="7"/>
      <c r="IL10" s="17"/>
      <c r="IM10" s="89"/>
      <c r="IN10" s="90"/>
      <c r="IO10" s="89"/>
      <c r="IP10" s="90"/>
      <c r="IQ10" s="89"/>
      <c r="IR10" s="90"/>
      <c r="IS10" s="89"/>
      <c r="IT10" s="90"/>
    </row>
    <row r="11" spans="1:254" s="33" customFormat="1" ht="16.5" customHeight="1" x14ac:dyDescent="0.2">
      <c r="A11" s="86" t="s">
        <v>18</v>
      </c>
      <c r="B11" s="5" t="s">
        <v>289</v>
      </c>
      <c r="C11" s="31">
        <f t="shared" si="0"/>
        <v>16</v>
      </c>
      <c r="D11" s="91">
        <f t="shared" si="1"/>
        <v>31</v>
      </c>
      <c r="E11" s="92">
        <f t="shared" si="2"/>
        <v>0.374849537037037</v>
      </c>
      <c r="F11" s="25">
        <f t="shared" si="3"/>
        <v>1.3981481481481482E-2</v>
      </c>
      <c r="G11" s="7"/>
      <c r="H11" s="20"/>
      <c r="I11" s="7"/>
      <c r="J11" s="20"/>
      <c r="K11" s="11"/>
      <c r="L11" s="44"/>
      <c r="M11" s="11"/>
      <c r="N11" s="44"/>
      <c r="O11" s="7"/>
      <c r="P11" s="20"/>
      <c r="Q11" s="7"/>
      <c r="R11" s="6"/>
      <c r="S11" s="11"/>
      <c r="T11" s="20"/>
      <c r="U11" s="7"/>
      <c r="V11" s="6"/>
      <c r="W11" s="7"/>
      <c r="X11" s="20"/>
      <c r="Y11" s="16"/>
      <c r="Z11" s="6"/>
      <c r="AA11" s="7"/>
      <c r="AB11" s="6"/>
      <c r="AC11" s="7"/>
      <c r="AD11" s="20"/>
      <c r="AE11" s="7"/>
      <c r="AF11" s="20"/>
      <c r="AG11" s="7"/>
      <c r="AH11" s="20"/>
      <c r="AI11" s="7"/>
      <c r="AJ11" s="20"/>
      <c r="AK11" s="7"/>
      <c r="AL11" s="20"/>
      <c r="AM11" s="7"/>
      <c r="AN11" s="20"/>
      <c r="AO11" s="53"/>
      <c r="AP11" s="20"/>
      <c r="AQ11" s="49"/>
      <c r="AR11" s="20"/>
      <c r="AS11" s="7"/>
      <c r="AT11" s="20"/>
      <c r="AU11" s="7"/>
      <c r="AV11" s="20"/>
      <c r="AW11" s="7"/>
      <c r="AX11" s="20"/>
      <c r="AY11" s="7"/>
      <c r="AZ11" s="17"/>
      <c r="BA11" s="7"/>
      <c r="BB11" s="20"/>
      <c r="BC11" s="7"/>
      <c r="BD11" s="6"/>
      <c r="BE11" s="7"/>
      <c r="BF11" s="20"/>
      <c r="BG11" s="7"/>
      <c r="BH11" s="20"/>
      <c r="BI11" s="7"/>
      <c r="BJ11" s="20"/>
      <c r="BK11" s="7"/>
      <c r="BL11" s="6"/>
      <c r="BM11" s="7"/>
      <c r="BN11" s="20"/>
      <c r="BO11" s="7"/>
      <c r="BP11" s="17"/>
      <c r="BQ11" s="7"/>
      <c r="BR11" s="20"/>
      <c r="BS11" s="7"/>
      <c r="BT11" s="17"/>
      <c r="BU11" s="7"/>
      <c r="BV11" s="20"/>
      <c r="BW11" s="7"/>
      <c r="BX11" s="20"/>
      <c r="BY11" s="7"/>
      <c r="BZ11" s="20"/>
      <c r="CA11" s="7"/>
      <c r="CB11" s="20"/>
      <c r="CC11" s="7"/>
      <c r="CD11" s="20"/>
      <c r="CE11" s="7"/>
      <c r="CF11" s="20"/>
      <c r="CG11" s="7"/>
      <c r="CH11" s="6"/>
      <c r="CI11" s="7"/>
      <c r="CJ11" s="6"/>
      <c r="CK11" s="7"/>
      <c r="CL11" s="20"/>
      <c r="CM11" s="7"/>
      <c r="CN11" s="20"/>
      <c r="CO11" s="7"/>
      <c r="CP11" s="20"/>
      <c r="CQ11" s="21"/>
      <c r="CR11" s="20"/>
      <c r="CS11" s="21"/>
      <c r="CT11" s="17"/>
      <c r="CU11" s="7"/>
      <c r="CV11" s="17"/>
      <c r="CW11" s="7"/>
      <c r="CX11" s="20"/>
      <c r="CY11" s="21"/>
      <c r="CZ11" s="20"/>
      <c r="DA11" s="21"/>
      <c r="DB11" s="20"/>
      <c r="DC11" s="21"/>
      <c r="DD11" s="20"/>
      <c r="DE11" s="21"/>
      <c r="DF11" s="20"/>
      <c r="DG11" s="7"/>
      <c r="DH11" s="20"/>
      <c r="DI11" s="7"/>
      <c r="DJ11" s="17"/>
      <c r="DK11" s="7"/>
      <c r="DL11" s="17"/>
      <c r="DM11" s="7"/>
      <c r="DN11" s="17"/>
      <c r="DO11" s="7"/>
      <c r="DP11" s="17"/>
      <c r="DQ11" s="7"/>
      <c r="DR11" s="17"/>
      <c r="DS11" s="7"/>
      <c r="DT11" s="17"/>
      <c r="DU11" s="7"/>
      <c r="DV11" s="17"/>
      <c r="DW11" s="7"/>
      <c r="DX11" s="17"/>
      <c r="DY11" s="7"/>
      <c r="DZ11" s="17"/>
      <c r="EA11" s="7"/>
      <c r="EB11" s="17"/>
      <c r="EC11" s="7"/>
      <c r="ED11" s="17"/>
      <c r="EE11" s="7"/>
      <c r="EF11" s="17"/>
      <c r="EG11" s="7"/>
      <c r="EH11" s="17"/>
      <c r="EI11" s="7"/>
      <c r="EJ11" s="17"/>
      <c r="EK11" s="7"/>
      <c r="EL11" s="17"/>
      <c r="EM11" s="7"/>
      <c r="EN11" s="20"/>
      <c r="EO11" s="7">
        <v>7.7094907407407418E-2</v>
      </c>
      <c r="EP11" s="20">
        <f>ROUNDUP(EO11/F11,0)</f>
        <v>6</v>
      </c>
      <c r="EQ11" s="7"/>
      <c r="ER11" s="17"/>
      <c r="ES11" s="7"/>
      <c r="ET11" s="17"/>
      <c r="EU11" s="7"/>
      <c r="EV11" s="17"/>
      <c r="EW11" s="7"/>
      <c r="EX11" s="17"/>
      <c r="EY11" s="7"/>
      <c r="EZ11" s="17"/>
      <c r="FA11" s="7"/>
      <c r="FB11" s="17"/>
      <c r="FC11" s="7"/>
      <c r="FD11" s="17"/>
      <c r="FE11" s="7"/>
      <c r="FF11" s="20"/>
      <c r="FG11" s="7"/>
      <c r="FH11" s="20"/>
      <c r="FI11" s="7"/>
      <c r="FJ11" s="20"/>
      <c r="FK11" s="7"/>
      <c r="FL11" s="17"/>
      <c r="FM11" s="7"/>
      <c r="FN11" s="20"/>
      <c r="FO11" s="7"/>
      <c r="FP11" s="20"/>
      <c r="FQ11" s="7">
        <v>1.3981481481481482E-2</v>
      </c>
      <c r="FR11" s="20">
        <f>ROUNDUP(FQ11/F11,0)</f>
        <v>1</v>
      </c>
      <c r="FS11" s="7"/>
      <c r="FT11" s="17"/>
      <c r="FU11" s="7">
        <v>6.8576388888888895E-2</v>
      </c>
      <c r="FV11" s="20">
        <f>ROUNDUP(FU11/F11,0)</f>
        <v>5</v>
      </c>
      <c r="FW11" s="7">
        <v>5.1504629629629629E-2</v>
      </c>
      <c r="FX11" s="20">
        <f>ROUNDUP(FW11/F11,0)</f>
        <v>4</v>
      </c>
      <c r="FY11" s="7"/>
      <c r="FZ11" s="17"/>
      <c r="GA11" s="7">
        <v>1.5763888888888886E-2</v>
      </c>
      <c r="GB11" s="20">
        <f>ROUNDUP(GA11/F11,0)</f>
        <v>2</v>
      </c>
      <c r="GC11" s="7"/>
      <c r="GD11" s="17"/>
      <c r="GE11" s="7"/>
      <c r="GF11" s="17"/>
      <c r="GG11" s="7"/>
      <c r="GH11" s="20"/>
      <c r="GI11" s="7"/>
      <c r="GJ11" s="20"/>
      <c r="GK11" s="7"/>
      <c r="GL11" s="17"/>
      <c r="GM11" s="7"/>
      <c r="GN11" s="17"/>
      <c r="GO11" s="7"/>
      <c r="GP11" s="17"/>
      <c r="GQ11" s="7"/>
      <c r="GR11" s="20"/>
      <c r="GS11" s="7"/>
      <c r="GT11" s="20"/>
      <c r="GU11" s="7"/>
      <c r="GV11" s="20"/>
      <c r="GW11" s="7">
        <v>7.5798611111111108E-2</v>
      </c>
      <c r="GX11" s="20">
        <f t="shared" si="4"/>
        <v>6</v>
      </c>
      <c r="GY11" s="7"/>
      <c r="GZ11" s="17"/>
      <c r="HA11" s="7"/>
      <c r="HB11" s="17"/>
      <c r="HC11" s="7"/>
      <c r="HD11" s="20"/>
      <c r="HE11" s="7">
        <v>1.7106481481481483E-2</v>
      </c>
      <c r="HF11" s="20">
        <f>ROUNDUP(HE11/F11,0)</f>
        <v>2</v>
      </c>
      <c r="HG11" s="7"/>
      <c r="HH11" s="17"/>
      <c r="HI11" s="7"/>
      <c r="HJ11" s="17"/>
      <c r="HK11" s="7"/>
      <c r="HL11" s="17"/>
      <c r="HM11" s="7"/>
      <c r="HN11" s="17"/>
      <c r="HO11" s="7"/>
      <c r="HP11" s="17"/>
      <c r="HQ11" s="7"/>
      <c r="HR11" s="20"/>
      <c r="HS11" s="7"/>
      <c r="HT11" s="20"/>
      <c r="HU11" s="7"/>
      <c r="HV11" s="17"/>
      <c r="HW11" s="7"/>
      <c r="HX11" s="17"/>
      <c r="HY11" s="7"/>
      <c r="HZ11" s="17"/>
      <c r="IA11" s="7">
        <v>3.5474537037037041E-2</v>
      </c>
      <c r="IB11" s="20">
        <f>ROUNDUP(IA11/F11,0)</f>
        <v>3</v>
      </c>
      <c r="IC11" s="7"/>
      <c r="ID11" s="17"/>
      <c r="IE11" s="7"/>
      <c r="IF11" s="17"/>
      <c r="IG11" s="7"/>
      <c r="IH11" s="17"/>
      <c r="II11" s="7"/>
      <c r="IJ11" s="17"/>
      <c r="IK11" s="7">
        <v>1.954861111111111E-2</v>
      </c>
      <c r="IL11" s="20">
        <f>ROUNDUP(IK11/F11,0)</f>
        <v>2</v>
      </c>
      <c r="IM11" s="89"/>
      <c r="IN11" s="90"/>
      <c r="IO11" s="89"/>
      <c r="IP11" s="90"/>
      <c r="IQ11" s="89"/>
      <c r="IR11" s="90"/>
      <c r="IS11" s="89"/>
      <c r="IT11" s="90"/>
    </row>
    <row r="12" spans="1:254" s="33" customFormat="1" ht="16.5" customHeight="1" x14ac:dyDescent="0.2">
      <c r="A12" s="86" t="s">
        <v>19</v>
      </c>
      <c r="B12" s="5" t="s">
        <v>65</v>
      </c>
      <c r="C12" s="31">
        <f t="shared" si="0"/>
        <v>17</v>
      </c>
      <c r="D12" s="91">
        <f t="shared" si="1"/>
        <v>30</v>
      </c>
      <c r="E12" s="92">
        <f t="shared" si="2"/>
        <v>0.37335648148148148</v>
      </c>
      <c r="F12" s="25">
        <f t="shared" si="3"/>
        <v>1.6631944444444446E-2</v>
      </c>
      <c r="G12" s="7"/>
      <c r="H12" s="20"/>
      <c r="I12" s="7"/>
      <c r="J12" s="20"/>
      <c r="K12" s="7"/>
      <c r="L12" s="44"/>
      <c r="M12" s="7"/>
      <c r="N12" s="44"/>
      <c r="O12" s="7"/>
      <c r="P12" s="20"/>
      <c r="Q12" s="7"/>
      <c r="R12" s="6"/>
      <c r="S12" s="7"/>
      <c r="T12" s="20"/>
      <c r="U12" s="7"/>
      <c r="V12" s="6"/>
      <c r="W12" s="7"/>
      <c r="X12" s="20"/>
      <c r="Y12" s="16"/>
      <c r="Z12" s="6"/>
      <c r="AA12" s="7"/>
      <c r="AB12" s="6"/>
      <c r="AC12" s="7"/>
      <c r="AD12" s="20"/>
      <c r="AE12" s="7"/>
      <c r="AF12" s="20"/>
      <c r="AG12" s="7"/>
      <c r="AH12" s="20"/>
      <c r="AI12" s="7"/>
      <c r="AJ12" s="20"/>
      <c r="AK12" s="7">
        <v>5.319444444444444E-2</v>
      </c>
      <c r="AL12" s="20">
        <f>ROUNDUP(AK12/F12,0)</f>
        <v>4</v>
      </c>
      <c r="AM12" s="7"/>
      <c r="AN12" s="20"/>
      <c r="AO12" s="53"/>
      <c r="AP12" s="20"/>
      <c r="AQ12" s="49"/>
      <c r="AR12" s="20"/>
      <c r="AS12" s="7"/>
      <c r="AT12" s="20"/>
      <c r="AU12" s="7">
        <v>1.9386574074074073E-2</v>
      </c>
      <c r="AV12" s="20">
        <f>ROUNDUP(AU12/F12,0)</f>
        <v>2</v>
      </c>
      <c r="AW12" s="7">
        <v>3.1631944444444442E-2</v>
      </c>
      <c r="AX12" s="20">
        <f>ROUNDUP(AW12/F12,0)</f>
        <v>2</v>
      </c>
      <c r="AY12" s="7"/>
      <c r="AZ12" s="17"/>
      <c r="BA12" s="7">
        <v>2.2395833333333334E-2</v>
      </c>
      <c r="BB12" s="20">
        <f>ROUNDUP(BA12/F12,0)</f>
        <v>2</v>
      </c>
      <c r="BC12" s="7"/>
      <c r="BD12" s="6"/>
      <c r="BE12" s="7"/>
      <c r="BF12" s="20"/>
      <c r="BG12" s="7"/>
      <c r="BH12" s="20"/>
      <c r="BI12" s="7"/>
      <c r="BJ12" s="20"/>
      <c r="BK12" s="7"/>
      <c r="BL12" s="6"/>
      <c r="BM12" s="7"/>
      <c r="BN12" s="20"/>
      <c r="BO12" s="7"/>
      <c r="BP12" s="17"/>
      <c r="BQ12" s="7">
        <v>1.8888888888888889E-2</v>
      </c>
      <c r="BR12" s="20">
        <f>ROUNDUP(BQ12/F12,0)</f>
        <v>2</v>
      </c>
      <c r="BS12" s="7"/>
      <c r="BT12" s="17"/>
      <c r="BU12" s="7">
        <v>2.1678240740740738E-2</v>
      </c>
      <c r="BV12" s="20">
        <f t="shared" si="6"/>
        <v>2</v>
      </c>
      <c r="BW12" s="7"/>
      <c r="BX12" s="20"/>
      <c r="BY12" s="7"/>
      <c r="BZ12" s="20"/>
      <c r="CA12" s="7"/>
      <c r="CB12" s="20"/>
      <c r="CC12" s="7"/>
      <c r="CD12" s="20"/>
      <c r="CE12" s="7"/>
      <c r="CF12" s="20"/>
      <c r="CG12" s="7"/>
      <c r="CH12" s="6"/>
      <c r="CI12" s="7"/>
      <c r="CJ12" s="6"/>
      <c r="CK12" s="7"/>
      <c r="CL12" s="20"/>
      <c r="CM12" s="7">
        <v>1.7881944444444443E-2</v>
      </c>
      <c r="CN12" s="20">
        <f>ROUNDUP(CM12/F12,0)</f>
        <v>2</v>
      </c>
      <c r="CO12" s="7"/>
      <c r="CP12" s="20"/>
      <c r="CQ12" s="21"/>
      <c r="CR12" s="20"/>
      <c r="CS12" s="21"/>
      <c r="CT12" s="17"/>
      <c r="CU12" s="7"/>
      <c r="CV12" s="17"/>
      <c r="CW12" s="7"/>
      <c r="CX12" s="20"/>
      <c r="CY12" s="21">
        <v>2.2905092592592591E-2</v>
      </c>
      <c r="CZ12" s="20">
        <f>ROUNDUP(CY12/F12,0)</f>
        <v>2</v>
      </c>
      <c r="DA12" s="21"/>
      <c r="DB12" s="20"/>
      <c r="DC12" s="21"/>
      <c r="DD12" s="20"/>
      <c r="DE12" s="21"/>
      <c r="DF12" s="20"/>
      <c r="DG12" s="7">
        <v>1.7152777777777777E-2</v>
      </c>
      <c r="DH12" s="20">
        <f t="shared" si="5"/>
        <v>2</v>
      </c>
      <c r="DI12" s="7"/>
      <c r="DJ12" s="17"/>
      <c r="DK12" s="7"/>
      <c r="DL12" s="17"/>
      <c r="DM12" s="7"/>
      <c r="DN12" s="17"/>
      <c r="DO12" s="7"/>
      <c r="DP12" s="17"/>
      <c r="DQ12" s="7"/>
      <c r="DR12" s="20"/>
      <c r="DS12" s="7"/>
      <c r="DT12" s="17"/>
      <c r="DU12" s="7"/>
      <c r="DV12" s="17"/>
      <c r="DW12" s="7"/>
      <c r="DX12" s="17"/>
      <c r="DY12" s="7"/>
      <c r="DZ12" s="17"/>
      <c r="EA12" s="7"/>
      <c r="EB12" s="17"/>
      <c r="EC12" s="7"/>
      <c r="ED12" s="17"/>
      <c r="EE12" s="7"/>
      <c r="EF12" s="17"/>
      <c r="EG12" s="7"/>
      <c r="EH12" s="17"/>
      <c r="EI12" s="7"/>
      <c r="EJ12" s="17"/>
      <c r="EK12" s="7"/>
      <c r="EL12" s="17"/>
      <c r="EM12" s="7"/>
      <c r="EN12" s="20"/>
      <c r="EO12" s="7"/>
      <c r="EP12" s="20"/>
      <c r="EQ12" s="7"/>
      <c r="ER12" s="17"/>
      <c r="ES12" s="7"/>
      <c r="ET12" s="17"/>
      <c r="EU12" s="7"/>
      <c r="EV12" s="17"/>
      <c r="EW12" s="7"/>
      <c r="EX12" s="17"/>
      <c r="EY12" s="7"/>
      <c r="EZ12" s="17"/>
      <c r="FA12" s="7"/>
      <c r="FB12" s="17"/>
      <c r="FC12" s="7"/>
      <c r="FD12" s="17"/>
      <c r="FE12" s="7"/>
      <c r="FF12" s="20"/>
      <c r="FG12" s="7"/>
      <c r="FH12" s="20"/>
      <c r="FI12" s="7"/>
      <c r="FJ12" s="20"/>
      <c r="FK12" s="7"/>
      <c r="FL12" s="17"/>
      <c r="FM12" s="7"/>
      <c r="FN12" s="20"/>
      <c r="FO12" s="7"/>
      <c r="FP12" s="20"/>
      <c r="FQ12" s="7"/>
      <c r="FR12" s="20"/>
      <c r="FS12" s="7"/>
      <c r="FT12" s="17"/>
      <c r="FU12" s="7"/>
      <c r="FV12" s="20"/>
      <c r="FW12" s="7"/>
      <c r="FX12" s="17"/>
      <c r="FY12" s="7"/>
      <c r="FZ12" s="17"/>
      <c r="GA12" s="7">
        <v>1.7291666666666667E-2</v>
      </c>
      <c r="GB12" s="20">
        <f>ROUNDUP(GA12/F12,0)</f>
        <v>2</v>
      </c>
      <c r="GC12" s="7"/>
      <c r="GD12" s="17"/>
      <c r="GE12" s="7"/>
      <c r="GF12" s="17"/>
      <c r="GG12" s="7">
        <v>1.6631944444444446E-2</v>
      </c>
      <c r="GH12" s="20">
        <f>ROUNDUP(GG12/F12,0)</f>
        <v>1</v>
      </c>
      <c r="GI12" s="7"/>
      <c r="GJ12" s="20"/>
      <c r="GK12" s="7"/>
      <c r="GL12" s="17"/>
      <c r="GM12" s="7"/>
      <c r="GN12" s="17"/>
      <c r="GO12" s="7"/>
      <c r="GP12" s="17"/>
      <c r="GQ12" s="7">
        <v>1.6759259259259258E-2</v>
      </c>
      <c r="GR12" s="20">
        <f>ROUNDUP(GQ12/F12,0)</f>
        <v>2</v>
      </c>
      <c r="GS12" s="7"/>
      <c r="GT12" s="20"/>
      <c r="GU12" s="7"/>
      <c r="GV12" s="20"/>
      <c r="GW12" s="7">
        <v>9.2372685185185197E-2</v>
      </c>
      <c r="GX12" s="20">
        <f t="shared" si="4"/>
        <v>6</v>
      </c>
      <c r="GY12" s="7"/>
      <c r="GZ12" s="17"/>
      <c r="HA12" s="7"/>
      <c r="HB12" s="17"/>
      <c r="HC12" s="7"/>
      <c r="HD12" s="20"/>
      <c r="HE12" s="7"/>
      <c r="HF12" s="20"/>
      <c r="HG12" s="7"/>
      <c r="HH12" s="17"/>
      <c r="HI12" s="7"/>
      <c r="HJ12" s="17"/>
      <c r="HK12" s="7"/>
      <c r="HL12" s="17"/>
      <c r="HM12" s="7"/>
      <c r="HN12" s="17"/>
      <c r="HO12" s="7"/>
      <c r="HP12" s="17"/>
      <c r="HQ12" s="7"/>
      <c r="HR12" s="20"/>
      <c r="HS12" s="7">
        <v>5.185185185185185E-3</v>
      </c>
      <c r="HT12" s="20">
        <f>ROUNDUP(HS12/F12,0)</f>
        <v>1</v>
      </c>
      <c r="HU12" s="7"/>
      <c r="HV12" s="17"/>
      <c r="HW12" s="7"/>
      <c r="HX12" s="17"/>
      <c r="HY12" s="7"/>
      <c r="HZ12" s="17"/>
      <c r="IA12" s="7"/>
      <c r="IB12" s="17"/>
      <c r="IC12" s="7"/>
      <c r="ID12" s="17"/>
      <c r="IE12" s="7"/>
      <c r="IF12" s="17"/>
      <c r="IG12" s="7"/>
      <c r="IH12" s="17"/>
      <c r="II12" s="7"/>
      <c r="IJ12" s="17"/>
      <c r="IK12" s="7"/>
      <c r="IL12" s="20"/>
      <c r="IM12" s="89"/>
      <c r="IN12" s="90"/>
      <c r="IO12" s="89"/>
      <c r="IP12" s="90"/>
      <c r="IQ12" s="89"/>
      <c r="IR12" s="90"/>
      <c r="IS12" s="89"/>
      <c r="IT12" s="90"/>
    </row>
    <row r="13" spans="1:254" s="33" customFormat="1" ht="16.5" customHeight="1" x14ac:dyDescent="0.2">
      <c r="A13" s="86" t="s">
        <v>20</v>
      </c>
      <c r="B13" s="5" t="s">
        <v>1</v>
      </c>
      <c r="C13" s="31">
        <f t="shared" si="0"/>
        <v>2</v>
      </c>
      <c r="D13" s="91">
        <f t="shared" si="1"/>
        <v>220</v>
      </c>
      <c r="E13" s="92">
        <f t="shared" si="2"/>
        <v>2.6682638888888888</v>
      </c>
      <c r="F13" s="25">
        <f t="shared" si="3"/>
        <v>1.3796296296296298E-2</v>
      </c>
      <c r="G13" s="7"/>
      <c r="H13" s="20"/>
      <c r="I13" s="7">
        <v>0.13120370370370371</v>
      </c>
      <c r="J13" s="20">
        <f>ROUNDUP(I13/F13,0)</f>
        <v>10</v>
      </c>
      <c r="K13" s="7"/>
      <c r="L13" s="20"/>
      <c r="M13" s="7">
        <v>2.0046296296296295E-2</v>
      </c>
      <c r="N13" s="20">
        <f>ROUNDUP(M13/F13,0)</f>
        <v>2</v>
      </c>
      <c r="O13" s="7"/>
      <c r="P13" s="20"/>
      <c r="Q13" s="7"/>
      <c r="R13" s="20"/>
      <c r="S13" s="7">
        <v>3.4178240740740738E-2</v>
      </c>
      <c r="T13" s="20">
        <f>ROUNDUP(S13/F13,0)</f>
        <v>3</v>
      </c>
      <c r="U13" s="7"/>
      <c r="V13" s="20"/>
      <c r="W13" s="7">
        <v>1.9594907407407405E-2</v>
      </c>
      <c r="X13" s="20">
        <f>ROUNDUP(W13/F13,0)</f>
        <v>2</v>
      </c>
      <c r="Y13" s="16"/>
      <c r="Z13" s="6"/>
      <c r="AA13" s="7"/>
      <c r="AB13" s="6"/>
      <c r="AC13" s="7"/>
      <c r="AD13" s="20"/>
      <c r="AE13" s="7">
        <v>2.4050925925925924E-2</v>
      </c>
      <c r="AF13" s="20">
        <f>ROUNDUP(AE13/F13,0)</f>
        <v>2</v>
      </c>
      <c r="AG13" s="7">
        <v>1.4965277777777779E-2</v>
      </c>
      <c r="AH13" s="20">
        <f>ROUNDUP(AG13/F13,0)</f>
        <v>2</v>
      </c>
      <c r="AI13" s="7">
        <v>1.4525462962962964E-2</v>
      </c>
      <c r="AJ13" s="20">
        <f>ROUNDUP(AI13/F13,0)</f>
        <v>2</v>
      </c>
      <c r="AK13" s="7">
        <v>3.4861111111111114E-2</v>
      </c>
      <c r="AL13" s="20">
        <f>ROUNDUP(AK13/F13,0)</f>
        <v>3</v>
      </c>
      <c r="AM13" s="7"/>
      <c r="AN13" s="20"/>
      <c r="AO13" s="7">
        <v>8.1956018518518511E-2</v>
      </c>
      <c r="AP13" s="20">
        <f>ROUNDUP(AO13/F13,0)</f>
        <v>6</v>
      </c>
      <c r="AQ13" s="49"/>
      <c r="AR13" s="20"/>
      <c r="AS13" s="7"/>
      <c r="AT13" s="20"/>
      <c r="AU13" s="7">
        <v>1.4664351851851852E-2</v>
      </c>
      <c r="AV13" s="20">
        <f>ROUNDUP(AU13/F13,0)</f>
        <v>2</v>
      </c>
      <c r="AW13" s="7"/>
      <c r="AX13" s="20"/>
      <c r="AY13" s="7">
        <v>4.988425925925926E-2</v>
      </c>
      <c r="AZ13" s="20">
        <f>ROUNDUP(AY13/F13,0)</f>
        <v>4</v>
      </c>
      <c r="BA13" s="7">
        <v>1.4525462962962964E-2</v>
      </c>
      <c r="BB13" s="20">
        <f>ROUNDUP(BA13/F13,0)</f>
        <v>2</v>
      </c>
      <c r="BC13" s="7"/>
      <c r="BD13" s="6"/>
      <c r="BE13" s="7"/>
      <c r="BF13" s="20"/>
      <c r="BG13" s="7"/>
      <c r="BH13" s="20"/>
      <c r="BI13" s="7"/>
      <c r="BJ13" s="20"/>
      <c r="BK13" s="7"/>
      <c r="BL13" s="20"/>
      <c r="BM13" s="7"/>
      <c r="BN13" s="20"/>
      <c r="BO13" s="7"/>
      <c r="BP13" s="6"/>
      <c r="BQ13" s="7">
        <v>1.4756944444444446E-2</v>
      </c>
      <c r="BR13" s="20">
        <f>ROUNDUP(BQ13/F13,0)</f>
        <v>2</v>
      </c>
      <c r="BS13" s="7"/>
      <c r="BT13" s="6"/>
      <c r="BU13" s="7">
        <v>1.7037037037037038E-2</v>
      </c>
      <c r="BV13" s="20">
        <f t="shared" si="6"/>
        <v>2</v>
      </c>
      <c r="BW13" s="7">
        <v>1.4143518518518519E-2</v>
      </c>
      <c r="BX13" s="20">
        <f>ROUNDUP(BW13/F13,0)</f>
        <v>2</v>
      </c>
      <c r="BY13" s="7"/>
      <c r="BZ13" s="20"/>
      <c r="CA13" s="7">
        <v>1.4479166666666668E-2</v>
      </c>
      <c r="CB13" s="20">
        <f>ROUNDUP(CA13/F13,0)</f>
        <v>2</v>
      </c>
      <c r="CC13" s="7"/>
      <c r="CD13" s="20"/>
      <c r="CE13" s="7">
        <v>0.10320601851851852</v>
      </c>
      <c r="CF13" s="20">
        <f>ROUNDUP(CE13/F13,0)</f>
        <v>8</v>
      </c>
      <c r="CG13" s="7"/>
      <c r="CH13" s="6"/>
      <c r="CI13" s="7"/>
      <c r="CJ13" s="20"/>
      <c r="CK13" s="7">
        <v>2.7928240740740743E-2</v>
      </c>
      <c r="CL13" s="20">
        <f>ROUNDUP(CK13/F13,0)</f>
        <v>3</v>
      </c>
      <c r="CM13" s="7"/>
      <c r="CN13" s="20"/>
      <c r="CO13" s="7">
        <v>8.6354166666666662E-2</v>
      </c>
      <c r="CP13" s="20">
        <f>ROUNDUP(CO13/F13,0)</f>
        <v>7</v>
      </c>
      <c r="CQ13" s="21"/>
      <c r="CR13" s="20"/>
      <c r="CS13" s="21">
        <v>0.25123842592592593</v>
      </c>
      <c r="CT13" s="20">
        <f>ROUNDUP(CS13/F13,0)</f>
        <v>19</v>
      </c>
      <c r="CU13" s="7"/>
      <c r="CV13" s="20"/>
      <c r="CW13" s="7"/>
      <c r="CX13" s="20"/>
      <c r="CY13" s="21"/>
      <c r="CZ13" s="20"/>
      <c r="DA13" s="21"/>
      <c r="DB13" s="20"/>
      <c r="DC13" s="21">
        <v>1.4525462962962964E-2</v>
      </c>
      <c r="DD13" s="20">
        <f>ROUNDUP(DC13/F13,0)</f>
        <v>2</v>
      </c>
      <c r="DE13" s="21"/>
      <c r="DF13" s="20"/>
      <c r="DG13" s="7">
        <v>1.4363425925925925E-2</v>
      </c>
      <c r="DH13" s="20">
        <f t="shared" si="5"/>
        <v>2</v>
      </c>
      <c r="DI13" s="7"/>
      <c r="DJ13" s="20"/>
      <c r="DK13" s="7"/>
      <c r="DL13" s="20"/>
      <c r="DM13" s="7"/>
      <c r="DN13" s="20"/>
      <c r="DO13" s="7">
        <v>0.10175925925925926</v>
      </c>
      <c r="DP13" s="20">
        <f>ROUNDUP(DO13/F13,0)</f>
        <v>8</v>
      </c>
      <c r="DQ13" s="7">
        <v>2.7025462962962959E-2</v>
      </c>
      <c r="DR13" s="20">
        <f>ROUNDUP(DQ13/F13,0)</f>
        <v>2</v>
      </c>
      <c r="DS13" s="7"/>
      <c r="DT13" s="17"/>
      <c r="DU13" s="7"/>
      <c r="DV13" s="20"/>
      <c r="DW13" s="7">
        <v>5.0393518518518511E-2</v>
      </c>
      <c r="DX13" s="20">
        <f>ROUNDUP(DW13/F13,0)</f>
        <v>4</v>
      </c>
      <c r="DY13" s="7"/>
      <c r="DZ13" s="20"/>
      <c r="EA13" s="7"/>
      <c r="EB13" s="20"/>
      <c r="EC13" s="7">
        <v>5.1423611111111107E-2</v>
      </c>
      <c r="ED13" s="20">
        <f>ROUNDUP(EC13/F13,0)</f>
        <v>4</v>
      </c>
      <c r="EE13" s="7"/>
      <c r="EF13" s="17"/>
      <c r="EG13" s="7"/>
      <c r="EH13" s="17"/>
      <c r="EI13" s="7"/>
      <c r="EJ13" s="17"/>
      <c r="EK13" s="7"/>
      <c r="EL13" s="17"/>
      <c r="EM13" s="7"/>
      <c r="EN13" s="20"/>
      <c r="EO13" s="7">
        <v>7.7372685185185183E-2</v>
      </c>
      <c r="EP13" s="20">
        <f>ROUNDUP(EO13/F13,0)</f>
        <v>6</v>
      </c>
      <c r="EQ13" s="7"/>
      <c r="ER13" s="17"/>
      <c r="ES13" s="7">
        <v>2.8344907407407412E-2</v>
      </c>
      <c r="ET13" s="20">
        <f>ROUNDUP(ES13/F13,0)</f>
        <v>3</v>
      </c>
      <c r="EU13" s="7">
        <v>0.24145833333333333</v>
      </c>
      <c r="EV13" s="20">
        <f>ROUNDUP(EU13/F13,0)</f>
        <v>18</v>
      </c>
      <c r="EW13" s="7"/>
      <c r="EX13" s="20"/>
      <c r="EY13" s="7"/>
      <c r="EZ13" s="20"/>
      <c r="FA13" s="7">
        <v>2.0543981481481479E-2</v>
      </c>
      <c r="FB13" s="20">
        <f>ROUNDUP(FA13/F13,0)</f>
        <v>2</v>
      </c>
      <c r="FC13" s="7"/>
      <c r="FD13" s="20"/>
      <c r="FE13" s="7"/>
      <c r="FF13" s="20"/>
      <c r="FG13" s="7"/>
      <c r="FH13" s="20"/>
      <c r="FI13" s="7">
        <v>0.23739583333333333</v>
      </c>
      <c r="FJ13" s="20">
        <f>ROUNDUP(FI13/F13,0)</f>
        <v>18</v>
      </c>
      <c r="FK13" s="7">
        <v>0.10622685185185186</v>
      </c>
      <c r="FL13" s="20">
        <f>ROUNDUP(FK13/F13,0)</f>
        <v>8</v>
      </c>
      <c r="FM13" s="7"/>
      <c r="FN13" s="20"/>
      <c r="FO13" s="7"/>
      <c r="FP13" s="20"/>
      <c r="FQ13" s="7">
        <v>1.4895833333333332E-2</v>
      </c>
      <c r="FR13" s="20">
        <f>ROUNDUP(FQ13/F13,0)</f>
        <v>2</v>
      </c>
      <c r="FS13" s="7">
        <v>7.105324074074075E-2</v>
      </c>
      <c r="FT13" s="20">
        <f>ROUNDUP(FS13/F13,0)</f>
        <v>6</v>
      </c>
      <c r="FU13" s="7"/>
      <c r="FV13" s="20"/>
      <c r="FW13" s="7"/>
      <c r="FX13" s="17"/>
      <c r="FY13" s="7"/>
      <c r="FZ13" s="20"/>
      <c r="GA13" s="7">
        <v>1.3796296296296298E-2</v>
      </c>
      <c r="GB13" s="20">
        <f>ROUNDUP(GA13/F13,0)</f>
        <v>1</v>
      </c>
      <c r="GC13" s="7"/>
      <c r="GD13" s="17"/>
      <c r="GE13" s="7"/>
      <c r="GF13" s="17"/>
      <c r="GG13" s="7">
        <v>1.3912037037037037E-2</v>
      </c>
      <c r="GH13" s="20">
        <f>ROUNDUP(GG13/F13,0)</f>
        <v>2</v>
      </c>
      <c r="GI13" s="7">
        <v>1.7488425925925925E-2</v>
      </c>
      <c r="GJ13" s="20">
        <f>ROUNDUP(GI13/F13,0)</f>
        <v>2</v>
      </c>
      <c r="GK13" s="7"/>
      <c r="GL13" s="20"/>
      <c r="GM13" s="7"/>
      <c r="GN13" s="17"/>
      <c r="GO13" s="7">
        <v>7.1736111111111112E-2</v>
      </c>
      <c r="GP13" s="20">
        <f>ROUNDUP(GO13/F13,0)</f>
        <v>6</v>
      </c>
      <c r="GQ13" s="7">
        <v>1.40625E-2</v>
      </c>
      <c r="GR13" s="20">
        <f>ROUNDUP(GQ13/F13,0)</f>
        <v>2</v>
      </c>
      <c r="GS13" s="7"/>
      <c r="GT13" s="20"/>
      <c r="GU13" s="7">
        <v>4.5833333333333337E-2</v>
      </c>
      <c r="GV13" s="20">
        <f>ROUNDUP(GU13/F13,0)</f>
        <v>4</v>
      </c>
      <c r="GW13" s="7">
        <v>7.5682870370370373E-2</v>
      </c>
      <c r="GX13" s="20">
        <f t="shared" si="4"/>
        <v>6</v>
      </c>
      <c r="GY13" s="7"/>
      <c r="GZ13" s="17"/>
      <c r="HA13" s="7"/>
      <c r="HB13" s="17"/>
      <c r="HC13" s="7"/>
      <c r="HD13" s="20"/>
      <c r="HE13" s="7"/>
      <c r="HF13" s="20"/>
      <c r="HG13" s="7"/>
      <c r="HH13" s="17"/>
      <c r="HI13" s="7"/>
      <c r="HJ13" s="20"/>
      <c r="HK13" s="7"/>
      <c r="HL13" s="17"/>
      <c r="HM13" s="7"/>
      <c r="HN13" s="17"/>
      <c r="HO13" s="7">
        <v>0.17696759259259257</v>
      </c>
      <c r="HP13" s="20">
        <f>ROUNDUP(HO13/F13,0)</f>
        <v>13</v>
      </c>
      <c r="HQ13" s="7"/>
      <c r="HR13" s="20"/>
      <c r="HS13" s="7"/>
      <c r="HT13" s="20"/>
      <c r="HU13" s="7"/>
      <c r="HV13" s="17"/>
      <c r="HW13" s="7">
        <v>0.18108796296296295</v>
      </c>
      <c r="HX13" s="20">
        <f>ROUNDUP(HW13/F13,0)</f>
        <v>14</v>
      </c>
      <c r="HY13" s="7"/>
      <c r="HZ13" s="17"/>
      <c r="IA13" s="7"/>
      <c r="IB13" s="17"/>
      <c r="IC13" s="7"/>
      <c r="ID13" s="17"/>
      <c r="IE13" s="7"/>
      <c r="IF13" s="17"/>
      <c r="IG13" s="7"/>
      <c r="IH13" s="17"/>
      <c r="II13" s="7"/>
      <c r="IJ13" s="17"/>
      <c r="IK13" s="7">
        <v>1.7314814814814814E-2</v>
      </c>
      <c r="IL13" s="20">
        <f>ROUNDUP(IK13/F13,0)</f>
        <v>2</v>
      </c>
      <c r="IM13" s="89"/>
      <c r="IN13" s="90"/>
      <c r="IO13" s="89"/>
      <c r="IP13" s="90"/>
      <c r="IQ13" s="89"/>
      <c r="IR13" s="90"/>
      <c r="IS13" s="89"/>
      <c r="IT13" s="90"/>
    </row>
    <row r="14" spans="1:254" s="33" customFormat="1" ht="16.5" customHeight="1" x14ac:dyDescent="0.2">
      <c r="A14" s="86" t="s">
        <v>58</v>
      </c>
      <c r="B14" s="5" t="s">
        <v>6</v>
      </c>
      <c r="C14" s="31">
        <f t="shared" si="0"/>
        <v>25</v>
      </c>
      <c r="D14" s="91">
        <v>0</v>
      </c>
      <c r="E14" s="92">
        <f t="shared" si="2"/>
        <v>2.056712962962963E-2</v>
      </c>
      <c r="F14" s="25">
        <f t="shared" si="3"/>
        <v>0</v>
      </c>
      <c r="G14" s="7"/>
      <c r="H14" s="20"/>
      <c r="I14" s="7"/>
      <c r="J14" s="20"/>
      <c r="K14" s="7"/>
      <c r="L14" s="20"/>
      <c r="M14" s="7"/>
      <c r="N14" s="20"/>
      <c r="O14" s="7"/>
      <c r="P14" s="20"/>
      <c r="Q14" s="7"/>
      <c r="R14" s="20"/>
      <c r="S14" s="7"/>
      <c r="T14" s="20"/>
      <c r="U14" s="7"/>
      <c r="V14" s="6"/>
      <c r="W14" s="7"/>
      <c r="X14" s="20"/>
      <c r="Y14" s="16"/>
      <c r="Z14" s="6"/>
      <c r="AA14" s="7"/>
      <c r="AB14" s="6"/>
      <c r="AC14" s="7"/>
      <c r="AD14" s="20"/>
      <c r="AE14" s="7"/>
      <c r="AF14" s="20"/>
      <c r="AG14" s="7"/>
      <c r="AH14" s="20"/>
      <c r="AI14" s="7"/>
      <c r="AJ14" s="20"/>
      <c r="AK14" s="7"/>
      <c r="AL14" s="20"/>
      <c r="AM14" s="7"/>
      <c r="AN14" s="20"/>
      <c r="AO14" s="7"/>
      <c r="AP14" s="20"/>
      <c r="AQ14" s="49"/>
      <c r="AR14" s="20"/>
      <c r="AS14" s="7"/>
      <c r="AT14" s="20"/>
      <c r="AU14" s="7"/>
      <c r="AV14" s="20"/>
      <c r="AW14" s="7"/>
      <c r="AX14" s="20"/>
      <c r="AY14" s="7"/>
      <c r="AZ14" s="20"/>
      <c r="BA14" s="7"/>
      <c r="BB14" s="20"/>
      <c r="BC14" s="7"/>
      <c r="BD14" s="6"/>
      <c r="BE14" s="7"/>
      <c r="BF14" s="20"/>
      <c r="BG14" s="7"/>
      <c r="BH14" s="20"/>
      <c r="BI14" s="7"/>
      <c r="BJ14" s="20"/>
      <c r="BK14" s="7"/>
      <c r="BL14" s="20"/>
      <c r="BM14" s="7"/>
      <c r="BN14" s="20"/>
      <c r="BO14" s="7"/>
      <c r="BP14" s="17"/>
      <c r="BQ14" s="7"/>
      <c r="BR14" s="20"/>
      <c r="BS14" s="7"/>
      <c r="BT14" s="17"/>
      <c r="BU14" s="7">
        <v>2.056712962962963E-2</v>
      </c>
      <c r="BV14" s="20" t="e">
        <f t="shared" si="6"/>
        <v>#DIV/0!</v>
      </c>
      <c r="BW14" s="7"/>
      <c r="BX14" s="20"/>
      <c r="BY14" s="7"/>
      <c r="BZ14" s="20"/>
      <c r="CA14" s="7"/>
      <c r="CB14" s="20"/>
      <c r="CC14" s="7"/>
      <c r="CD14" s="20"/>
      <c r="CE14" s="7"/>
      <c r="CF14" s="20"/>
      <c r="CG14" s="7"/>
      <c r="CH14" s="6"/>
      <c r="CI14" s="7"/>
      <c r="CJ14" s="20"/>
      <c r="CK14" s="7"/>
      <c r="CL14" s="20"/>
      <c r="CM14" s="7"/>
      <c r="CN14" s="20"/>
      <c r="CO14" s="7"/>
      <c r="CP14" s="20"/>
      <c r="CQ14" s="21"/>
      <c r="CR14" s="20"/>
      <c r="CS14" s="21"/>
      <c r="CT14" s="17"/>
      <c r="CU14" s="7"/>
      <c r="CV14" s="20"/>
      <c r="CW14" s="7"/>
      <c r="CX14" s="20"/>
      <c r="CY14" s="21"/>
      <c r="CZ14" s="20"/>
      <c r="DA14" s="21"/>
      <c r="DB14" s="20"/>
      <c r="DC14" s="21"/>
      <c r="DD14" s="20"/>
      <c r="DE14" s="21"/>
      <c r="DF14" s="20"/>
      <c r="DG14" s="7"/>
      <c r="DH14" s="20"/>
      <c r="DI14" s="7"/>
      <c r="DJ14" s="17"/>
      <c r="DK14" s="7"/>
      <c r="DL14" s="17"/>
      <c r="DM14" s="7"/>
      <c r="DN14" s="17"/>
      <c r="DO14" s="7"/>
      <c r="DP14" s="17"/>
      <c r="DQ14" s="7"/>
      <c r="DR14" s="20"/>
      <c r="DS14" s="7"/>
      <c r="DT14" s="17"/>
      <c r="DU14" s="7"/>
      <c r="DV14" s="20"/>
      <c r="DW14" s="7"/>
      <c r="DX14" s="20"/>
      <c r="DY14" s="7"/>
      <c r="DZ14" s="20"/>
      <c r="EA14" s="7"/>
      <c r="EB14" s="20"/>
      <c r="EC14" s="7"/>
      <c r="ED14" s="20"/>
      <c r="EE14" s="7"/>
      <c r="EF14" s="17"/>
      <c r="EG14" s="7"/>
      <c r="EH14" s="17"/>
      <c r="EI14" s="7"/>
      <c r="EJ14" s="17"/>
      <c r="EK14" s="7"/>
      <c r="EL14" s="17"/>
      <c r="EM14" s="7"/>
      <c r="EN14" s="20"/>
      <c r="EO14" s="7"/>
      <c r="EP14" s="20"/>
      <c r="EQ14" s="7"/>
      <c r="ER14" s="17"/>
      <c r="ES14" s="7"/>
      <c r="ET14" s="20"/>
      <c r="EU14" s="7"/>
      <c r="EV14" s="20"/>
      <c r="EW14" s="7"/>
      <c r="EX14" s="20"/>
      <c r="EY14" s="7"/>
      <c r="EZ14" s="20"/>
      <c r="FA14" s="7"/>
      <c r="FB14" s="20"/>
      <c r="FC14" s="7"/>
      <c r="FD14" s="20"/>
      <c r="FE14" s="7"/>
      <c r="FF14" s="20"/>
      <c r="FG14" s="7"/>
      <c r="FH14" s="20"/>
      <c r="FI14" s="7"/>
      <c r="FJ14" s="20"/>
      <c r="FK14" s="7"/>
      <c r="FL14" s="20"/>
      <c r="FM14" s="7"/>
      <c r="FN14" s="20"/>
      <c r="FO14" s="7"/>
      <c r="FP14" s="20"/>
      <c r="FQ14" s="7"/>
      <c r="FR14" s="20"/>
      <c r="FS14" s="7"/>
      <c r="FT14" s="20"/>
      <c r="FU14" s="7"/>
      <c r="FV14" s="20"/>
      <c r="FW14" s="7"/>
      <c r="FX14" s="17"/>
      <c r="FY14" s="7"/>
      <c r="FZ14" s="20"/>
      <c r="GA14" s="7"/>
      <c r="GB14" s="20"/>
      <c r="GC14" s="7"/>
      <c r="GD14" s="17"/>
      <c r="GE14" s="7"/>
      <c r="GF14" s="17"/>
      <c r="GG14" s="7"/>
      <c r="GH14" s="20"/>
      <c r="GI14" s="7"/>
      <c r="GJ14" s="20"/>
      <c r="GK14" s="7"/>
      <c r="GL14" s="20"/>
      <c r="GM14" s="7"/>
      <c r="GN14" s="17"/>
      <c r="GO14" s="7"/>
      <c r="GP14" s="20"/>
      <c r="GQ14" s="7"/>
      <c r="GR14" s="20"/>
      <c r="GS14" s="7"/>
      <c r="GT14" s="20"/>
      <c r="GU14" s="7"/>
      <c r="GV14" s="20"/>
      <c r="GW14" s="7"/>
      <c r="GX14" s="20"/>
      <c r="GY14" s="7"/>
      <c r="GZ14" s="17"/>
      <c r="HA14" s="7"/>
      <c r="HB14" s="17"/>
      <c r="HC14" s="7"/>
      <c r="HD14" s="20"/>
      <c r="HE14" s="7"/>
      <c r="HF14" s="20"/>
      <c r="HG14" s="7"/>
      <c r="HH14" s="17"/>
      <c r="HI14" s="7"/>
      <c r="HJ14" s="17"/>
      <c r="HK14" s="7"/>
      <c r="HL14" s="17"/>
      <c r="HM14" s="7"/>
      <c r="HN14" s="17"/>
      <c r="HO14" s="7"/>
      <c r="HP14" s="20"/>
      <c r="HQ14" s="7"/>
      <c r="HR14" s="20"/>
      <c r="HS14" s="7"/>
      <c r="HT14" s="20"/>
      <c r="HU14" s="7"/>
      <c r="HV14" s="17"/>
      <c r="HW14" s="7"/>
      <c r="HX14" s="17"/>
      <c r="HY14" s="7"/>
      <c r="HZ14" s="17"/>
      <c r="IA14" s="7"/>
      <c r="IB14" s="17"/>
      <c r="IC14" s="7"/>
      <c r="ID14" s="17"/>
      <c r="IE14" s="7"/>
      <c r="IF14" s="17"/>
      <c r="IG14" s="7"/>
      <c r="IH14" s="17"/>
      <c r="II14" s="7"/>
      <c r="IJ14" s="17"/>
      <c r="IK14" s="7"/>
      <c r="IL14" s="20"/>
      <c r="IM14" s="89"/>
      <c r="IN14" s="90"/>
      <c r="IO14" s="89"/>
      <c r="IP14" s="90"/>
      <c r="IQ14" s="89"/>
      <c r="IR14" s="90"/>
      <c r="IS14" s="89"/>
      <c r="IT14" s="90"/>
    </row>
    <row r="15" spans="1:254" s="33" customFormat="1" ht="16.5" customHeight="1" x14ac:dyDescent="0.2">
      <c r="A15" s="86" t="s">
        <v>61</v>
      </c>
      <c r="B15" s="5" t="s">
        <v>101</v>
      </c>
      <c r="C15" s="31">
        <f t="shared" si="0"/>
        <v>3</v>
      </c>
      <c r="D15" s="91">
        <f t="shared" si="1"/>
        <v>207</v>
      </c>
      <c r="E15" s="92">
        <f t="shared" si="2"/>
        <v>2.8146643518518522</v>
      </c>
      <c r="F15" s="25">
        <f t="shared" si="3"/>
        <v>1.486111111111111E-2</v>
      </c>
      <c r="G15" s="7"/>
      <c r="H15" s="20"/>
      <c r="I15" s="7"/>
      <c r="J15" s="20"/>
      <c r="K15" s="7"/>
      <c r="L15" s="20"/>
      <c r="M15" s="7"/>
      <c r="N15" s="20"/>
      <c r="O15" s="7"/>
      <c r="P15" s="20"/>
      <c r="Q15" s="7"/>
      <c r="R15" s="20"/>
      <c r="S15" s="11"/>
      <c r="T15" s="20"/>
      <c r="U15" s="7"/>
      <c r="V15" s="6"/>
      <c r="W15" s="7">
        <v>2.0358796296296295E-2</v>
      </c>
      <c r="X15" s="20">
        <f>ROUNDUP(W15/F15,0)</f>
        <v>2</v>
      </c>
      <c r="Y15" s="7"/>
      <c r="Z15" s="20"/>
      <c r="AA15" s="7">
        <v>0.5</v>
      </c>
      <c r="AB15" s="20">
        <f>ROUNDUP(AA15/F15,0)</f>
        <v>34</v>
      </c>
      <c r="AC15" s="7"/>
      <c r="AD15" s="20"/>
      <c r="AE15" s="7">
        <v>2.4050925925925924E-2</v>
      </c>
      <c r="AF15" s="20">
        <f>ROUNDUP(AE15/F15,0)</f>
        <v>2</v>
      </c>
      <c r="AG15" s="7">
        <v>1.5729166666666666E-2</v>
      </c>
      <c r="AH15" s="20">
        <f>ROUNDUP(AG15/F15,0)</f>
        <v>2</v>
      </c>
      <c r="AI15" s="7">
        <v>1.5057870370370369E-2</v>
      </c>
      <c r="AJ15" s="20">
        <f>ROUNDUP(AI15/F15,0)</f>
        <v>2</v>
      </c>
      <c r="AK15" s="7"/>
      <c r="AL15" s="20"/>
      <c r="AM15" s="7"/>
      <c r="AN15" s="20"/>
      <c r="AO15" s="7"/>
      <c r="AP15" s="20"/>
      <c r="AQ15" s="49"/>
      <c r="AR15" s="20"/>
      <c r="AS15" s="7"/>
      <c r="AT15" s="20"/>
      <c r="AU15" s="7">
        <v>1.5069444444444443E-2</v>
      </c>
      <c r="AV15" s="20">
        <f>ROUNDUP(AU15/F15,0)</f>
        <v>2</v>
      </c>
      <c r="AW15" s="7"/>
      <c r="AX15" s="20"/>
      <c r="AY15" s="7">
        <v>4.8888888888888891E-2</v>
      </c>
      <c r="AZ15" s="20">
        <f>ROUNDUP(AY15/F15,0)</f>
        <v>4</v>
      </c>
      <c r="BA15" s="7">
        <v>1.5219907407407409E-2</v>
      </c>
      <c r="BB15" s="20">
        <f>ROUNDUP(BA15/F15,0)</f>
        <v>2</v>
      </c>
      <c r="BC15" s="7">
        <v>0.24988425925925925</v>
      </c>
      <c r="BD15" s="20">
        <f>ROUNDUP(BC15/F15,0)</f>
        <v>17</v>
      </c>
      <c r="BE15" s="7"/>
      <c r="BF15" s="20"/>
      <c r="BG15" s="7"/>
      <c r="BH15" s="20"/>
      <c r="BI15" s="7"/>
      <c r="BJ15" s="20"/>
      <c r="BK15" s="7"/>
      <c r="BL15" s="20"/>
      <c r="BM15" s="7"/>
      <c r="BN15" s="20"/>
      <c r="BO15" s="7"/>
      <c r="BP15" s="17"/>
      <c r="BQ15" s="7">
        <v>1.5590277777777778E-2</v>
      </c>
      <c r="BR15" s="20">
        <f>ROUNDUP(BQ15/F15,0)</f>
        <v>2</v>
      </c>
      <c r="BS15" s="7"/>
      <c r="BT15" s="17"/>
      <c r="BU15" s="7">
        <v>1.7395833333333336E-2</v>
      </c>
      <c r="BV15" s="20">
        <f t="shared" si="6"/>
        <v>2</v>
      </c>
      <c r="BW15" s="7">
        <v>1.5011574074074075E-2</v>
      </c>
      <c r="BX15" s="20">
        <f>ROUNDUP(BW15/F15,0)</f>
        <v>2</v>
      </c>
      <c r="BY15" s="7">
        <v>1.5011574074074075E-2</v>
      </c>
      <c r="BZ15" s="20">
        <f>ROUNDUP(BY15/F15,0)</f>
        <v>2</v>
      </c>
      <c r="CA15" s="7">
        <v>1.486111111111111E-2</v>
      </c>
      <c r="CB15" s="20">
        <f>ROUNDUP(CA15/F15,0)</f>
        <v>1</v>
      </c>
      <c r="CC15" s="7"/>
      <c r="CD15" s="20"/>
      <c r="CE15" s="7"/>
      <c r="CF15" s="20"/>
      <c r="CG15" s="7"/>
      <c r="CH15" s="6"/>
      <c r="CI15" s="7">
        <v>0.31967592592592592</v>
      </c>
      <c r="CJ15" s="20">
        <f>ROUNDUP(CI15/F15,0)</f>
        <v>22</v>
      </c>
      <c r="CK15" s="7"/>
      <c r="CL15" s="20"/>
      <c r="CM15" s="7">
        <v>1.4872685185185185E-2</v>
      </c>
      <c r="CN15" s="20">
        <f>ROUNDUP(CM15/F15,0)</f>
        <v>2</v>
      </c>
      <c r="CO15" s="7"/>
      <c r="CP15" s="20"/>
      <c r="CQ15" s="21"/>
      <c r="CR15" s="20"/>
      <c r="CS15" s="21"/>
      <c r="CT15" s="20"/>
      <c r="CU15" s="7"/>
      <c r="CV15" s="20"/>
      <c r="CW15" s="7">
        <v>2.7083333333333334E-2</v>
      </c>
      <c r="CX15" s="20">
        <f>ROUNDUP(CW15/F15,0)</f>
        <v>2</v>
      </c>
      <c r="CY15" s="21"/>
      <c r="CZ15" s="20"/>
      <c r="DA15" s="21"/>
      <c r="DB15" s="20"/>
      <c r="DC15" s="21">
        <v>1.5173611111111112E-2</v>
      </c>
      <c r="DD15" s="20">
        <f>ROUNDUP(DC15/F15,0)</f>
        <v>2</v>
      </c>
      <c r="DE15" s="21"/>
      <c r="DF15" s="20"/>
      <c r="DG15" s="7"/>
      <c r="DH15" s="20"/>
      <c r="DI15" s="7"/>
      <c r="DJ15" s="17"/>
      <c r="DK15" s="7"/>
      <c r="DL15" s="17"/>
      <c r="DM15" s="7"/>
      <c r="DN15" s="17"/>
      <c r="DO15" s="7"/>
      <c r="DP15" s="17"/>
      <c r="DQ15" s="7">
        <v>1.2708333333333334E-2</v>
      </c>
      <c r="DR15" s="20">
        <f t="shared" ref="DR15:DR35" si="7">ROUNDUP(DQ15/F15,0)</f>
        <v>1</v>
      </c>
      <c r="DS15" s="7"/>
      <c r="DT15" s="17"/>
      <c r="DU15" s="7"/>
      <c r="DV15" s="20"/>
      <c r="DW15" s="7"/>
      <c r="DX15" s="20"/>
      <c r="DY15" s="7"/>
      <c r="DZ15" s="20"/>
      <c r="EA15" s="7"/>
      <c r="EB15" s="20"/>
      <c r="EC15" s="7"/>
      <c r="ED15" s="20"/>
      <c r="EE15" s="7"/>
      <c r="EF15" s="17"/>
      <c r="EG15" s="7"/>
      <c r="EH15" s="17"/>
      <c r="EI15" s="7"/>
      <c r="EJ15" s="17"/>
      <c r="EK15" s="7"/>
      <c r="EL15" s="17"/>
      <c r="EM15" s="7"/>
      <c r="EN15" s="20"/>
      <c r="EO15" s="7">
        <v>7.8923611111111111E-2</v>
      </c>
      <c r="EP15" s="20">
        <f>ROUNDUP(EO15/F15,0)</f>
        <v>6</v>
      </c>
      <c r="EQ15" s="7"/>
      <c r="ER15" s="17"/>
      <c r="ES15" s="7"/>
      <c r="ET15" s="20"/>
      <c r="EU15" s="7"/>
      <c r="EV15" s="20"/>
      <c r="EW15" s="7"/>
      <c r="EX15" s="20"/>
      <c r="EY15" s="7"/>
      <c r="EZ15" s="20"/>
      <c r="FA15" s="7">
        <v>6.924768518518519E-2</v>
      </c>
      <c r="FB15" s="20">
        <f>ROUNDUP(FA15/F15,0)</f>
        <v>5</v>
      </c>
      <c r="FC15" s="7"/>
      <c r="FD15" s="20"/>
      <c r="FE15" s="7"/>
      <c r="FF15" s="20"/>
      <c r="FG15" s="7"/>
      <c r="FH15" s="20"/>
      <c r="FI15" s="7"/>
      <c r="FJ15" s="20"/>
      <c r="FK15" s="7"/>
      <c r="FL15" s="20"/>
      <c r="FM15" s="7"/>
      <c r="FN15" s="20"/>
      <c r="FO15" s="7"/>
      <c r="FP15" s="20"/>
      <c r="FQ15" s="7">
        <v>1.4988425925925926E-2</v>
      </c>
      <c r="FR15" s="20">
        <f>ROUNDUP(FQ15/F15,0)</f>
        <v>2</v>
      </c>
      <c r="FS15" s="7"/>
      <c r="FT15" s="20"/>
      <c r="FU15" s="7">
        <v>7.407407407407407E-2</v>
      </c>
      <c r="FV15" s="20">
        <f>ROUNDUP(FU15/F15,0)</f>
        <v>5</v>
      </c>
      <c r="FW15" s="7"/>
      <c r="FX15" s="17"/>
      <c r="FY15" s="7"/>
      <c r="FZ15" s="20"/>
      <c r="GA15" s="7">
        <v>1.5011574074074075E-2</v>
      </c>
      <c r="GB15" s="20">
        <f>ROUNDUP(GA15/F15,0)</f>
        <v>2</v>
      </c>
      <c r="GC15" s="7"/>
      <c r="GD15" s="17"/>
      <c r="GE15" s="7"/>
      <c r="GF15" s="17"/>
      <c r="GG15" s="7"/>
      <c r="GH15" s="20"/>
      <c r="GI15" s="7"/>
      <c r="GJ15" s="20"/>
      <c r="GK15" s="7"/>
      <c r="GL15" s="20"/>
      <c r="GM15" s="7"/>
      <c r="GN15" s="17"/>
      <c r="GO15" s="7">
        <v>7.2824074074074083E-2</v>
      </c>
      <c r="GP15" s="20">
        <f>ROUNDUP(GO15/F15,0)</f>
        <v>5</v>
      </c>
      <c r="GQ15" s="7">
        <v>1.5682870370370371E-2</v>
      </c>
      <c r="GR15" s="20">
        <f>ROUNDUP(GQ15/F15,0)</f>
        <v>2</v>
      </c>
      <c r="GS15" s="7"/>
      <c r="GT15" s="20"/>
      <c r="GU15" s="7"/>
      <c r="GV15" s="20"/>
      <c r="GW15" s="7">
        <v>7.5555555555555556E-2</v>
      </c>
      <c r="GX15" s="20">
        <f t="shared" si="4"/>
        <v>6</v>
      </c>
      <c r="GY15" s="7"/>
      <c r="GZ15" s="17"/>
      <c r="HA15" s="7"/>
      <c r="HB15" s="17"/>
      <c r="HC15" s="7"/>
      <c r="HD15" s="20"/>
      <c r="HE15" s="7">
        <v>1.4907407407407406E-2</v>
      </c>
      <c r="HF15" s="20">
        <f>ROUNDUP(HE15/F15,0)</f>
        <v>2</v>
      </c>
      <c r="HG15" s="7"/>
      <c r="HH15" s="17"/>
      <c r="HI15" s="95">
        <v>1.0118055555555556</v>
      </c>
      <c r="HJ15" s="20">
        <f>ROUNDUP(HI15/F15,0)</f>
        <v>69</v>
      </c>
      <c r="HK15" s="7"/>
      <c r="HL15" s="17"/>
      <c r="HM15" s="7"/>
      <c r="HN15" s="17"/>
      <c r="HO15" s="7"/>
      <c r="HP15" s="20"/>
      <c r="HQ15" s="7"/>
      <c r="HR15" s="20"/>
      <c r="HS15" s="7"/>
      <c r="HT15" s="20"/>
      <c r="HU15" s="7"/>
      <c r="HV15" s="17"/>
      <c r="HW15" s="7"/>
      <c r="HX15" s="17"/>
      <c r="HY15" s="7"/>
      <c r="HZ15" s="17"/>
      <c r="IA15" s="7"/>
      <c r="IB15" s="17"/>
      <c r="IC15" s="7"/>
      <c r="ID15" s="17"/>
      <c r="IE15" s="7"/>
      <c r="IF15" s="17"/>
      <c r="IG15" s="7"/>
      <c r="IH15" s="17"/>
      <c r="II15" s="7"/>
      <c r="IJ15" s="17"/>
      <c r="IK15" s="7"/>
      <c r="IL15" s="20"/>
      <c r="IM15" s="89"/>
      <c r="IN15" s="90"/>
      <c r="IO15" s="89"/>
      <c r="IP15" s="90"/>
      <c r="IQ15" s="89"/>
      <c r="IR15" s="90"/>
      <c r="IS15" s="89"/>
      <c r="IT15" s="90"/>
    </row>
    <row r="16" spans="1:254" s="33" customFormat="1" ht="16.5" customHeight="1" x14ac:dyDescent="0.2">
      <c r="A16" s="86" t="s">
        <v>103</v>
      </c>
      <c r="B16" s="5" t="s">
        <v>113</v>
      </c>
      <c r="C16" s="31">
        <f t="shared" si="0"/>
        <v>25</v>
      </c>
      <c r="D16" s="91">
        <v>0</v>
      </c>
      <c r="E16" s="92">
        <f t="shared" si="2"/>
        <v>1.1099537037037038E-2</v>
      </c>
      <c r="F16" s="25">
        <f t="shared" si="3"/>
        <v>0</v>
      </c>
      <c r="G16" s="7"/>
      <c r="H16" s="20"/>
      <c r="I16" s="7"/>
      <c r="J16" s="20"/>
      <c r="K16" s="7"/>
      <c r="L16" s="20"/>
      <c r="M16" s="7"/>
      <c r="N16" s="20"/>
      <c r="O16" s="7"/>
      <c r="P16" s="20"/>
      <c r="Q16" s="7"/>
      <c r="R16" s="6"/>
      <c r="S16" s="11"/>
      <c r="T16" s="20"/>
      <c r="U16" s="7"/>
      <c r="V16" s="6"/>
      <c r="W16" s="7"/>
      <c r="X16" s="20"/>
      <c r="Y16" s="16"/>
      <c r="Z16" s="6"/>
      <c r="AA16" s="7"/>
      <c r="AB16" s="20"/>
      <c r="AC16" s="7"/>
      <c r="AD16" s="20"/>
      <c r="AE16" s="7"/>
      <c r="AF16" s="20"/>
      <c r="AG16" s="7"/>
      <c r="AH16" s="20"/>
      <c r="AI16" s="7"/>
      <c r="AJ16" s="20"/>
      <c r="AK16" s="7"/>
      <c r="AL16" s="20"/>
      <c r="AM16" s="7"/>
      <c r="AN16" s="20"/>
      <c r="AO16" s="7"/>
      <c r="AP16" s="20"/>
      <c r="AQ16" s="49"/>
      <c r="AR16" s="20"/>
      <c r="AS16" s="7"/>
      <c r="AT16" s="20"/>
      <c r="AU16" s="7"/>
      <c r="AV16" s="20"/>
      <c r="AW16" s="7"/>
      <c r="AX16" s="20"/>
      <c r="AY16" s="7"/>
      <c r="AZ16" s="20"/>
      <c r="BA16" s="7"/>
      <c r="BB16" s="20"/>
      <c r="BC16" s="7"/>
      <c r="BD16" s="6"/>
      <c r="BE16" s="7"/>
      <c r="BF16" s="20"/>
      <c r="BG16" s="7"/>
      <c r="BH16" s="20"/>
      <c r="BI16" s="7"/>
      <c r="BJ16" s="20"/>
      <c r="BK16" s="7"/>
      <c r="BL16" s="20"/>
      <c r="BM16" s="7"/>
      <c r="BN16" s="20"/>
      <c r="BO16" s="7"/>
      <c r="BP16" s="17"/>
      <c r="BQ16" s="7"/>
      <c r="BR16" s="20"/>
      <c r="BS16" s="7"/>
      <c r="BT16" s="17"/>
      <c r="BU16" s="7"/>
      <c r="BV16" s="20"/>
      <c r="BW16" s="7"/>
      <c r="BX16" s="20"/>
      <c r="BY16" s="7"/>
      <c r="BZ16" s="20"/>
      <c r="CA16" s="7"/>
      <c r="CB16" s="20"/>
      <c r="CC16" s="7"/>
      <c r="CD16" s="20"/>
      <c r="CE16" s="7"/>
      <c r="CF16" s="20"/>
      <c r="CG16" s="7"/>
      <c r="CH16" s="6"/>
      <c r="CI16" s="7"/>
      <c r="CJ16" s="20"/>
      <c r="CK16" s="7"/>
      <c r="CL16" s="20"/>
      <c r="CM16" s="7"/>
      <c r="CN16" s="20"/>
      <c r="CO16" s="7"/>
      <c r="CP16" s="20"/>
      <c r="CQ16" s="21"/>
      <c r="CR16" s="20"/>
      <c r="CS16" s="21"/>
      <c r="CT16" s="20"/>
      <c r="CU16" s="7"/>
      <c r="CV16" s="20"/>
      <c r="CW16" s="7">
        <v>1.1099537037037038E-2</v>
      </c>
      <c r="CX16" s="20" t="e">
        <f>ROUNDUP(CW16/F16,0)</f>
        <v>#DIV/0!</v>
      </c>
      <c r="CY16" s="21"/>
      <c r="CZ16" s="20"/>
      <c r="DA16" s="21"/>
      <c r="DB16" s="20"/>
      <c r="DC16" s="21"/>
      <c r="DD16" s="20"/>
      <c r="DE16" s="21"/>
      <c r="DF16" s="20"/>
      <c r="DG16" s="7"/>
      <c r="DH16" s="20"/>
      <c r="DI16" s="7"/>
      <c r="DJ16" s="17"/>
      <c r="DK16" s="7"/>
      <c r="DL16" s="17"/>
      <c r="DM16" s="7"/>
      <c r="DN16" s="17"/>
      <c r="DO16" s="7"/>
      <c r="DP16" s="17"/>
      <c r="DQ16" s="7"/>
      <c r="DR16" s="20"/>
      <c r="DS16" s="7"/>
      <c r="DT16" s="17"/>
      <c r="DU16" s="7"/>
      <c r="DV16" s="20"/>
      <c r="DW16" s="7"/>
      <c r="DX16" s="20"/>
      <c r="DY16" s="7"/>
      <c r="DZ16" s="20"/>
      <c r="EA16" s="7"/>
      <c r="EB16" s="20"/>
      <c r="EC16" s="7"/>
      <c r="ED16" s="20"/>
      <c r="EE16" s="7"/>
      <c r="EF16" s="17"/>
      <c r="EG16" s="7"/>
      <c r="EH16" s="17"/>
      <c r="EI16" s="7"/>
      <c r="EJ16" s="17"/>
      <c r="EK16" s="7"/>
      <c r="EL16" s="17"/>
      <c r="EM16" s="7"/>
      <c r="EN16" s="20"/>
      <c r="EO16" s="7"/>
      <c r="EP16" s="20"/>
      <c r="EQ16" s="7"/>
      <c r="ER16" s="17"/>
      <c r="ES16" s="7"/>
      <c r="ET16" s="20"/>
      <c r="EU16" s="7"/>
      <c r="EV16" s="20"/>
      <c r="EW16" s="7"/>
      <c r="EX16" s="20"/>
      <c r="EY16" s="7"/>
      <c r="EZ16" s="20"/>
      <c r="FA16" s="7"/>
      <c r="FB16" s="20"/>
      <c r="FC16" s="7"/>
      <c r="FD16" s="20"/>
      <c r="FE16" s="7"/>
      <c r="FF16" s="20"/>
      <c r="FG16" s="7"/>
      <c r="FH16" s="20"/>
      <c r="FI16" s="7"/>
      <c r="FJ16" s="20"/>
      <c r="FK16" s="7"/>
      <c r="FL16" s="20"/>
      <c r="FM16" s="7"/>
      <c r="FN16" s="20"/>
      <c r="FO16" s="7"/>
      <c r="FP16" s="20"/>
      <c r="FQ16" s="7"/>
      <c r="FR16" s="20"/>
      <c r="FS16" s="7"/>
      <c r="FT16" s="20"/>
      <c r="FU16" s="7"/>
      <c r="FV16" s="20"/>
      <c r="FW16" s="7"/>
      <c r="FX16" s="17"/>
      <c r="FY16" s="7"/>
      <c r="FZ16" s="20"/>
      <c r="GA16" s="7"/>
      <c r="GB16" s="20"/>
      <c r="GC16" s="7"/>
      <c r="GD16" s="17"/>
      <c r="GE16" s="7"/>
      <c r="GF16" s="17"/>
      <c r="GG16" s="7"/>
      <c r="GH16" s="20"/>
      <c r="GI16" s="7"/>
      <c r="GJ16" s="20"/>
      <c r="GK16" s="7"/>
      <c r="GL16" s="20"/>
      <c r="GM16" s="7"/>
      <c r="GN16" s="17"/>
      <c r="GO16" s="7"/>
      <c r="GP16" s="20"/>
      <c r="GQ16" s="7"/>
      <c r="GR16" s="20"/>
      <c r="GS16" s="7"/>
      <c r="GT16" s="20"/>
      <c r="GU16" s="7"/>
      <c r="GV16" s="20"/>
      <c r="GW16" s="7"/>
      <c r="GX16" s="20"/>
      <c r="GY16" s="7"/>
      <c r="GZ16" s="17"/>
      <c r="HA16" s="7"/>
      <c r="HB16" s="17"/>
      <c r="HC16" s="7"/>
      <c r="HD16" s="20"/>
      <c r="HE16" s="7"/>
      <c r="HF16" s="20"/>
      <c r="HG16" s="7"/>
      <c r="HH16" s="17"/>
      <c r="HI16" s="7"/>
      <c r="HJ16" s="20"/>
      <c r="HK16" s="7"/>
      <c r="HL16" s="17"/>
      <c r="HM16" s="7"/>
      <c r="HN16" s="17"/>
      <c r="HO16" s="7"/>
      <c r="HP16" s="20"/>
      <c r="HQ16" s="7"/>
      <c r="HR16" s="20"/>
      <c r="HS16" s="7"/>
      <c r="HT16" s="20"/>
      <c r="HU16" s="7"/>
      <c r="HV16" s="17"/>
      <c r="HW16" s="7"/>
      <c r="HX16" s="17"/>
      <c r="HY16" s="7"/>
      <c r="HZ16" s="17"/>
      <c r="IA16" s="7"/>
      <c r="IB16" s="17"/>
      <c r="IC16" s="7"/>
      <c r="ID16" s="17"/>
      <c r="IE16" s="7"/>
      <c r="IF16" s="17"/>
      <c r="IG16" s="7"/>
      <c r="IH16" s="17"/>
      <c r="II16" s="7"/>
      <c r="IJ16" s="17"/>
      <c r="IK16" s="7"/>
      <c r="IL16" s="20"/>
      <c r="IM16" s="89"/>
      <c r="IN16" s="90"/>
      <c r="IO16" s="89"/>
      <c r="IP16" s="90"/>
      <c r="IQ16" s="89"/>
      <c r="IR16" s="90"/>
      <c r="IS16" s="89"/>
      <c r="IT16" s="90"/>
    </row>
    <row r="17" spans="1:254" s="33" customFormat="1" ht="16.5" customHeight="1" x14ac:dyDescent="0.2">
      <c r="A17" s="86" t="s">
        <v>63</v>
      </c>
      <c r="B17" s="5" t="s">
        <v>102</v>
      </c>
      <c r="C17" s="31">
        <f t="shared" si="0"/>
        <v>15</v>
      </c>
      <c r="D17" s="91">
        <f t="shared" si="1"/>
        <v>32</v>
      </c>
      <c r="E17" s="92">
        <f t="shared" si="2"/>
        <v>0.31343749999999998</v>
      </c>
      <c r="F17" s="25">
        <f t="shared" si="3"/>
        <v>1.4756944444444446E-2</v>
      </c>
      <c r="G17" s="7"/>
      <c r="H17" s="20"/>
      <c r="I17" s="7"/>
      <c r="J17" s="20"/>
      <c r="K17" s="11"/>
      <c r="L17" s="20"/>
      <c r="M17" s="11"/>
      <c r="N17" s="20"/>
      <c r="O17" s="7"/>
      <c r="P17" s="20"/>
      <c r="Q17" s="7"/>
      <c r="R17" s="6"/>
      <c r="S17" s="11"/>
      <c r="T17" s="20"/>
      <c r="U17" s="7"/>
      <c r="V17" s="6"/>
      <c r="W17" s="7"/>
      <c r="X17" s="20"/>
      <c r="Y17" s="16"/>
      <c r="Z17" s="6"/>
      <c r="AA17" s="7"/>
      <c r="AB17" s="20"/>
      <c r="AC17" s="7"/>
      <c r="AD17" s="20"/>
      <c r="AE17" s="7"/>
      <c r="AF17" s="20"/>
      <c r="AG17" s="7">
        <v>1.5879629629629629E-2</v>
      </c>
      <c r="AH17" s="20">
        <f>ROUNDUP(AG17/F17,0)</f>
        <v>2</v>
      </c>
      <c r="AI17" s="7">
        <v>1.5555555555555553E-2</v>
      </c>
      <c r="AJ17" s="20">
        <f>ROUNDUP(AI17/F17,0)</f>
        <v>2</v>
      </c>
      <c r="AK17" s="7"/>
      <c r="AL17" s="20"/>
      <c r="AM17" s="7"/>
      <c r="AN17" s="20"/>
      <c r="AO17" s="7"/>
      <c r="AP17" s="20"/>
      <c r="AQ17" s="49"/>
      <c r="AR17" s="20"/>
      <c r="AS17" s="7"/>
      <c r="AT17" s="20"/>
      <c r="AU17" s="7">
        <v>1.5150462962962963E-2</v>
      </c>
      <c r="AV17" s="20">
        <f>ROUNDUP(AU17/F17,0)</f>
        <v>2</v>
      </c>
      <c r="AW17" s="7"/>
      <c r="AX17" s="20"/>
      <c r="AY17" s="7"/>
      <c r="AZ17" s="20"/>
      <c r="BA17" s="7">
        <v>1.5289351851851851E-2</v>
      </c>
      <c r="BB17" s="20">
        <f>ROUNDUP(BA17/F17,0)</f>
        <v>2</v>
      </c>
      <c r="BC17" s="7"/>
      <c r="BD17" s="6"/>
      <c r="BE17" s="7"/>
      <c r="BF17" s="20"/>
      <c r="BG17" s="7"/>
      <c r="BH17" s="20"/>
      <c r="BI17" s="7"/>
      <c r="BJ17" s="20"/>
      <c r="BK17" s="7"/>
      <c r="BL17" s="20"/>
      <c r="BM17" s="7"/>
      <c r="BN17" s="20"/>
      <c r="BO17" s="7"/>
      <c r="BP17" s="17"/>
      <c r="BQ17" s="7">
        <v>1.5300925925925926E-2</v>
      </c>
      <c r="BR17" s="20">
        <f>ROUNDUP(BQ17/F17,0)</f>
        <v>2</v>
      </c>
      <c r="BS17" s="7"/>
      <c r="BT17" s="17"/>
      <c r="BU17" s="7"/>
      <c r="BV17" s="20"/>
      <c r="BW17" s="7">
        <v>1.6168981481481482E-2</v>
      </c>
      <c r="BX17" s="20">
        <f>ROUNDUP(BW17/F17,0)</f>
        <v>2</v>
      </c>
      <c r="BY17" s="7"/>
      <c r="BZ17" s="20"/>
      <c r="CA17" s="7">
        <v>1.4988425925925926E-2</v>
      </c>
      <c r="CB17" s="20">
        <f>ROUNDUP(CA17/F17,0)</f>
        <v>2</v>
      </c>
      <c r="CC17" s="7"/>
      <c r="CD17" s="20"/>
      <c r="CE17" s="7"/>
      <c r="CF17" s="20"/>
      <c r="CG17" s="7"/>
      <c r="CH17" s="6"/>
      <c r="CI17" s="7"/>
      <c r="CJ17" s="20"/>
      <c r="CK17" s="7">
        <v>3.0486111111111113E-2</v>
      </c>
      <c r="CL17" s="20">
        <f>ROUNDUP(CK17/F17,0)</f>
        <v>3</v>
      </c>
      <c r="CM17" s="7">
        <v>1.4756944444444446E-2</v>
      </c>
      <c r="CN17" s="20">
        <f>ROUNDUP(CM17/F17,0)</f>
        <v>1</v>
      </c>
      <c r="CO17" s="7"/>
      <c r="CP17" s="20"/>
      <c r="CQ17" s="21"/>
      <c r="CR17" s="20"/>
      <c r="CS17" s="21"/>
      <c r="CT17" s="20"/>
      <c r="CU17" s="7"/>
      <c r="CV17" s="20"/>
      <c r="CW17" s="7"/>
      <c r="CX17" s="20"/>
      <c r="CY17" s="21"/>
      <c r="CZ17" s="20"/>
      <c r="DA17" s="21"/>
      <c r="DB17" s="20"/>
      <c r="DC17" s="21">
        <v>1.5104166666666667E-2</v>
      </c>
      <c r="DD17" s="20">
        <f>ROUNDUP(DC17/F17,0)</f>
        <v>2</v>
      </c>
      <c r="DE17" s="21">
        <v>9.4606481481481486E-2</v>
      </c>
      <c r="DF17" s="20">
        <f>ROUNDUP(DE17/F17,0)</f>
        <v>7</v>
      </c>
      <c r="DG17" s="7">
        <v>1.4791666666666668E-2</v>
      </c>
      <c r="DH17" s="20">
        <f t="shared" si="5"/>
        <v>2</v>
      </c>
      <c r="DI17" s="7"/>
      <c r="DJ17" s="17"/>
      <c r="DK17" s="7"/>
      <c r="DL17" s="17"/>
      <c r="DM17" s="7"/>
      <c r="DN17" s="17"/>
      <c r="DO17" s="7"/>
      <c r="DP17" s="17"/>
      <c r="DQ17" s="7">
        <v>1.2708333333333334E-2</v>
      </c>
      <c r="DR17" s="20">
        <f t="shared" si="7"/>
        <v>1</v>
      </c>
      <c r="DS17" s="7"/>
      <c r="DT17" s="17"/>
      <c r="DU17" s="7"/>
      <c r="DV17" s="20"/>
      <c r="DW17" s="7"/>
      <c r="DX17" s="20"/>
      <c r="DY17" s="7"/>
      <c r="DZ17" s="20"/>
      <c r="EA17" s="7"/>
      <c r="EB17" s="20"/>
      <c r="EC17" s="7"/>
      <c r="ED17" s="20"/>
      <c r="EE17" s="7"/>
      <c r="EF17" s="17"/>
      <c r="EG17" s="7"/>
      <c r="EH17" s="17"/>
      <c r="EI17" s="7"/>
      <c r="EJ17" s="17"/>
      <c r="EK17" s="7"/>
      <c r="EL17" s="17"/>
      <c r="EM17" s="7"/>
      <c r="EN17" s="20"/>
      <c r="EO17" s="7"/>
      <c r="EP17" s="20"/>
      <c r="EQ17" s="7"/>
      <c r="ER17" s="17"/>
      <c r="ES17" s="7"/>
      <c r="ET17" s="20"/>
      <c r="EU17" s="7"/>
      <c r="EV17" s="20"/>
      <c r="EW17" s="7"/>
      <c r="EX17" s="20"/>
      <c r="EY17" s="7"/>
      <c r="EZ17" s="20"/>
      <c r="FA17" s="7">
        <v>2.2650462962962966E-2</v>
      </c>
      <c r="FB17" s="20">
        <f>ROUNDUP(FA17/F17,0)</f>
        <v>2</v>
      </c>
      <c r="FC17" s="7"/>
      <c r="FD17" s="20"/>
      <c r="FE17" s="7"/>
      <c r="FF17" s="20"/>
      <c r="FG17" s="7"/>
      <c r="FH17" s="20"/>
      <c r="FI17" s="7"/>
      <c r="FJ17" s="20"/>
      <c r="FK17" s="7"/>
      <c r="FL17" s="20"/>
      <c r="FM17" s="7"/>
      <c r="FN17" s="20"/>
      <c r="FO17" s="7"/>
      <c r="FP17" s="20"/>
      <c r="FQ17" s="7"/>
      <c r="FR17" s="20"/>
      <c r="FS17" s="7"/>
      <c r="FT17" s="20"/>
      <c r="FU17" s="7"/>
      <c r="FV17" s="20"/>
      <c r="FW17" s="7"/>
      <c r="FX17" s="17"/>
      <c r="FY17" s="7"/>
      <c r="FZ17" s="20"/>
      <c r="GA17" s="7"/>
      <c r="GB17" s="20"/>
      <c r="GC17" s="7"/>
      <c r="GD17" s="17"/>
      <c r="GE17" s="7"/>
      <c r="GF17" s="17"/>
      <c r="GG17" s="7"/>
      <c r="GH17" s="20"/>
      <c r="GI17" s="7"/>
      <c r="GJ17" s="20"/>
      <c r="GK17" s="7"/>
      <c r="GL17" s="20"/>
      <c r="GM17" s="7"/>
      <c r="GN17" s="17"/>
      <c r="GO17" s="7"/>
      <c r="GP17" s="20"/>
      <c r="GQ17" s="7"/>
      <c r="GR17" s="20"/>
      <c r="GS17" s="7"/>
      <c r="GT17" s="20"/>
      <c r="GU17" s="7"/>
      <c r="GV17" s="20"/>
      <c r="GW17" s="7"/>
      <c r="GX17" s="20"/>
      <c r="GY17" s="7"/>
      <c r="GZ17" s="17"/>
      <c r="HA17" s="7"/>
      <c r="HB17" s="17"/>
      <c r="HC17" s="7"/>
      <c r="HD17" s="20"/>
      <c r="HE17" s="7"/>
      <c r="HF17" s="20"/>
      <c r="HG17" s="7"/>
      <c r="HH17" s="17"/>
      <c r="HI17" s="7"/>
      <c r="HJ17" s="20"/>
      <c r="HK17" s="7"/>
      <c r="HL17" s="17"/>
      <c r="HM17" s="7"/>
      <c r="HN17" s="17"/>
      <c r="HO17" s="7"/>
      <c r="HP17" s="20"/>
      <c r="HQ17" s="7"/>
      <c r="HR17" s="20"/>
      <c r="HS17" s="7"/>
      <c r="HT17" s="20"/>
      <c r="HU17" s="7"/>
      <c r="HV17" s="17"/>
      <c r="HW17" s="7"/>
      <c r="HX17" s="17"/>
      <c r="HY17" s="7"/>
      <c r="HZ17" s="17"/>
      <c r="IA17" s="7"/>
      <c r="IB17" s="17"/>
      <c r="IC17" s="7"/>
      <c r="ID17" s="17"/>
      <c r="IE17" s="7"/>
      <c r="IF17" s="17"/>
      <c r="IG17" s="7"/>
      <c r="IH17" s="17"/>
      <c r="II17" s="7"/>
      <c r="IJ17" s="17"/>
      <c r="IK17" s="7"/>
      <c r="IL17" s="20"/>
      <c r="IM17" s="89"/>
      <c r="IN17" s="90"/>
      <c r="IO17" s="89"/>
      <c r="IP17" s="90"/>
      <c r="IQ17" s="89"/>
      <c r="IR17" s="90"/>
      <c r="IS17" s="89"/>
      <c r="IT17" s="90"/>
    </row>
    <row r="18" spans="1:254" s="33" customFormat="1" ht="16.5" customHeight="1" x14ac:dyDescent="0.2">
      <c r="A18" s="86" t="s">
        <v>66</v>
      </c>
      <c r="B18" s="5" t="s">
        <v>64</v>
      </c>
      <c r="C18" s="31">
        <f t="shared" si="0"/>
        <v>25</v>
      </c>
      <c r="D18" s="91">
        <v>0</v>
      </c>
      <c r="E18" s="92">
        <f t="shared" si="2"/>
        <v>0.48518518518518516</v>
      </c>
      <c r="F18" s="25">
        <f t="shared" si="3"/>
        <v>0</v>
      </c>
      <c r="G18" s="7"/>
      <c r="H18" s="20"/>
      <c r="I18" s="7"/>
      <c r="J18" s="20"/>
      <c r="K18" s="11"/>
      <c r="L18" s="20"/>
      <c r="M18" s="11"/>
      <c r="N18" s="20"/>
      <c r="O18" s="7"/>
      <c r="P18" s="20"/>
      <c r="Q18" s="7"/>
      <c r="R18" s="6"/>
      <c r="S18" s="11"/>
      <c r="T18" s="20"/>
      <c r="U18" s="7"/>
      <c r="V18" s="6"/>
      <c r="W18" s="7"/>
      <c r="X18" s="20"/>
      <c r="Y18" s="16"/>
      <c r="Z18" s="6"/>
      <c r="AA18" s="7"/>
      <c r="AB18" s="20"/>
      <c r="AC18" s="7"/>
      <c r="AD18" s="20"/>
      <c r="AE18" s="7"/>
      <c r="AF18" s="20"/>
      <c r="AG18" s="7"/>
      <c r="AH18" s="20"/>
      <c r="AI18" s="7"/>
      <c r="AJ18" s="20"/>
      <c r="AK18" s="7"/>
      <c r="AL18" s="20"/>
      <c r="AM18" s="7"/>
      <c r="AN18" s="20"/>
      <c r="AO18" s="7"/>
      <c r="AP18" s="20"/>
      <c r="AQ18" s="49"/>
      <c r="AR18" s="20"/>
      <c r="AS18" s="7"/>
      <c r="AT18" s="20"/>
      <c r="AU18" s="7"/>
      <c r="AV18" s="20"/>
      <c r="AW18" s="7"/>
      <c r="AX18" s="20"/>
      <c r="AY18" s="7"/>
      <c r="AZ18" s="20"/>
      <c r="BA18" s="7"/>
      <c r="BB18" s="20"/>
      <c r="BC18" s="7"/>
      <c r="BD18" s="6"/>
      <c r="BE18" s="7"/>
      <c r="BF18" s="20"/>
      <c r="BG18" s="7"/>
      <c r="BH18" s="20"/>
      <c r="BI18" s="7"/>
      <c r="BJ18" s="20"/>
      <c r="BK18" s="7"/>
      <c r="BL18" s="20"/>
      <c r="BM18" s="7"/>
      <c r="BN18" s="20"/>
      <c r="BO18" s="7"/>
      <c r="BP18" s="17"/>
      <c r="BQ18" s="7"/>
      <c r="BR18" s="20"/>
      <c r="BS18" s="7"/>
      <c r="BT18" s="17"/>
      <c r="BU18" s="7"/>
      <c r="BV18" s="20"/>
      <c r="BW18" s="7"/>
      <c r="BX18" s="20"/>
      <c r="BY18" s="7"/>
      <c r="BZ18" s="20"/>
      <c r="CA18" s="7"/>
      <c r="CB18" s="20"/>
      <c r="CC18" s="7"/>
      <c r="CD18" s="20"/>
      <c r="CE18" s="7"/>
      <c r="CF18" s="20"/>
      <c r="CG18" s="7"/>
      <c r="CH18" s="6"/>
      <c r="CI18" s="7"/>
      <c r="CJ18" s="20"/>
      <c r="CK18" s="7">
        <v>2.4444444444444446E-2</v>
      </c>
      <c r="CL18" s="20" t="e">
        <f>ROUNDUP(CK18/F18,0)</f>
        <v>#DIV/0!</v>
      </c>
      <c r="CM18" s="7"/>
      <c r="CN18" s="20"/>
      <c r="CO18" s="7"/>
      <c r="CP18" s="20"/>
      <c r="CQ18" s="21">
        <v>4.7719907407407412E-2</v>
      </c>
      <c r="CR18" s="20" t="e">
        <f>ROUNDUP(CQ18/F18,0)</f>
        <v>#DIV/0!</v>
      </c>
      <c r="CS18" s="21"/>
      <c r="CT18" s="20"/>
      <c r="CU18" s="7"/>
      <c r="CV18" s="20"/>
      <c r="CW18" s="7"/>
      <c r="CX18" s="20"/>
      <c r="CY18" s="21"/>
      <c r="CZ18" s="20"/>
      <c r="DA18" s="21"/>
      <c r="DB18" s="20"/>
      <c r="DC18" s="21"/>
      <c r="DD18" s="20"/>
      <c r="DE18" s="21"/>
      <c r="DF18" s="20"/>
      <c r="DG18" s="7"/>
      <c r="DH18" s="20"/>
      <c r="DI18" s="7"/>
      <c r="DJ18" s="17"/>
      <c r="DK18" s="7">
        <v>6.4444444444444443E-2</v>
      </c>
      <c r="DL18" s="20" t="e">
        <f>ROUNDUP(DK18/F18,0)</f>
        <v>#DIV/0!</v>
      </c>
      <c r="DM18" s="7"/>
      <c r="DN18" s="17"/>
      <c r="DO18" s="7"/>
      <c r="DP18" s="17"/>
      <c r="DQ18" s="7">
        <v>2.3668981481481485E-2</v>
      </c>
      <c r="DR18" s="20" t="e">
        <f t="shared" si="7"/>
        <v>#DIV/0!</v>
      </c>
      <c r="DS18" s="7"/>
      <c r="DT18" s="17"/>
      <c r="DU18" s="7"/>
      <c r="DV18" s="20"/>
      <c r="DW18" s="7"/>
      <c r="DX18" s="20"/>
      <c r="DY18" s="7"/>
      <c r="DZ18" s="20"/>
      <c r="EA18" s="7"/>
      <c r="EB18" s="20"/>
      <c r="EC18" s="7"/>
      <c r="ED18" s="20"/>
      <c r="EE18" s="7"/>
      <c r="EF18" s="17"/>
      <c r="EG18" s="7"/>
      <c r="EH18" s="17"/>
      <c r="EI18" s="7"/>
      <c r="EJ18" s="17"/>
      <c r="EK18" s="7"/>
      <c r="EL18" s="17"/>
      <c r="EM18" s="7"/>
      <c r="EN18" s="20"/>
      <c r="EO18" s="7"/>
      <c r="EP18" s="20"/>
      <c r="EQ18" s="7"/>
      <c r="ER18" s="17"/>
      <c r="ES18" s="7"/>
      <c r="ET18" s="20"/>
      <c r="EU18" s="7"/>
      <c r="EV18" s="20"/>
      <c r="EW18" s="7"/>
      <c r="EX18" s="20"/>
      <c r="EY18" s="7"/>
      <c r="EZ18" s="20"/>
      <c r="FA18" s="7"/>
      <c r="FB18" s="20"/>
      <c r="FC18" s="7"/>
      <c r="FD18" s="20"/>
      <c r="FE18" s="7"/>
      <c r="FF18" s="20"/>
      <c r="FG18" s="7">
        <v>8.2824074074074064E-2</v>
      </c>
      <c r="FH18" s="20" t="e">
        <f>ROUNDUP(FG18/F18,0)</f>
        <v>#DIV/0!</v>
      </c>
      <c r="FI18" s="7"/>
      <c r="FJ18" s="20"/>
      <c r="FK18" s="7"/>
      <c r="FL18" s="20"/>
      <c r="FM18" s="7"/>
      <c r="FN18" s="20"/>
      <c r="FO18" s="7"/>
      <c r="FP18" s="20"/>
      <c r="FQ18" s="7"/>
      <c r="FR18" s="20"/>
      <c r="FS18" s="7"/>
      <c r="FT18" s="20"/>
      <c r="FU18" s="7">
        <v>6.3900462962962964E-2</v>
      </c>
      <c r="FV18" s="20" t="e">
        <f>ROUNDUP(FU18/F18,0)</f>
        <v>#DIV/0!</v>
      </c>
      <c r="FW18" s="7"/>
      <c r="FX18" s="17"/>
      <c r="FY18" s="7"/>
      <c r="FZ18" s="20"/>
      <c r="GA18" s="7"/>
      <c r="GB18" s="20"/>
      <c r="GC18" s="7"/>
      <c r="GD18" s="17"/>
      <c r="GE18" s="7"/>
      <c r="GF18" s="17"/>
      <c r="GG18" s="7"/>
      <c r="GH18" s="20"/>
      <c r="GI18" s="7"/>
      <c r="GJ18" s="20"/>
      <c r="GK18" s="7"/>
      <c r="GL18" s="20"/>
      <c r="GM18" s="7">
        <v>2.0532407407407405E-2</v>
      </c>
      <c r="GN18" s="20" t="e">
        <f>ROUNDUP(GM18/F18,0)</f>
        <v>#DIV/0!</v>
      </c>
      <c r="GO18" s="7"/>
      <c r="GP18" s="20"/>
      <c r="GQ18" s="7"/>
      <c r="GR18" s="20"/>
      <c r="GS18" s="7"/>
      <c r="GT18" s="20"/>
      <c r="GU18" s="7"/>
      <c r="GV18" s="20"/>
      <c r="GW18" s="7">
        <v>6.8310185185185182E-2</v>
      </c>
      <c r="GX18" s="20" t="e">
        <f t="shared" si="4"/>
        <v>#DIV/0!</v>
      </c>
      <c r="GY18" s="7"/>
      <c r="GZ18" s="17"/>
      <c r="HA18" s="7"/>
      <c r="HB18" s="17"/>
      <c r="HC18" s="7">
        <v>2.736111111111111E-2</v>
      </c>
      <c r="HD18" s="20" t="e">
        <f>ROUNDUP(HC18/F18,0)</f>
        <v>#DIV/0!</v>
      </c>
      <c r="HE18" s="7"/>
      <c r="HF18" s="20"/>
      <c r="HG18" s="7"/>
      <c r="HH18" s="17"/>
      <c r="HI18" s="7"/>
      <c r="HJ18" s="20"/>
      <c r="HK18" s="7"/>
      <c r="HL18" s="17"/>
      <c r="HM18" s="7"/>
      <c r="HN18" s="17"/>
      <c r="HO18" s="7"/>
      <c r="HP18" s="20"/>
      <c r="HQ18" s="7">
        <v>6.1979166666666669E-2</v>
      </c>
      <c r="HR18" s="20" t="e">
        <f t="shared" ref="HR18:HR24" si="8">ROUNDUP(HQ18/F18,0)</f>
        <v>#DIV/0!</v>
      </c>
      <c r="HS18" s="7"/>
      <c r="HT18" s="20"/>
      <c r="HU18" s="7"/>
      <c r="HV18" s="17"/>
      <c r="HW18" s="7"/>
      <c r="HX18" s="17"/>
      <c r="HY18" s="7"/>
      <c r="HZ18" s="17"/>
      <c r="IA18" s="7"/>
      <c r="IB18" s="17"/>
      <c r="IC18" s="7"/>
      <c r="ID18" s="17"/>
      <c r="IE18" s="7"/>
      <c r="IF18" s="17"/>
      <c r="IG18" s="7"/>
      <c r="IH18" s="17"/>
      <c r="II18" s="7"/>
      <c r="IJ18" s="17"/>
      <c r="IK18" s="7"/>
      <c r="IL18" s="20"/>
      <c r="IM18" s="89"/>
      <c r="IN18" s="90"/>
      <c r="IO18" s="89"/>
      <c r="IP18" s="90"/>
      <c r="IQ18" s="89"/>
      <c r="IR18" s="90"/>
      <c r="IS18" s="89"/>
      <c r="IT18" s="90"/>
    </row>
    <row r="19" spans="1:254" s="33" customFormat="1" ht="16.5" customHeight="1" x14ac:dyDescent="0.2">
      <c r="A19" s="86" t="s">
        <v>69</v>
      </c>
      <c r="B19" s="5" t="s">
        <v>99</v>
      </c>
      <c r="C19" s="31">
        <f t="shared" si="0"/>
        <v>5</v>
      </c>
      <c r="D19" s="91">
        <f t="shared" si="1"/>
        <v>203</v>
      </c>
      <c r="E19" s="92">
        <f t="shared" si="2"/>
        <v>2.5684259259259252</v>
      </c>
      <c r="F19" s="25">
        <f t="shared" si="3"/>
        <v>1.383101851851852E-2</v>
      </c>
      <c r="G19" s="7">
        <v>4.5740740740740742E-2</v>
      </c>
      <c r="H19" s="20">
        <f>ROUNDUP(G19/F19,0)</f>
        <v>4</v>
      </c>
      <c r="I19" s="7">
        <v>0.11391203703703705</v>
      </c>
      <c r="J19" s="20">
        <f>ROUNDUP(I19/F19,0)</f>
        <v>9</v>
      </c>
      <c r="K19" s="7">
        <v>1.2997685185185183E-2</v>
      </c>
      <c r="L19" s="20">
        <f>ROUNDUP(K19/F19,0)</f>
        <v>1</v>
      </c>
      <c r="M19" s="11"/>
      <c r="N19" s="20"/>
      <c r="O19" s="7"/>
      <c r="P19" s="20"/>
      <c r="Q19" s="7">
        <v>5.4907407407407405E-2</v>
      </c>
      <c r="R19" s="20">
        <f>ROUNDUP(Q19/F19,0)</f>
        <v>4</v>
      </c>
      <c r="S19" s="7">
        <v>3.3310185185185186E-2</v>
      </c>
      <c r="T19" s="20">
        <f>ROUNDUP(S19/F19,0)</f>
        <v>3</v>
      </c>
      <c r="U19" s="7">
        <v>6.2893518518518529E-2</v>
      </c>
      <c r="V19" s="20">
        <f>ROUNDUP(U19/F19,0)</f>
        <v>5</v>
      </c>
      <c r="W19" s="7"/>
      <c r="X19" s="20"/>
      <c r="Y19" s="7">
        <v>8.475694444444444E-2</v>
      </c>
      <c r="Z19" s="20">
        <f>ROUNDUP(Y19/F19,0)</f>
        <v>7</v>
      </c>
      <c r="AA19" s="7"/>
      <c r="AB19" s="20"/>
      <c r="AC19" s="7"/>
      <c r="AD19" s="20"/>
      <c r="AE19" s="7">
        <v>2.193287037037037E-2</v>
      </c>
      <c r="AF19" s="20">
        <f>ROUNDUP(AE19/F19,0)</f>
        <v>2</v>
      </c>
      <c r="AG19" s="7"/>
      <c r="AH19" s="20"/>
      <c r="AI19" s="7"/>
      <c r="AJ19" s="20"/>
      <c r="AK19" s="7"/>
      <c r="AL19" s="20"/>
      <c r="AM19" s="7"/>
      <c r="AN19" s="20"/>
      <c r="AO19" s="7">
        <v>9.481481481481481E-2</v>
      </c>
      <c r="AP19" s="20">
        <f>ROUNDUP(AO19/F19,0)</f>
        <v>7</v>
      </c>
      <c r="AQ19" s="49"/>
      <c r="AR19" s="20"/>
      <c r="AS19" s="7">
        <v>0.17856481481481482</v>
      </c>
      <c r="AT19" s="20">
        <f>ROUNDUP(AS19/F19,0)</f>
        <v>13</v>
      </c>
      <c r="AU19" s="7"/>
      <c r="AV19" s="20"/>
      <c r="AW19" s="7"/>
      <c r="AX19" s="20"/>
      <c r="AY19" s="7"/>
      <c r="AZ19" s="20"/>
      <c r="BA19" s="7"/>
      <c r="BB19" s="20"/>
      <c r="BC19" s="7"/>
      <c r="BD19" s="6"/>
      <c r="BE19" s="7">
        <v>2.8043981481481479E-2</v>
      </c>
      <c r="BF19" s="20">
        <f>ROUNDUP(BE19/F19,0)</f>
        <v>3</v>
      </c>
      <c r="BG19" s="7">
        <v>2.5324074074074079E-2</v>
      </c>
      <c r="BH19" s="20">
        <f>ROUNDUP(BG19/F19,0)</f>
        <v>2</v>
      </c>
      <c r="BI19" s="7"/>
      <c r="BJ19" s="20"/>
      <c r="BK19" s="7"/>
      <c r="BL19" s="20"/>
      <c r="BM19" s="7"/>
      <c r="BN19" s="20"/>
      <c r="BO19" s="7"/>
      <c r="BP19" s="20"/>
      <c r="BQ19" s="7">
        <v>2.1354166666666664E-2</v>
      </c>
      <c r="BR19" s="20">
        <f t="shared" ref="BR19:BR24" si="9">ROUNDUP(BQ19/F19,0)</f>
        <v>2</v>
      </c>
      <c r="BS19" s="7"/>
      <c r="BT19" s="17"/>
      <c r="BU19" s="7">
        <v>1.59375E-2</v>
      </c>
      <c r="BV19" s="20">
        <f t="shared" si="6"/>
        <v>2</v>
      </c>
      <c r="BW19" s="7"/>
      <c r="BX19" s="20"/>
      <c r="BY19" s="7"/>
      <c r="BZ19" s="20"/>
      <c r="CA19" s="7">
        <v>1.4155092592592592E-2</v>
      </c>
      <c r="CB19" s="20">
        <f t="shared" ref="CB19:CB24" si="10">ROUNDUP(CA19/F19,0)</f>
        <v>2</v>
      </c>
      <c r="CC19" s="7">
        <v>3.7245370370370366E-2</v>
      </c>
      <c r="CD19" s="20">
        <f>ROUNDUP(CC19/F19,0)</f>
        <v>3</v>
      </c>
      <c r="CE19" s="7"/>
      <c r="CF19" s="20"/>
      <c r="CG19" s="7"/>
      <c r="CH19" s="6"/>
      <c r="CI19" s="7"/>
      <c r="CJ19" s="20"/>
      <c r="CK19" s="7"/>
      <c r="CL19" s="20"/>
      <c r="CM19" s="7">
        <v>1.383101851851852E-2</v>
      </c>
      <c r="CN19" s="20">
        <f t="shared" ref="CN19:CN24" si="11">ROUNDUP(CM19/F19,0)</f>
        <v>1</v>
      </c>
      <c r="CO19" s="7"/>
      <c r="CP19" s="20"/>
      <c r="CQ19" s="21"/>
      <c r="CR19" s="20"/>
      <c r="CS19" s="21"/>
      <c r="CT19" s="20"/>
      <c r="CU19" s="7">
        <v>0.46806712962962965</v>
      </c>
      <c r="CV19" s="20">
        <f>ROUNDUP(CU19/F19,0)</f>
        <v>34</v>
      </c>
      <c r="CW19" s="7"/>
      <c r="CX19" s="20"/>
      <c r="CY19" s="21"/>
      <c r="CZ19" s="20"/>
      <c r="DA19" s="21"/>
      <c r="DB19" s="20"/>
      <c r="DC19" s="21"/>
      <c r="DD19" s="20"/>
      <c r="DE19" s="21"/>
      <c r="DF19" s="20"/>
      <c r="DG19" s="7"/>
      <c r="DH19" s="20"/>
      <c r="DI19" s="7"/>
      <c r="DJ19" s="17"/>
      <c r="DK19" s="7"/>
      <c r="DL19" s="20"/>
      <c r="DM19" s="7">
        <v>4.5833333333333334E-3</v>
      </c>
      <c r="DN19" s="20">
        <f>ROUNDUP(DM19/F19,0)</f>
        <v>1</v>
      </c>
      <c r="DO19" s="7"/>
      <c r="DP19" s="17"/>
      <c r="DQ19" s="7"/>
      <c r="DR19" s="20"/>
      <c r="DS19" s="7"/>
      <c r="DT19" s="17"/>
      <c r="DU19" s="7"/>
      <c r="DV19" s="20"/>
      <c r="DW19" s="7"/>
      <c r="DX19" s="20"/>
      <c r="DY19" s="7"/>
      <c r="DZ19" s="20"/>
      <c r="EA19" s="7"/>
      <c r="EB19" s="20"/>
      <c r="EC19" s="7"/>
      <c r="ED19" s="20"/>
      <c r="EE19" s="7">
        <v>5.9780092592592593E-2</v>
      </c>
      <c r="EF19" s="20">
        <f>ROUNDUP(EE19/F19,0)</f>
        <v>5</v>
      </c>
      <c r="EG19" s="7"/>
      <c r="EH19" s="20"/>
      <c r="EI19" s="7"/>
      <c r="EJ19" s="17"/>
      <c r="EK19" s="7"/>
      <c r="EL19" s="17"/>
      <c r="EM19" s="7"/>
      <c r="EN19" s="20"/>
      <c r="EO19" s="7">
        <v>7.4583333333333335E-2</v>
      </c>
      <c r="EP19" s="20">
        <f>ROUNDUP(EO19/F19,0)</f>
        <v>6</v>
      </c>
      <c r="EQ19" s="7"/>
      <c r="ER19" s="20"/>
      <c r="ES19" s="7"/>
      <c r="ET19" s="20"/>
      <c r="EU19" s="7"/>
      <c r="EV19" s="20"/>
      <c r="EW19" s="7">
        <v>5.2187499999999998E-2</v>
      </c>
      <c r="EX19" s="20">
        <f>ROUNDUP(EW19/F19,0)</f>
        <v>4</v>
      </c>
      <c r="EY19" s="7"/>
      <c r="EZ19" s="20"/>
      <c r="FA19" s="7">
        <v>2.0543981481481479E-2</v>
      </c>
      <c r="FB19" s="20">
        <f>ROUNDUP(FA19/F19,0)</f>
        <v>2</v>
      </c>
      <c r="FC19" s="7"/>
      <c r="FD19" s="20"/>
      <c r="FE19" s="7"/>
      <c r="FF19" s="20"/>
      <c r="FG19" s="7"/>
      <c r="FH19" s="20"/>
      <c r="FI19" s="7"/>
      <c r="FJ19" s="20"/>
      <c r="FK19" s="7"/>
      <c r="FL19" s="20"/>
      <c r="FM19" s="7">
        <v>0.57570601851851855</v>
      </c>
      <c r="FN19" s="20">
        <f>ROUNDUP(FM19/F19,0)</f>
        <v>42</v>
      </c>
      <c r="FO19" s="7"/>
      <c r="FP19" s="20"/>
      <c r="FQ19" s="7">
        <v>1.5625E-2</v>
      </c>
      <c r="FR19" s="20">
        <f>ROUNDUP(FQ19/F19,0)</f>
        <v>2</v>
      </c>
      <c r="FS19" s="7"/>
      <c r="FT19" s="20"/>
      <c r="FU19" s="7"/>
      <c r="FV19" s="20"/>
      <c r="FW19" s="7"/>
      <c r="FX19" s="17"/>
      <c r="FY19" s="7"/>
      <c r="FZ19" s="20"/>
      <c r="GA19" s="7"/>
      <c r="GB19" s="20"/>
      <c r="GC19" s="7"/>
      <c r="GD19" s="17"/>
      <c r="GE19" s="7"/>
      <c r="GF19" s="17"/>
      <c r="GG19" s="7"/>
      <c r="GH19" s="20"/>
      <c r="GI19" s="7"/>
      <c r="GJ19" s="20"/>
      <c r="GK19" s="7"/>
      <c r="GL19" s="20"/>
      <c r="GM19" s="7"/>
      <c r="GN19" s="20"/>
      <c r="GO19" s="7">
        <v>7.2256944444444443E-2</v>
      </c>
      <c r="GP19" s="20">
        <f>ROUNDUP(GO19/F19,0)</f>
        <v>6</v>
      </c>
      <c r="GQ19" s="7"/>
      <c r="GR19" s="20"/>
      <c r="GS19" s="7"/>
      <c r="GT19" s="20"/>
      <c r="GU19" s="7">
        <v>4.370370370370371E-2</v>
      </c>
      <c r="GV19" s="20">
        <f>ROUNDUP(GU19/F19,0)</f>
        <v>4</v>
      </c>
      <c r="GW19" s="7">
        <v>6.6851851851851843E-2</v>
      </c>
      <c r="GX19" s="20">
        <f t="shared" si="4"/>
        <v>5</v>
      </c>
      <c r="GY19" s="7"/>
      <c r="GZ19" s="17"/>
      <c r="HA19" s="7">
        <v>4.1666666666666664E-2</v>
      </c>
      <c r="HB19" s="20">
        <f>ROUNDUP(HA19/F19,0)</f>
        <v>4</v>
      </c>
      <c r="HC19" s="7"/>
      <c r="HD19" s="20"/>
      <c r="HE19" s="7">
        <v>1.4270833333333335E-2</v>
      </c>
      <c r="HF19" s="20">
        <f>ROUNDUP(HE19/F19,0)</f>
        <v>2</v>
      </c>
      <c r="HG19" s="7"/>
      <c r="HH19" s="17"/>
      <c r="HI19" s="7"/>
      <c r="HJ19" s="20"/>
      <c r="HK19" s="7"/>
      <c r="HL19" s="20"/>
      <c r="HM19" s="7"/>
      <c r="HN19" s="20"/>
      <c r="HO19" s="7"/>
      <c r="HP19" s="20"/>
      <c r="HQ19" s="7"/>
      <c r="HR19" s="20"/>
      <c r="HS19" s="7">
        <v>4.6180555555555558E-3</v>
      </c>
      <c r="HT19" s="20">
        <f>ROUNDUP(HS19/F19,0)</f>
        <v>1</v>
      </c>
      <c r="HU19" s="7">
        <v>4.0046296296296297E-3</v>
      </c>
      <c r="HV19" s="20">
        <f>ROUNDUP(HU19/F19,0)</f>
        <v>1</v>
      </c>
      <c r="HW19" s="7">
        <v>0.16581018518518517</v>
      </c>
      <c r="HX19" s="20">
        <f>ROUNDUP(HW19/F19,0)</f>
        <v>12</v>
      </c>
      <c r="HY19" s="7"/>
      <c r="HZ19" s="17"/>
      <c r="IA19" s="7"/>
      <c r="IB19" s="20"/>
      <c r="IC19" s="7"/>
      <c r="ID19" s="20"/>
      <c r="IE19" s="7"/>
      <c r="IF19" s="20"/>
      <c r="IG19" s="7"/>
      <c r="IH19" s="20"/>
      <c r="II19" s="7">
        <v>2.4444444444444446E-2</v>
      </c>
      <c r="IJ19" s="20">
        <f>ROUNDUP(II19/F19,0)</f>
        <v>2</v>
      </c>
      <c r="IK19" s="7"/>
      <c r="IL19" s="20"/>
      <c r="IM19" s="89"/>
      <c r="IN19" s="90"/>
      <c r="IO19" s="89"/>
      <c r="IP19" s="90"/>
      <c r="IQ19" s="89"/>
      <c r="IR19" s="90"/>
      <c r="IS19" s="89"/>
      <c r="IT19" s="90"/>
    </row>
    <row r="20" spans="1:254" s="33" customFormat="1" ht="16.5" customHeight="1" x14ac:dyDescent="0.2">
      <c r="A20" s="86" t="s">
        <v>72</v>
      </c>
      <c r="B20" s="5" t="s">
        <v>150</v>
      </c>
      <c r="C20" s="31">
        <f t="shared" si="0"/>
        <v>8</v>
      </c>
      <c r="D20" s="91">
        <f t="shared" si="1"/>
        <v>96</v>
      </c>
      <c r="E20" s="92">
        <f t="shared" si="2"/>
        <v>0.93887731481481496</v>
      </c>
      <c r="F20" s="25">
        <f t="shared" si="3"/>
        <v>1.2719907407407407E-2</v>
      </c>
      <c r="G20" s="7"/>
      <c r="H20" s="20"/>
      <c r="I20" s="7"/>
      <c r="J20" s="20"/>
      <c r="K20" s="11"/>
      <c r="L20" s="20"/>
      <c r="M20" s="11"/>
      <c r="N20" s="20"/>
      <c r="O20" s="7"/>
      <c r="P20" s="20"/>
      <c r="Q20" s="7"/>
      <c r="R20" s="6"/>
      <c r="S20" s="7">
        <v>3.1284722222222221E-2</v>
      </c>
      <c r="T20" s="20">
        <f>ROUNDUP(S20/F20,0)</f>
        <v>3</v>
      </c>
      <c r="U20" s="7">
        <v>6.3969907407407406E-2</v>
      </c>
      <c r="V20" s="20">
        <f>ROUNDUP(U20/F20,0)</f>
        <v>6</v>
      </c>
      <c r="W20" s="7">
        <v>1.7835648148148149E-2</v>
      </c>
      <c r="X20" s="20">
        <f>ROUNDUP(W20/F20,0)</f>
        <v>2</v>
      </c>
      <c r="Y20" s="16"/>
      <c r="Z20" s="6"/>
      <c r="AA20" s="7"/>
      <c r="AB20" s="20"/>
      <c r="AC20" s="7"/>
      <c r="AD20" s="20"/>
      <c r="AE20" s="7">
        <v>2.0347222222222221E-2</v>
      </c>
      <c r="AF20" s="20">
        <f>ROUNDUP(AE20/F20,0)</f>
        <v>2</v>
      </c>
      <c r="AG20" s="7">
        <v>1.3321759259259261E-2</v>
      </c>
      <c r="AH20" s="20">
        <f>ROUNDUP(AG20/F20,0)</f>
        <v>2</v>
      </c>
      <c r="AI20" s="7">
        <v>1.2812499999999999E-2</v>
      </c>
      <c r="AJ20" s="20">
        <f>ROUNDUP(AI20/F20,0)</f>
        <v>2</v>
      </c>
      <c r="AK20" s="7"/>
      <c r="AL20" s="20"/>
      <c r="AM20" s="7"/>
      <c r="AN20" s="20"/>
      <c r="AO20" s="7">
        <v>7.2199074074074068E-2</v>
      </c>
      <c r="AP20" s="20">
        <f>ROUNDUP(AO20/F20,0)</f>
        <v>6</v>
      </c>
      <c r="AQ20" s="49"/>
      <c r="AR20" s="20"/>
      <c r="AS20" s="7"/>
      <c r="AT20" s="20"/>
      <c r="AU20" s="7">
        <v>1.2881944444444446E-2</v>
      </c>
      <c r="AV20" s="20">
        <f>ROUNDUP(AU20/F20,0)</f>
        <v>2</v>
      </c>
      <c r="AW20" s="7">
        <v>2.0173611111111111E-2</v>
      </c>
      <c r="AX20" s="20">
        <f>ROUNDUP(AW20/F20,0)</f>
        <v>2</v>
      </c>
      <c r="AY20" s="7"/>
      <c r="AZ20" s="20"/>
      <c r="BA20" s="7">
        <v>1.2974537037037036E-2</v>
      </c>
      <c r="BB20" s="20">
        <f>ROUNDUP(BA20/F20,0)</f>
        <v>2</v>
      </c>
      <c r="BC20" s="7"/>
      <c r="BD20" s="6"/>
      <c r="BE20" s="7"/>
      <c r="BF20" s="20"/>
      <c r="BG20" s="7"/>
      <c r="BH20" s="20"/>
      <c r="BI20" s="7"/>
      <c r="BJ20" s="20"/>
      <c r="BK20" s="7"/>
      <c r="BL20" s="20"/>
      <c r="BM20" s="7"/>
      <c r="BN20" s="20"/>
      <c r="BO20" s="7">
        <v>3.1805555555555552E-2</v>
      </c>
      <c r="BP20" s="20">
        <f>ROUNDUP(BO20/F20,0)</f>
        <v>3</v>
      </c>
      <c r="BQ20" s="7">
        <v>1.306712962962963E-2</v>
      </c>
      <c r="BR20" s="20">
        <f t="shared" si="9"/>
        <v>2</v>
      </c>
      <c r="BS20" s="7"/>
      <c r="BT20" s="17"/>
      <c r="BU20" s="7">
        <v>1.5277777777777777E-2</v>
      </c>
      <c r="BV20" s="20">
        <f t="shared" si="6"/>
        <v>2</v>
      </c>
      <c r="BW20" s="7">
        <v>1.2824074074074073E-2</v>
      </c>
      <c r="BX20" s="20">
        <f>ROUNDUP(BW20/F20,0)</f>
        <v>2</v>
      </c>
      <c r="BY20" s="7"/>
      <c r="BZ20" s="20"/>
      <c r="CA20" s="7">
        <v>1.2893518518518519E-2</v>
      </c>
      <c r="CB20" s="20">
        <f t="shared" si="10"/>
        <v>2</v>
      </c>
      <c r="CC20" s="7"/>
      <c r="CD20" s="20"/>
      <c r="CE20" s="7"/>
      <c r="CF20" s="20"/>
      <c r="CG20" s="7"/>
      <c r="CH20" s="6"/>
      <c r="CI20" s="7"/>
      <c r="CJ20" s="20"/>
      <c r="CK20" s="7">
        <v>2.3854166666666666E-2</v>
      </c>
      <c r="CL20" s="20">
        <f>ROUNDUP(CK20/F20,0)</f>
        <v>2</v>
      </c>
      <c r="CM20" s="7">
        <v>1.2893518518518519E-2</v>
      </c>
      <c r="CN20" s="20">
        <f t="shared" si="11"/>
        <v>2</v>
      </c>
      <c r="CO20" s="7"/>
      <c r="CP20" s="20"/>
      <c r="CQ20" s="21"/>
      <c r="CR20" s="20"/>
      <c r="CS20" s="21"/>
      <c r="CT20" s="20"/>
      <c r="CU20" s="7"/>
      <c r="CV20" s="20"/>
      <c r="CW20" s="7">
        <v>2.3680555555555555E-2</v>
      </c>
      <c r="CX20" s="20">
        <f>ROUNDUP(CW20/F20,0)</f>
        <v>2</v>
      </c>
      <c r="CY20" s="21"/>
      <c r="CZ20" s="20"/>
      <c r="DA20" s="21"/>
      <c r="DB20" s="20"/>
      <c r="DC20" s="21">
        <v>1.2719907407407407E-2</v>
      </c>
      <c r="DD20" s="20">
        <f>ROUNDUP(DC20/F20,0)</f>
        <v>1</v>
      </c>
      <c r="DE20" s="21">
        <v>8.1874999999999989E-2</v>
      </c>
      <c r="DF20" s="20">
        <f>ROUNDUP(DE20/F20,0)</f>
        <v>7</v>
      </c>
      <c r="DG20" s="7">
        <v>1.324074074074074E-2</v>
      </c>
      <c r="DH20" s="20">
        <f t="shared" si="5"/>
        <v>2</v>
      </c>
      <c r="DI20" s="7"/>
      <c r="DJ20" s="17"/>
      <c r="DK20" s="7"/>
      <c r="DL20" s="20"/>
      <c r="DM20" s="7"/>
      <c r="DN20" s="17"/>
      <c r="DO20" s="7"/>
      <c r="DP20" s="17"/>
      <c r="DQ20" s="7">
        <v>2.431712962962963E-2</v>
      </c>
      <c r="DR20" s="20">
        <f t="shared" si="7"/>
        <v>2</v>
      </c>
      <c r="DS20" s="7"/>
      <c r="DT20" s="17"/>
      <c r="DU20" s="7"/>
      <c r="DV20" s="20"/>
      <c r="DW20" s="7"/>
      <c r="DX20" s="20"/>
      <c r="DY20" s="7"/>
      <c r="DZ20" s="20"/>
      <c r="EA20" s="7"/>
      <c r="EB20" s="20"/>
      <c r="EC20" s="7"/>
      <c r="ED20" s="20"/>
      <c r="EE20" s="7"/>
      <c r="EF20" s="17"/>
      <c r="EG20" s="7"/>
      <c r="EH20" s="17"/>
      <c r="EI20" s="7"/>
      <c r="EJ20" s="17"/>
      <c r="EK20" s="7"/>
      <c r="EL20" s="17"/>
      <c r="EM20" s="7"/>
      <c r="EN20" s="20"/>
      <c r="EO20" s="7"/>
      <c r="EP20" s="20"/>
      <c r="EQ20" s="7"/>
      <c r="ER20" s="17"/>
      <c r="ES20" s="7"/>
      <c r="ET20" s="20"/>
      <c r="EU20" s="7"/>
      <c r="EV20" s="20"/>
      <c r="EW20" s="7"/>
      <c r="EX20" s="20"/>
      <c r="EY20" s="7"/>
      <c r="EZ20" s="20"/>
      <c r="FA20" s="7"/>
      <c r="FB20" s="20"/>
      <c r="FC20" s="7"/>
      <c r="FD20" s="20"/>
      <c r="FE20" s="7"/>
      <c r="FF20" s="20"/>
      <c r="FG20" s="7"/>
      <c r="FH20" s="20"/>
      <c r="FI20" s="7"/>
      <c r="FJ20" s="20"/>
      <c r="FK20" s="7"/>
      <c r="FL20" s="20"/>
      <c r="FM20" s="7"/>
      <c r="FN20" s="20"/>
      <c r="FO20" s="7"/>
      <c r="FP20" s="20"/>
      <c r="FQ20" s="7"/>
      <c r="FR20" s="20"/>
      <c r="FS20" s="7"/>
      <c r="FT20" s="20"/>
      <c r="FU20" s="7">
        <v>6.5150462962962966E-2</v>
      </c>
      <c r="FV20" s="20">
        <f>ROUNDUP(FU20/F20,0)</f>
        <v>6</v>
      </c>
      <c r="FW20" s="7"/>
      <c r="FX20" s="17"/>
      <c r="FY20" s="7"/>
      <c r="FZ20" s="20"/>
      <c r="GA20" s="7">
        <v>1.2974537037037036E-2</v>
      </c>
      <c r="GB20" s="20">
        <f>ROUNDUP(GA20/F20,0)</f>
        <v>2</v>
      </c>
      <c r="GC20" s="7"/>
      <c r="GD20" s="20"/>
      <c r="GE20" s="7">
        <v>3.5243055555555555E-2</v>
      </c>
      <c r="GF20" s="20">
        <f>ROUNDUP(GE20/F20,0)</f>
        <v>3</v>
      </c>
      <c r="GG20" s="7">
        <v>1.2731481481481481E-2</v>
      </c>
      <c r="GH20" s="20">
        <f>ROUNDUP(GG20/F20,0)</f>
        <v>2</v>
      </c>
      <c r="GI20" s="7">
        <v>1.6342592592592593E-2</v>
      </c>
      <c r="GJ20" s="20">
        <f>ROUNDUP(GI20/F20,0)</f>
        <v>2</v>
      </c>
      <c r="GK20" s="7"/>
      <c r="GL20" s="20"/>
      <c r="GM20" s="7"/>
      <c r="GN20" s="20"/>
      <c r="GO20" s="7">
        <v>6.6909722222222232E-2</v>
      </c>
      <c r="GP20" s="20">
        <f>ROUNDUP(GO20/F20,0)</f>
        <v>6</v>
      </c>
      <c r="GQ20" s="7"/>
      <c r="GR20" s="20"/>
      <c r="GS20" s="7"/>
      <c r="GT20" s="20"/>
      <c r="GU20" s="7"/>
      <c r="GV20" s="20"/>
      <c r="GW20" s="7">
        <v>6.9618055555555558E-2</v>
      </c>
      <c r="GX20" s="20">
        <f t="shared" si="4"/>
        <v>6</v>
      </c>
      <c r="GY20" s="7">
        <v>2.9374999999999998E-2</v>
      </c>
      <c r="GZ20" s="20">
        <f>ROUNDUP(GY20/F20,0)</f>
        <v>3</v>
      </c>
      <c r="HA20" s="7"/>
      <c r="HB20" s="20"/>
      <c r="HC20" s="7">
        <v>2.8182870370370372E-2</v>
      </c>
      <c r="HD20" s="20">
        <f>ROUNDUP(HC20/F20,0)</f>
        <v>3</v>
      </c>
      <c r="HE20" s="7">
        <v>1.298611111111111E-2</v>
      </c>
      <c r="HF20" s="20">
        <f>ROUNDUP(HE20/F20,0)</f>
        <v>2</v>
      </c>
      <c r="HG20" s="7"/>
      <c r="HH20" s="17"/>
      <c r="HI20" s="7"/>
      <c r="HJ20" s="20"/>
      <c r="HK20" s="7"/>
      <c r="HL20" s="20"/>
      <c r="HM20" s="7"/>
      <c r="HN20" s="20"/>
      <c r="HO20" s="7"/>
      <c r="HP20" s="20"/>
      <c r="HQ20" s="7"/>
      <c r="HR20" s="20"/>
      <c r="HS20" s="7"/>
      <c r="HT20" s="20"/>
      <c r="HU20" s="7"/>
      <c r="HV20" s="17"/>
      <c r="HW20" s="7"/>
      <c r="HX20" s="17"/>
      <c r="HY20" s="7"/>
      <c r="HZ20" s="17"/>
      <c r="IA20" s="7">
        <v>3.3113425925925928E-2</v>
      </c>
      <c r="IB20" s="20">
        <f>ROUNDUP(IA20/F20,0)</f>
        <v>3</v>
      </c>
      <c r="IC20" s="7"/>
      <c r="ID20" s="20"/>
      <c r="IE20" s="7"/>
      <c r="IF20" s="20"/>
      <c r="IG20" s="7"/>
      <c r="IH20" s="20"/>
      <c r="II20" s="7"/>
      <c r="IJ20" s="20"/>
      <c r="IK20" s="7"/>
      <c r="IL20" s="20"/>
      <c r="IM20" s="89"/>
      <c r="IN20" s="90"/>
      <c r="IO20" s="89"/>
      <c r="IP20" s="90"/>
      <c r="IQ20" s="89"/>
      <c r="IR20" s="90"/>
      <c r="IS20" s="89"/>
      <c r="IT20" s="90"/>
    </row>
    <row r="21" spans="1:254" s="33" customFormat="1" ht="16.5" customHeight="1" x14ac:dyDescent="0.2">
      <c r="A21" s="86" t="s">
        <v>74</v>
      </c>
      <c r="B21" s="5" t="s">
        <v>252</v>
      </c>
      <c r="C21" s="31">
        <f t="shared" si="0"/>
        <v>14</v>
      </c>
      <c r="D21" s="91">
        <f t="shared" si="1"/>
        <v>39</v>
      </c>
      <c r="E21" s="92">
        <f t="shared" si="2"/>
        <v>0.41456018518518517</v>
      </c>
      <c r="F21" s="25">
        <f t="shared" si="3"/>
        <v>1.5057870370370369E-2</v>
      </c>
      <c r="G21" s="7"/>
      <c r="H21" s="20"/>
      <c r="I21" s="7"/>
      <c r="J21" s="20"/>
      <c r="K21" s="11"/>
      <c r="L21" s="20"/>
      <c r="M21" s="11"/>
      <c r="N21" s="20"/>
      <c r="O21" s="7"/>
      <c r="P21" s="20"/>
      <c r="Q21" s="7"/>
      <c r="R21" s="6"/>
      <c r="S21" s="7"/>
      <c r="T21" s="20"/>
      <c r="U21" s="7"/>
      <c r="V21" s="20"/>
      <c r="W21" s="7"/>
      <c r="X21" s="20"/>
      <c r="Y21" s="16"/>
      <c r="Z21" s="6"/>
      <c r="AA21" s="7"/>
      <c r="AB21" s="20"/>
      <c r="AC21" s="7"/>
      <c r="AD21" s="20"/>
      <c r="AE21" s="7"/>
      <c r="AF21" s="20"/>
      <c r="AG21" s="7"/>
      <c r="AH21" s="20"/>
      <c r="AI21" s="7"/>
      <c r="AJ21" s="20"/>
      <c r="AK21" s="7"/>
      <c r="AL21" s="20"/>
      <c r="AM21" s="7"/>
      <c r="AN21" s="20"/>
      <c r="AO21" s="7"/>
      <c r="AP21" s="20"/>
      <c r="AQ21" s="49"/>
      <c r="AR21" s="20"/>
      <c r="AS21" s="7"/>
      <c r="AT21" s="20"/>
      <c r="AU21" s="7"/>
      <c r="AV21" s="20"/>
      <c r="AW21" s="7"/>
      <c r="AX21" s="20"/>
      <c r="AY21" s="7"/>
      <c r="AZ21" s="20"/>
      <c r="BA21" s="7"/>
      <c r="BB21" s="20"/>
      <c r="BC21" s="7"/>
      <c r="BD21" s="6"/>
      <c r="BE21" s="7"/>
      <c r="BF21" s="20"/>
      <c r="BG21" s="7"/>
      <c r="BH21" s="20"/>
      <c r="BI21" s="7"/>
      <c r="BJ21" s="20"/>
      <c r="BK21" s="7"/>
      <c r="BL21" s="20"/>
      <c r="BM21" s="7"/>
      <c r="BN21" s="20"/>
      <c r="BO21" s="7"/>
      <c r="BP21" s="20"/>
      <c r="BQ21" s="7">
        <v>1.5671296296296298E-2</v>
      </c>
      <c r="BR21" s="20">
        <f t="shared" si="9"/>
        <v>2</v>
      </c>
      <c r="BS21" s="7"/>
      <c r="BT21" s="17"/>
      <c r="BU21" s="7">
        <v>1.7708333333333333E-2</v>
      </c>
      <c r="BV21" s="20">
        <f t="shared" si="6"/>
        <v>2</v>
      </c>
      <c r="BW21" s="7">
        <v>1.5173611111111112E-2</v>
      </c>
      <c r="BX21" s="20">
        <f>ROUNDUP(BW21/F21,0)</f>
        <v>2</v>
      </c>
      <c r="BY21" s="7"/>
      <c r="BZ21" s="20"/>
      <c r="CA21" s="7">
        <v>1.554398148148148E-2</v>
      </c>
      <c r="CB21" s="20">
        <f t="shared" si="10"/>
        <v>2</v>
      </c>
      <c r="CC21" s="7"/>
      <c r="CD21" s="20"/>
      <c r="CE21" s="7"/>
      <c r="CF21" s="20"/>
      <c r="CG21" s="7"/>
      <c r="CH21" s="6"/>
      <c r="CI21" s="7"/>
      <c r="CJ21" s="20"/>
      <c r="CK21" s="7">
        <v>2.8888888888888891E-2</v>
      </c>
      <c r="CL21" s="20">
        <f>ROUNDUP(CK21/F21,0)</f>
        <v>2</v>
      </c>
      <c r="CM21" s="7">
        <v>1.5057870370370369E-2</v>
      </c>
      <c r="CN21" s="20">
        <f t="shared" si="11"/>
        <v>1</v>
      </c>
      <c r="CO21" s="7"/>
      <c r="CP21" s="20"/>
      <c r="CQ21" s="21"/>
      <c r="CR21" s="20"/>
      <c r="CS21" s="21"/>
      <c r="CT21" s="20"/>
      <c r="CU21" s="7"/>
      <c r="CV21" s="20"/>
      <c r="CW21" s="7"/>
      <c r="CX21" s="20"/>
      <c r="CY21" s="21"/>
      <c r="CZ21" s="20"/>
      <c r="DA21" s="21"/>
      <c r="DB21" s="20"/>
      <c r="DC21" s="21"/>
      <c r="DD21" s="20"/>
      <c r="DE21" s="21"/>
      <c r="DF21" s="20"/>
      <c r="DG21" s="7">
        <v>1.5625E-2</v>
      </c>
      <c r="DH21" s="20">
        <f t="shared" si="5"/>
        <v>2</v>
      </c>
      <c r="DI21" s="7"/>
      <c r="DJ21" s="17"/>
      <c r="DK21" s="7"/>
      <c r="DL21" s="20"/>
      <c r="DM21" s="7"/>
      <c r="DN21" s="17"/>
      <c r="DO21" s="7"/>
      <c r="DP21" s="17"/>
      <c r="DQ21" s="7">
        <v>1.3541666666666667E-2</v>
      </c>
      <c r="DR21" s="20">
        <f t="shared" si="7"/>
        <v>1</v>
      </c>
      <c r="DS21" s="7"/>
      <c r="DT21" s="17"/>
      <c r="DU21" s="7"/>
      <c r="DV21" s="20"/>
      <c r="DW21" s="7"/>
      <c r="DX21" s="20"/>
      <c r="DY21" s="7"/>
      <c r="DZ21" s="20"/>
      <c r="EA21" s="7"/>
      <c r="EB21" s="20"/>
      <c r="EC21" s="7"/>
      <c r="ED21" s="20"/>
      <c r="EE21" s="7"/>
      <c r="EF21" s="17"/>
      <c r="EG21" s="7"/>
      <c r="EH21" s="17"/>
      <c r="EI21" s="7"/>
      <c r="EJ21" s="17"/>
      <c r="EK21" s="7"/>
      <c r="EL21" s="17"/>
      <c r="EM21" s="7"/>
      <c r="EN21" s="20"/>
      <c r="EO21" s="7"/>
      <c r="EP21" s="20"/>
      <c r="EQ21" s="7"/>
      <c r="ER21" s="17"/>
      <c r="ES21" s="7"/>
      <c r="ET21" s="20"/>
      <c r="EU21" s="7"/>
      <c r="EV21" s="20"/>
      <c r="EW21" s="7"/>
      <c r="EX21" s="20"/>
      <c r="EY21" s="7"/>
      <c r="EZ21" s="20"/>
      <c r="FA21" s="7"/>
      <c r="FB21" s="20"/>
      <c r="FC21" s="7"/>
      <c r="FD21" s="20"/>
      <c r="FE21" s="7">
        <v>6.1342592592592594E-3</v>
      </c>
      <c r="FF21" s="20">
        <f>ROUNDUP(FE21/F21,0)</f>
        <v>1</v>
      </c>
      <c r="FG21" s="7"/>
      <c r="FH21" s="20"/>
      <c r="FI21" s="7"/>
      <c r="FJ21" s="20"/>
      <c r="FK21" s="7"/>
      <c r="FL21" s="20"/>
      <c r="FM21" s="7"/>
      <c r="FN21" s="20"/>
      <c r="FO21" s="7"/>
      <c r="FP21" s="20"/>
      <c r="FQ21" s="7">
        <v>1.6122685185185184E-2</v>
      </c>
      <c r="FR21" s="20">
        <f>ROUNDUP(FQ21/F21,0)</f>
        <v>2</v>
      </c>
      <c r="FS21" s="7"/>
      <c r="FT21" s="20"/>
      <c r="FU21" s="7"/>
      <c r="FV21" s="20"/>
      <c r="FW21" s="7"/>
      <c r="FX21" s="17"/>
      <c r="FY21" s="7"/>
      <c r="FZ21" s="20"/>
      <c r="GA21" s="7">
        <v>1.5520833333333333E-2</v>
      </c>
      <c r="GB21" s="20">
        <f>ROUNDUP(GA21/F21,0)</f>
        <v>2</v>
      </c>
      <c r="GC21" s="7"/>
      <c r="GD21" s="20"/>
      <c r="GE21" s="7"/>
      <c r="GF21" s="20"/>
      <c r="GG21" s="7">
        <v>1.5682870370370371E-2</v>
      </c>
      <c r="GH21" s="20">
        <f>ROUNDUP(GG21/F21,0)</f>
        <v>2</v>
      </c>
      <c r="GI21" s="7">
        <v>1.0219907407407408E-2</v>
      </c>
      <c r="GJ21" s="20">
        <f>ROUNDUP(GI21/F21,0)</f>
        <v>1</v>
      </c>
      <c r="GK21" s="7"/>
      <c r="GL21" s="20"/>
      <c r="GM21" s="7">
        <v>2.5416666666666667E-2</v>
      </c>
      <c r="GN21" s="20">
        <f>ROUNDUP(GM21/F21,0)</f>
        <v>2</v>
      </c>
      <c r="GO21" s="7"/>
      <c r="GP21" s="20"/>
      <c r="GQ21" s="7">
        <v>1.5729166666666666E-2</v>
      </c>
      <c r="GR21" s="20">
        <f>ROUNDUP(GQ21/F21,0)</f>
        <v>2</v>
      </c>
      <c r="GS21" s="7"/>
      <c r="GT21" s="20"/>
      <c r="GU21" s="7"/>
      <c r="GV21" s="20"/>
      <c r="GW21" s="7">
        <v>8.7476851851851847E-2</v>
      </c>
      <c r="GX21" s="20">
        <f t="shared" si="4"/>
        <v>6</v>
      </c>
      <c r="GY21" s="7"/>
      <c r="GZ21" s="20"/>
      <c r="HA21" s="7"/>
      <c r="HB21" s="20"/>
      <c r="HC21" s="7">
        <v>2.1701388888888892E-2</v>
      </c>
      <c r="HD21" s="20">
        <f>ROUNDUP(HC21/F21,0)</f>
        <v>2</v>
      </c>
      <c r="HE21" s="7">
        <v>1.5416666666666667E-2</v>
      </c>
      <c r="HF21" s="20">
        <f>ROUNDUP(HE21/F21,0)</f>
        <v>2</v>
      </c>
      <c r="HG21" s="7"/>
      <c r="HH21" s="17"/>
      <c r="HI21" s="7"/>
      <c r="HJ21" s="20"/>
      <c r="HK21" s="7"/>
      <c r="HL21" s="17"/>
      <c r="HM21" s="7"/>
      <c r="HN21" s="17"/>
      <c r="HO21" s="7"/>
      <c r="HP21" s="20"/>
      <c r="HQ21" s="7"/>
      <c r="HR21" s="20"/>
      <c r="HS21" s="7">
        <v>4.3518518518518515E-3</v>
      </c>
      <c r="HT21" s="20">
        <f>ROUNDUP(HS21/F21,0)</f>
        <v>1</v>
      </c>
      <c r="HU21" s="7"/>
      <c r="HV21" s="17"/>
      <c r="HW21" s="7"/>
      <c r="HX21" s="17"/>
      <c r="HY21" s="7"/>
      <c r="HZ21" s="17"/>
      <c r="IA21" s="7">
        <v>3.888888888888889E-2</v>
      </c>
      <c r="IB21" s="20">
        <f>ROUNDUP(IA21/F21,0)</f>
        <v>3</v>
      </c>
      <c r="IC21" s="7">
        <v>4.6874999999999998E-3</v>
      </c>
      <c r="ID21" s="20">
        <f>ROUNDUP(IC21/F21,0)</f>
        <v>1</v>
      </c>
      <c r="IE21" s="7"/>
      <c r="IF21" s="20"/>
      <c r="IG21" s="7"/>
      <c r="IH21" s="20"/>
      <c r="II21" s="7"/>
      <c r="IJ21" s="20"/>
      <c r="IK21" s="7"/>
      <c r="IL21" s="20"/>
      <c r="IM21" s="89"/>
      <c r="IN21" s="90"/>
      <c r="IO21" s="89"/>
      <c r="IP21" s="90"/>
      <c r="IQ21" s="89"/>
      <c r="IR21" s="90"/>
      <c r="IS21" s="89"/>
      <c r="IT21" s="90"/>
    </row>
    <row r="22" spans="1:254" s="33" customFormat="1" ht="16.5" customHeight="1" x14ac:dyDescent="0.2">
      <c r="A22" s="86" t="s">
        <v>104</v>
      </c>
      <c r="B22" s="5" t="s">
        <v>9</v>
      </c>
      <c r="C22" s="31">
        <f t="shared" si="0"/>
        <v>12</v>
      </c>
      <c r="D22" s="91">
        <f t="shared" si="1"/>
        <v>41</v>
      </c>
      <c r="E22" s="92">
        <f t="shared" si="2"/>
        <v>0.53443287037037024</v>
      </c>
      <c r="F22" s="25">
        <f t="shared" si="3"/>
        <v>1.8310185185185186E-2</v>
      </c>
      <c r="G22" s="7"/>
      <c r="H22" s="20"/>
      <c r="I22" s="7"/>
      <c r="J22" s="20"/>
      <c r="K22" s="11"/>
      <c r="L22" s="20"/>
      <c r="M22" s="11"/>
      <c r="N22" s="20"/>
      <c r="O22" s="7"/>
      <c r="P22" s="20"/>
      <c r="Q22" s="7"/>
      <c r="R22" s="6"/>
      <c r="S22" s="11"/>
      <c r="T22" s="20"/>
      <c r="U22" s="7"/>
      <c r="V22" s="20"/>
      <c r="W22" s="7"/>
      <c r="X22" s="20"/>
      <c r="Y22" s="16"/>
      <c r="Z22" s="6"/>
      <c r="AA22" s="7"/>
      <c r="AB22" s="20"/>
      <c r="AC22" s="7"/>
      <c r="AD22" s="20"/>
      <c r="AE22" s="7"/>
      <c r="AF22" s="20"/>
      <c r="AG22" s="7">
        <v>1.9594907407407405E-2</v>
      </c>
      <c r="AH22" s="20">
        <f>ROUNDUP(AG22/F22,0)</f>
        <v>2</v>
      </c>
      <c r="AI22" s="7">
        <v>1.90625E-2</v>
      </c>
      <c r="AJ22" s="20">
        <f>ROUNDUP(AI22/F22,0)</f>
        <v>2</v>
      </c>
      <c r="AK22" s="7"/>
      <c r="AL22" s="20"/>
      <c r="AM22" s="7"/>
      <c r="AN22" s="20"/>
      <c r="AO22" s="7">
        <v>0.11173611111111111</v>
      </c>
      <c r="AP22" s="20">
        <f>ROUNDUP(AO22/F22,0)</f>
        <v>7</v>
      </c>
      <c r="AQ22" s="49"/>
      <c r="AR22" s="20"/>
      <c r="AS22" s="7"/>
      <c r="AT22" s="20"/>
      <c r="AU22" s="7">
        <v>1.877314814814815E-2</v>
      </c>
      <c r="AV22" s="20">
        <f>ROUNDUP(AU22/F22,0)</f>
        <v>2</v>
      </c>
      <c r="AW22" s="7"/>
      <c r="AX22" s="20"/>
      <c r="AY22" s="7"/>
      <c r="AZ22" s="20"/>
      <c r="BA22" s="7">
        <v>1.892361111111111E-2</v>
      </c>
      <c r="BB22" s="20">
        <f>ROUNDUP(BA22/F22,0)</f>
        <v>2</v>
      </c>
      <c r="BC22" s="7"/>
      <c r="BD22" s="6"/>
      <c r="BE22" s="7"/>
      <c r="BF22" s="20"/>
      <c r="BG22" s="7"/>
      <c r="BH22" s="20"/>
      <c r="BI22" s="7"/>
      <c r="BJ22" s="20"/>
      <c r="BK22" s="7"/>
      <c r="BL22" s="20"/>
      <c r="BM22" s="7"/>
      <c r="BN22" s="20"/>
      <c r="BO22" s="7"/>
      <c r="BP22" s="20"/>
      <c r="BQ22" s="7">
        <v>2.361111111111111E-2</v>
      </c>
      <c r="BR22" s="20">
        <f t="shared" si="9"/>
        <v>2</v>
      </c>
      <c r="BS22" s="7">
        <v>6.5740740740740738E-2</v>
      </c>
      <c r="BT22" s="20">
        <f>ROUNDUP(BS22/F22,0)</f>
        <v>4</v>
      </c>
      <c r="BU22" s="7">
        <v>2.2604166666666665E-2</v>
      </c>
      <c r="BV22" s="20">
        <f t="shared" si="6"/>
        <v>2</v>
      </c>
      <c r="BW22" s="7">
        <v>1.90625E-2</v>
      </c>
      <c r="BX22" s="20">
        <f>ROUNDUP(BW22/F22,0)</f>
        <v>2</v>
      </c>
      <c r="BY22" s="7"/>
      <c r="BZ22" s="20"/>
      <c r="CA22" s="7">
        <v>1.8645833333333334E-2</v>
      </c>
      <c r="CB22" s="20">
        <f t="shared" si="10"/>
        <v>2</v>
      </c>
      <c r="CC22" s="7"/>
      <c r="CD22" s="20"/>
      <c r="CE22" s="7"/>
      <c r="CF22" s="20"/>
      <c r="CG22" s="7"/>
      <c r="CH22" s="6"/>
      <c r="CI22" s="7"/>
      <c r="CJ22" s="20"/>
      <c r="CK22" s="7">
        <v>3.425925925925926E-2</v>
      </c>
      <c r="CL22" s="20">
        <f>ROUNDUP(CK22/F22,0)</f>
        <v>2</v>
      </c>
      <c r="CM22" s="7">
        <v>1.8310185185185186E-2</v>
      </c>
      <c r="CN22" s="20">
        <f t="shared" si="11"/>
        <v>1</v>
      </c>
      <c r="CO22" s="7"/>
      <c r="CP22" s="20"/>
      <c r="CQ22" s="21"/>
      <c r="CR22" s="20"/>
      <c r="CS22" s="21"/>
      <c r="CT22" s="20"/>
      <c r="CU22" s="7"/>
      <c r="CV22" s="20"/>
      <c r="CW22" s="7"/>
      <c r="CX22" s="20"/>
      <c r="CY22" s="21"/>
      <c r="CZ22" s="20"/>
      <c r="DA22" s="21"/>
      <c r="DB22" s="20"/>
      <c r="DC22" s="21">
        <v>2.4189814814814817E-2</v>
      </c>
      <c r="DD22" s="20">
        <f>ROUNDUP(DC22/F22,0)</f>
        <v>2</v>
      </c>
      <c r="DE22" s="21"/>
      <c r="DF22" s="20"/>
      <c r="DG22" s="7">
        <v>1.8703703703703705E-2</v>
      </c>
      <c r="DH22" s="20">
        <f t="shared" si="5"/>
        <v>2</v>
      </c>
      <c r="DI22" s="7"/>
      <c r="DJ22" s="17"/>
      <c r="DK22" s="7"/>
      <c r="DL22" s="20"/>
      <c r="DM22" s="7"/>
      <c r="DN22" s="17"/>
      <c r="DO22" s="7"/>
      <c r="DP22" s="17"/>
      <c r="DQ22" s="7">
        <v>1.5902777777777776E-2</v>
      </c>
      <c r="DR22" s="20">
        <f t="shared" si="7"/>
        <v>1</v>
      </c>
      <c r="DS22" s="7"/>
      <c r="DT22" s="17"/>
      <c r="DU22" s="7">
        <v>3.5381944444444445E-2</v>
      </c>
      <c r="DV22" s="20">
        <f>ROUNDUP(DU22/F22,0)</f>
        <v>2</v>
      </c>
      <c r="DW22" s="7"/>
      <c r="DX22" s="20"/>
      <c r="DY22" s="7"/>
      <c r="DZ22" s="20"/>
      <c r="EA22" s="7"/>
      <c r="EB22" s="20"/>
      <c r="EC22" s="7"/>
      <c r="ED22" s="20"/>
      <c r="EE22" s="7"/>
      <c r="EF22" s="17"/>
      <c r="EG22" s="7"/>
      <c r="EH22" s="17"/>
      <c r="EI22" s="7"/>
      <c r="EJ22" s="17"/>
      <c r="EK22" s="7"/>
      <c r="EL22" s="17"/>
      <c r="EM22" s="7">
        <v>1.7037037037037038E-2</v>
      </c>
      <c r="EN22" s="20">
        <f>ROUNDUP(EM22/F22,0)</f>
        <v>1</v>
      </c>
      <c r="EO22" s="7"/>
      <c r="EP22" s="20"/>
      <c r="EQ22" s="7"/>
      <c r="ER22" s="17"/>
      <c r="ES22" s="7"/>
      <c r="ET22" s="20"/>
      <c r="EU22" s="7"/>
      <c r="EV22" s="20"/>
      <c r="EW22" s="7"/>
      <c r="EX22" s="20"/>
      <c r="EY22" s="7"/>
      <c r="EZ22" s="20"/>
      <c r="FA22" s="7"/>
      <c r="FB22" s="20"/>
      <c r="FC22" s="7"/>
      <c r="FD22" s="20"/>
      <c r="FE22" s="7"/>
      <c r="FF22" s="20"/>
      <c r="FG22" s="7"/>
      <c r="FH22" s="20"/>
      <c r="FI22" s="7"/>
      <c r="FJ22" s="20"/>
      <c r="FK22" s="7"/>
      <c r="FL22" s="20"/>
      <c r="FM22" s="7"/>
      <c r="FN22" s="20"/>
      <c r="FO22" s="7"/>
      <c r="FP22" s="20"/>
      <c r="FQ22" s="7">
        <v>2.0763888888888887E-2</v>
      </c>
      <c r="FR22" s="20">
        <f>ROUNDUP(FQ22/F22,0)</f>
        <v>2</v>
      </c>
      <c r="FS22" s="7"/>
      <c r="FT22" s="20"/>
      <c r="FU22" s="7"/>
      <c r="FV22" s="20"/>
      <c r="FW22" s="7"/>
      <c r="FX22" s="17"/>
      <c r="FY22" s="7"/>
      <c r="FZ22" s="20"/>
      <c r="GA22" s="7"/>
      <c r="GB22" s="20"/>
      <c r="GC22" s="7"/>
      <c r="GD22" s="20"/>
      <c r="GE22" s="7"/>
      <c r="GF22" s="20"/>
      <c r="GG22" s="7"/>
      <c r="GH22" s="20"/>
      <c r="GI22" s="7"/>
      <c r="GJ22" s="20"/>
      <c r="GK22" s="7"/>
      <c r="GL22" s="20"/>
      <c r="GM22" s="7"/>
      <c r="GN22" s="20"/>
      <c r="GO22" s="7"/>
      <c r="GP22" s="20"/>
      <c r="GQ22" s="7"/>
      <c r="GR22" s="20"/>
      <c r="GS22" s="7"/>
      <c r="GT22" s="20"/>
      <c r="GU22" s="7"/>
      <c r="GV22" s="20"/>
      <c r="GW22" s="7"/>
      <c r="GX22" s="20"/>
      <c r="GY22" s="7"/>
      <c r="GZ22" s="20"/>
      <c r="HA22" s="7"/>
      <c r="HB22" s="20"/>
      <c r="HC22" s="7">
        <v>1.2129629629629629E-2</v>
      </c>
      <c r="HD22" s="20">
        <f>ROUNDUP(HC22/F22,0)</f>
        <v>1</v>
      </c>
      <c r="HE22" s="7"/>
      <c r="HF22" s="20"/>
      <c r="HG22" s="7"/>
      <c r="HH22" s="17"/>
      <c r="HI22" s="7"/>
      <c r="HJ22" s="20"/>
      <c r="HK22" s="7"/>
      <c r="HL22" s="17"/>
      <c r="HM22" s="7"/>
      <c r="HN22" s="17"/>
      <c r="HO22" s="7"/>
      <c r="HP22" s="20"/>
      <c r="HQ22" s="7"/>
      <c r="HR22" s="20"/>
      <c r="HS22" s="7"/>
      <c r="HT22" s="20"/>
      <c r="HU22" s="7"/>
      <c r="HV22" s="17"/>
      <c r="HW22" s="7"/>
      <c r="HX22" s="20"/>
      <c r="HY22" s="7"/>
      <c r="HZ22" s="17"/>
      <c r="IA22" s="7"/>
      <c r="IB22" s="20"/>
      <c r="IC22" s="7"/>
      <c r="ID22" s="20"/>
      <c r="IE22" s="7"/>
      <c r="IF22" s="20"/>
      <c r="IG22" s="7"/>
      <c r="IH22" s="20"/>
      <c r="II22" s="7"/>
      <c r="IJ22" s="20"/>
      <c r="IK22" s="7"/>
      <c r="IL22" s="20"/>
      <c r="IM22" s="89"/>
      <c r="IN22" s="90"/>
      <c r="IO22" s="89"/>
      <c r="IP22" s="90"/>
      <c r="IQ22" s="89"/>
      <c r="IR22" s="90"/>
      <c r="IS22" s="89"/>
      <c r="IT22" s="90"/>
    </row>
    <row r="23" spans="1:254" s="33" customFormat="1" ht="16.5" customHeight="1" x14ac:dyDescent="0.2">
      <c r="A23" s="86" t="s">
        <v>105</v>
      </c>
      <c r="B23" s="5" t="s">
        <v>2</v>
      </c>
      <c r="C23" s="31">
        <f t="shared" si="0"/>
        <v>9</v>
      </c>
      <c r="D23" s="91">
        <f t="shared" si="1"/>
        <v>82</v>
      </c>
      <c r="E23" s="92">
        <f t="shared" si="2"/>
        <v>0.95491898148148135</v>
      </c>
      <c r="F23" s="25">
        <f t="shared" si="3"/>
        <v>1.4178240740740741E-2</v>
      </c>
      <c r="G23" s="7"/>
      <c r="H23" s="20"/>
      <c r="I23" s="7"/>
      <c r="J23" s="20"/>
      <c r="K23" s="7"/>
      <c r="L23" s="20"/>
      <c r="M23" s="7"/>
      <c r="N23" s="20"/>
      <c r="O23" s="7"/>
      <c r="P23" s="20"/>
      <c r="Q23" s="7"/>
      <c r="R23" s="20"/>
      <c r="S23" s="7"/>
      <c r="T23" s="20"/>
      <c r="U23" s="7"/>
      <c r="V23" s="20"/>
      <c r="W23" s="7"/>
      <c r="X23" s="20"/>
      <c r="Y23" s="16"/>
      <c r="Z23" s="6"/>
      <c r="AA23" s="7"/>
      <c r="AB23" s="20"/>
      <c r="AC23" s="7"/>
      <c r="AD23" s="20"/>
      <c r="AE23" s="7">
        <v>2.3692129629629629E-2</v>
      </c>
      <c r="AF23" s="20">
        <f>ROUNDUP(AE23/F23,0)</f>
        <v>2</v>
      </c>
      <c r="AG23" s="7"/>
      <c r="AH23" s="20"/>
      <c r="AI23" s="7"/>
      <c r="AJ23" s="20"/>
      <c r="AK23" s="7"/>
      <c r="AL23" s="20"/>
      <c r="AM23" s="7"/>
      <c r="AN23" s="20"/>
      <c r="AO23" s="7">
        <v>8.1516203703703702E-2</v>
      </c>
      <c r="AP23" s="20">
        <f>ROUNDUP(AO23/F23,0)</f>
        <v>6</v>
      </c>
      <c r="AQ23" s="49"/>
      <c r="AR23" s="20"/>
      <c r="AS23" s="7"/>
      <c r="AT23" s="20"/>
      <c r="AU23" s="7">
        <v>1.554398148148148E-2</v>
      </c>
      <c r="AV23" s="20">
        <f>ROUNDUP(AU23/F23,0)</f>
        <v>2</v>
      </c>
      <c r="AW23" s="7"/>
      <c r="AX23" s="20"/>
      <c r="AY23" s="7"/>
      <c r="AZ23" s="20"/>
      <c r="BA23" s="7"/>
      <c r="BB23" s="20"/>
      <c r="BC23" s="7"/>
      <c r="BD23" s="6"/>
      <c r="BE23" s="7"/>
      <c r="BF23" s="20"/>
      <c r="BG23" s="7"/>
      <c r="BH23" s="20"/>
      <c r="BI23" s="7"/>
      <c r="BJ23" s="20"/>
      <c r="BK23" s="7"/>
      <c r="BL23" s="20"/>
      <c r="BM23" s="7"/>
      <c r="BN23" s="20"/>
      <c r="BO23" s="7"/>
      <c r="BP23" s="20"/>
      <c r="BQ23" s="7">
        <v>1.4768518518518519E-2</v>
      </c>
      <c r="BR23" s="20">
        <f t="shared" si="9"/>
        <v>2</v>
      </c>
      <c r="BS23" s="7"/>
      <c r="BT23" s="17"/>
      <c r="BU23" s="7">
        <v>1.7615740740740741E-2</v>
      </c>
      <c r="BV23" s="20">
        <f t="shared" si="6"/>
        <v>2</v>
      </c>
      <c r="BW23" s="7"/>
      <c r="BX23" s="20"/>
      <c r="BY23" s="7">
        <v>1.9594907407407405E-2</v>
      </c>
      <c r="BZ23" s="20">
        <f>ROUNDUP(BY23/F23,0)</f>
        <v>2</v>
      </c>
      <c r="CA23" s="7">
        <v>1.4490740740740742E-2</v>
      </c>
      <c r="CB23" s="20">
        <f t="shared" si="10"/>
        <v>2</v>
      </c>
      <c r="CC23" s="7"/>
      <c r="CD23" s="20"/>
      <c r="CE23" s="7"/>
      <c r="CF23" s="20"/>
      <c r="CG23" s="7"/>
      <c r="CH23" s="6"/>
      <c r="CI23" s="7"/>
      <c r="CJ23" s="20"/>
      <c r="CK23" s="7"/>
      <c r="CL23" s="20"/>
      <c r="CM23" s="7">
        <v>1.4317129629629631E-2</v>
      </c>
      <c r="CN23" s="20">
        <f t="shared" si="11"/>
        <v>2</v>
      </c>
      <c r="CO23" s="7"/>
      <c r="CP23" s="20"/>
      <c r="CQ23" s="21">
        <v>5.2025462962962961E-2</v>
      </c>
      <c r="CR23" s="20">
        <f>ROUNDUP(CQ23/F23,0)</f>
        <v>4</v>
      </c>
      <c r="CS23" s="21"/>
      <c r="CT23" s="20"/>
      <c r="CU23" s="7"/>
      <c r="CV23" s="20"/>
      <c r="CW23" s="7">
        <v>2.7835648148148151E-2</v>
      </c>
      <c r="CX23" s="20">
        <f>ROUNDUP(CW23/F23,0)</f>
        <v>2</v>
      </c>
      <c r="CY23" s="21"/>
      <c r="CZ23" s="20"/>
      <c r="DA23" s="21"/>
      <c r="DB23" s="20"/>
      <c r="DC23" s="21"/>
      <c r="DD23" s="20"/>
      <c r="DE23" s="21">
        <v>8.1874999999999989E-2</v>
      </c>
      <c r="DF23" s="20">
        <f>ROUNDUP(DE23/F23,0)</f>
        <v>6</v>
      </c>
      <c r="DG23" s="7">
        <v>1.4756944444444446E-2</v>
      </c>
      <c r="DH23" s="20">
        <f t="shared" si="5"/>
        <v>2</v>
      </c>
      <c r="DI23" s="7"/>
      <c r="DJ23" s="17"/>
      <c r="DK23" s="7">
        <v>7.4340277777777783E-2</v>
      </c>
      <c r="DL23" s="20">
        <f>ROUNDUP(DK23/F23,0)</f>
        <v>6</v>
      </c>
      <c r="DM23" s="7"/>
      <c r="DN23" s="17"/>
      <c r="DO23" s="7"/>
      <c r="DP23" s="17"/>
      <c r="DQ23" s="7">
        <v>2.7222222222222228E-2</v>
      </c>
      <c r="DR23" s="20">
        <f t="shared" si="7"/>
        <v>2</v>
      </c>
      <c r="DS23" s="7"/>
      <c r="DT23" s="17"/>
      <c r="DU23" s="7"/>
      <c r="DV23" s="20"/>
      <c r="DW23" s="7"/>
      <c r="DX23" s="20"/>
      <c r="DY23" s="7"/>
      <c r="DZ23" s="20"/>
      <c r="EA23" s="7"/>
      <c r="EB23" s="20"/>
      <c r="EC23" s="7"/>
      <c r="ED23" s="20"/>
      <c r="EE23" s="7"/>
      <c r="EF23" s="17"/>
      <c r="EG23" s="7"/>
      <c r="EH23" s="17"/>
      <c r="EI23" s="7"/>
      <c r="EJ23" s="17"/>
      <c r="EK23" s="7"/>
      <c r="EL23" s="17"/>
      <c r="EM23" s="7"/>
      <c r="EN23" s="20"/>
      <c r="EO23" s="7"/>
      <c r="EP23" s="20"/>
      <c r="EQ23" s="7"/>
      <c r="ER23" s="17"/>
      <c r="ES23" s="7"/>
      <c r="ET23" s="20"/>
      <c r="EU23" s="7"/>
      <c r="EV23" s="20"/>
      <c r="EW23" s="7"/>
      <c r="EX23" s="20"/>
      <c r="EY23" s="7"/>
      <c r="EZ23" s="20"/>
      <c r="FA23" s="7">
        <v>2.0543981481481479E-2</v>
      </c>
      <c r="FB23" s="20">
        <f>ROUNDUP(FA23/F23,0)</f>
        <v>2</v>
      </c>
      <c r="FC23" s="7"/>
      <c r="FD23" s="20"/>
      <c r="FE23" s="7"/>
      <c r="FF23" s="20"/>
      <c r="FG23" s="7"/>
      <c r="FH23" s="20"/>
      <c r="FI23" s="7"/>
      <c r="FJ23" s="20"/>
      <c r="FK23" s="7"/>
      <c r="FL23" s="20"/>
      <c r="FM23" s="7"/>
      <c r="FN23" s="20"/>
      <c r="FO23" s="7"/>
      <c r="FP23" s="20"/>
      <c r="FQ23" s="7">
        <v>1.4398148148148148E-2</v>
      </c>
      <c r="FR23" s="20">
        <f>ROUNDUP(FQ23/F23,0)</f>
        <v>2</v>
      </c>
      <c r="FS23" s="7"/>
      <c r="FT23" s="20"/>
      <c r="FU23" s="7">
        <v>7.407407407407407E-2</v>
      </c>
      <c r="FV23" s="20">
        <f>ROUNDUP(FU23/F23,0)</f>
        <v>6</v>
      </c>
      <c r="FW23" s="7"/>
      <c r="FX23" s="17"/>
      <c r="FY23" s="7"/>
      <c r="FZ23" s="20"/>
      <c r="GA23" s="7"/>
      <c r="GB23" s="20"/>
      <c r="GC23" s="7"/>
      <c r="GD23" s="20"/>
      <c r="GE23" s="7"/>
      <c r="GF23" s="20"/>
      <c r="GG23" s="7">
        <v>1.4178240740740741E-2</v>
      </c>
      <c r="GH23" s="20">
        <f>ROUNDUP(GG23/F23,0)</f>
        <v>1</v>
      </c>
      <c r="GI23" s="7"/>
      <c r="GJ23" s="20"/>
      <c r="GK23" s="7"/>
      <c r="GL23" s="20"/>
      <c r="GM23" s="7"/>
      <c r="GN23" s="20"/>
      <c r="GO23" s="7">
        <v>7.4548611111111107E-2</v>
      </c>
      <c r="GP23" s="20">
        <f>ROUNDUP(GO23/F23,0)</f>
        <v>6</v>
      </c>
      <c r="GQ23" s="7"/>
      <c r="GR23" s="20"/>
      <c r="GS23" s="7">
        <v>7.4328703703703702E-2</v>
      </c>
      <c r="GT23" s="20">
        <f>ROUNDUP(GS23/F23,0)</f>
        <v>6</v>
      </c>
      <c r="GU23" s="7"/>
      <c r="GV23" s="20"/>
      <c r="GW23" s="7">
        <v>7.9074074074074074E-2</v>
      </c>
      <c r="GX23" s="20">
        <f t="shared" si="4"/>
        <v>6</v>
      </c>
      <c r="GY23" s="7"/>
      <c r="GZ23" s="20"/>
      <c r="HA23" s="7"/>
      <c r="HB23" s="20"/>
      <c r="HC23" s="7"/>
      <c r="HD23" s="20"/>
      <c r="HE23" s="7"/>
      <c r="HF23" s="20"/>
      <c r="HG23" s="7"/>
      <c r="HH23" s="17"/>
      <c r="HI23" s="7"/>
      <c r="HJ23" s="20"/>
      <c r="HK23" s="7"/>
      <c r="HL23" s="17"/>
      <c r="HM23" s="7"/>
      <c r="HN23" s="17"/>
      <c r="HO23" s="7"/>
      <c r="HP23" s="20"/>
      <c r="HQ23" s="7">
        <v>7.3136574074074076E-2</v>
      </c>
      <c r="HR23" s="20">
        <f t="shared" si="8"/>
        <v>6</v>
      </c>
      <c r="HS23" s="7">
        <v>4.2476851851851851E-3</v>
      </c>
      <c r="HT23" s="20">
        <f>ROUNDUP(HS23/F23,0)</f>
        <v>1</v>
      </c>
      <c r="HU23" s="7"/>
      <c r="HV23" s="17"/>
      <c r="HW23" s="7"/>
      <c r="HX23" s="17"/>
      <c r="HY23" s="7"/>
      <c r="HZ23" s="17"/>
      <c r="IA23" s="7"/>
      <c r="IB23" s="20"/>
      <c r="IC23" s="7"/>
      <c r="ID23" s="20"/>
      <c r="IE23" s="7"/>
      <c r="IF23" s="20"/>
      <c r="IG23" s="7"/>
      <c r="IH23" s="20"/>
      <c r="II23" s="7">
        <v>2.7881944444444445E-2</v>
      </c>
      <c r="IJ23" s="20">
        <f>ROUNDUP(II23/F23,0)</f>
        <v>2</v>
      </c>
      <c r="IK23" s="7">
        <v>1.8912037037037036E-2</v>
      </c>
      <c r="IL23" s="20">
        <f>ROUNDUP(IK23/F23,0)</f>
        <v>2</v>
      </c>
      <c r="IM23" s="89"/>
      <c r="IN23" s="90"/>
      <c r="IO23" s="89"/>
      <c r="IP23" s="90"/>
      <c r="IQ23" s="89"/>
      <c r="IR23" s="90"/>
      <c r="IS23" s="89"/>
      <c r="IT23" s="90"/>
    </row>
    <row r="24" spans="1:254" s="33" customFormat="1" ht="16.5" customHeight="1" x14ac:dyDescent="0.2">
      <c r="A24" s="86" t="s">
        <v>106</v>
      </c>
      <c r="B24" s="5" t="s">
        <v>161</v>
      </c>
      <c r="C24" s="31">
        <f t="shared" si="0"/>
        <v>3</v>
      </c>
      <c r="D24" s="91">
        <f t="shared" si="1"/>
        <v>207</v>
      </c>
      <c r="E24" s="92">
        <f t="shared" si="2"/>
        <v>2.2524652777777785</v>
      </c>
      <c r="F24" s="25">
        <f t="shared" si="3"/>
        <v>1.3206018518518518E-2</v>
      </c>
      <c r="G24" s="7"/>
      <c r="H24" s="20"/>
      <c r="I24" s="7"/>
      <c r="J24" s="20"/>
      <c r="K24" s="7"/>
      <c r="L24" s="20"/>
      <c r="M24" s="7">
        <v>2.0868055555555556E-2</v>
      </c>
      <c r="N24" s="20">
        <f>ROUNDUP(M24/F24,0)</f>
        <v>2</v>
      </c>
      <c r="O24" s="7"/>
      <c r="P24" s="20"/>
      <c r="Q24" s="7"/>
      <c r="R24" s="20"/>
      <c r="S24" s="7">
        <v>3.3379629629629634E-2</v>
      </c>
      <c r="T24" s="20">
        <f>ROUNDUP(S24/F24,0)</f>
        <v>3</v>
      </c>
      <c r="U24" s="7"/>
      <c r="V24" s="20"/>
      <c r="W24" s="7">
        <v>1.9479166666666669E-2</v>
      </c>
      <c r="X24" s="20">
        <f>ROUNDUP(W24/F24,0)</f>
        <v>2</v>
      </c>
      <c r="Y24" s="16"/>
      <c r="Z24" s="6"/>
      <c r="AA24" s="7"/>
      <c r="AB24" s="20"/>
      <c r="AC24" s="7">
        <v>3.2731481481481479E-2</v>
      </c>
      <c r="AD24" s="20">
        <f>ROUNDUP(AC24/F24,0)</f>
        <v>3</v>
      </c>
      <c r="AE24" s="7">
        <v>2.1689814814814815E-2</v>
      </c>
      <c r="AF24" s="20">
        <f>ROUNDUP(AE24/F24,0)</f>
        <v>2</v>
      </c>
      <c r="AG24" s="7">
        <v>1.3935185185185184E-2</v>
      </c>
      <c r="AH24" s="20">
        <f>ROUNDUP(AG24/F24,0)</f>
        <v>2</v>
      </c>
      <c r="AI24" s="7">
        <v>1.383101851851852E-2</v>
      </c>
      <c r="AJ24" s="20">
        <f>ROUNDUP(AI24/F24,0)</f>
        <v>2</v>
      </c>
      <c r="AK24" s="7">
        <v>3.2743055555555553E-2</v>
      </c>
      <c r="AL24" s="20">
        <f>ROUNDUP(AK24/F24,0)</f>
        <v>3</v>
      </c>
      <c r="AM24" s="7">
        <v>1.1458333333333334E-2</v>
      </c>
      <c r="AN24" s="20">
        <f>ROUNDUP(AM24/F24,0)</f>
        <v>1</v>
      </c>
      <c r="AO24" s="7">
        <v>8.4270833333333336E-2</v>
      </c>
      <c r="AP24" s="20">
        <f>ROUNDUP(AO24/F24,0)</f>
        <v>7</v>
      </c>
      <c r="AQ24" s="49"/>
      <c r="AR24" s="20"/>
      <c r="AS24" s="7"/>
      <c r="AT24" s="20"/>
      <c r="AU24" s="7">
        <v>1.4120370370370368E-2</v>
      </c>
      <c r="AV24" s="20">
        <f>ROUNDUP(AU24/F24,0)</f>
        <v>2</v>
      </c>
      <c r="AW24" s="7"/>
      <c r="AX24" s="20"/>
      <c r="AY24" s="7">
        <v>4.8668981481481487E-2</v>
      </c>
      <c r="AZ24" s="20">
        <f>ROUNDUP(AY24/F24,0)</f>
        <v>4</v>
      </c>
      <c r="BA24" s="7"/>
      <c r="BB24" s="20"/>
      <c r="BC24" s="7"/>
      <c r="BD24" s="6"/>
      <c r="BE24" s="7"/>
      <c r="BF24" s="20"/>
      <c r="BG24" s="7"/>
      <c r="BH24" s="20"/>
      <c r="BI24" s="7">
        <v>4.2835648148148144E-2</v>
      </c>
      <c r="BJ24" s="20">
        <f>ROUNDUP(BI24/F24,0)</f>
        <v>4</v>
      </c>
      <c r="BK24" s="7"/>
      <c r="BL24" s="20"/>
      <c r="BM24" s="7"/>
      <c r="BN24" s="20"/>
      <c r="BO24" s="7">
        <v>2.8784722222222225E-2</v>
      </c>
      <c r="BP24" s="20">
        <f>ROUNDUP(BO24/F24,0)</f>
        <v>3</v>
      </c>
      <c r="BQ24" s="7">
        <v>1.3587962962962963E-2</v>
      </c>
      <c r="BR24" s="20">
        <f t="shared" si="9"/>
        <v>2</v>
      </c>
      <c r="BS24" s="7"/>
      <c r="BT24" s="17"/>
      <c r="BU24" s="7">
        <v>1.525462962962963E-2</v>
      </c>
      <c r="BV24" s="20">
        <f t="shared" si="6"/>
        <v>2</v>
      </c>
      <c r="BW24" s="7">
        <v>1.3599537037037037E-2</v>
      </c>
      <c r="BX24" s="20">
        <f>ROUNDUP(BW24/F24,0)</f>
        <v>2</v>
      </c>
      <c r="BY24" s="7">
        <v>1.9340277777777779E-2</v>
      </c>
      <c r="BZ24" s="20">
        <f>ROUNDUP(BY24/F24,0)</f>
        <v>2</v>
      </c>
      <c r="CA24" s="7">
        <v>1.3530092592592594E-2</v>
      </c>
      <c r="CB24" s="20">
        <f t="shared" si="10"/>
        <v>2</v>
      </c>
      <c r="CC24" s="7"/>
      <c r="CD24" s="20"/>
      <c r="CE24" s="7"/>
      <c r="CF24" s="20"/>
      <c r="CG24" s="7"/>
      <c r="CH24" s="6"/>
      <c r="CI24" s="7"/>
      <c r="CJ24" s="20"/>
      <c r="CK24" s="7">
        <v>2.4155092592592589E-2</v>
      </c>
      <c r="CL24" s="20">
        <f>ROUNDUP(CK24/F24,0)</f>
        <v>2</v>
      </c>
      <c r="CM24" s="7">
        <v>1.3206018518518518E-2</v>
      </c>
      <c r="CN24" s="20">
        <f t="shared" si="11"/>
        <v>1</v>
      </c>
      <c r="CO24" s="7">
        <v>8.6863425925925927E-2</v>
      </c>
      <c r="CP24" s="20">
        <f>ROUNDUP(CO24/F24,0)</f>
        <v>7</v>
      </c>
      <c r="CQ24" s="21"/>
      <c r="CR24" s="20"/>
      <c r="CS24" s="21"/>
      <c r="CT24" s="20"/>
      <c r="CU24" s="7"/>
      <c r="CV24" s="20"/>
      <c r="CW24" s="7">
        <v>2.521990740740741E-2</v>
      </c>
      <c r="CX24" s="20">
        <f>ROUNDUP(CW24/F24,0)</f>
        <v>2</v>
      </c>
      <c r="CY24" s="21">
        <v>1.7280092592592593E-2</v>
      </c>
      <c r="CZ24" s="20">
        <f>ROUNDUP(CY24/F24,0)</f>
        <v>2</v>
      </c>
      <c r="DA24" s="21"/>
      <c r="DB24" s="20"/>
      <c r="DC24" s="21">
        <v>1.3634259259259257E-2</v>
      </c>
      <c r="DD24" s="20">
        <f>ROUNDUP(DC24/F24,0)</f>
        <v>2</v>
      </c>
      <c r="DE24" s="21">
        <v>8.1874999999999989E-2</v>
      </c>
      <c r="DF24" s="20">
        <f>ROUNDUP(DE24/F24,0)</f>
        <v>7</v>
      </c>
      <c r="DG24" s="7">
        <v>1.3622685185185184E-2</v>
      </c>
      <c r="DH24" s="20">
        <f t="shared" si="5"/>
        <v>2</v>
      </c>
      <c r="DI24" s="7"/>
      <c r="DJ24" s="17"/>
      <c r="DK24" s="7">
        <v>7.0370370370370375E-2</v>
      </c>
      <c r="DL24" s="20">
        <f>ROUNDUP(DK24/F24,0)</f>
        <v>6</v>
      </c>
      <c r="DM24" s="7"/>
      <c r="DN24" s="17"/>
      <c r="DO24" s="7"/>
      <c r="DP24" s="17"/>
      <c r="DQ24" s="7">
        <v>2.5034722222222222E-2</v>
      </c>
      <c r="DR24" s="20">
        <f t="shared" si="7"/>
        <v>2</v>
      </c>
      <c r="DS24" s="7"/>
      <c r="DT24" s="17"/>
      <c r="DU24" s="7"/>
      <c r="DV24" s="20"/>
      <c r="DW24" s="7">
        <v>5.4236111111111117E-2</v>
      </c>
      <c r="DX24" s="20">
        <f>ROUNDUP(DW24/F24,0)</f>
        <v>5</v>
      </c>
      <c r="DY24" s="7"/>
      <c r="DZ24" s="20"/>
      <c r="EA24" s="7"/>
      <c r="EB24" s="20"/>
      <c r="EC24" s="7">
        <v>5.212962962962963E-2</v>
      </c>
      <c r="ED24" s="20">
        <f>ROUNDUP(EC24/F24,0)</f>
        <v>4</v>
      </c>
      <c r="EE24" s="7"/>
      <c r="EF24" s="20"/>
      <c r="EG24" s="7"/>
      <c r="EH24" s="20"/>
      <c r="EI24" s="7"/>
      <c r="EJ24" s="20"/>
      <c r="EK24" s="7">
        <v>7.7696759259259257E-2</v>
      </c>
      <c r="EL24" s="20">
        <f>ROUNDUP(EK24/F24,0)</f>
        <v>6</v>
      </c>
      <c r="EM24" s="7"/>
      <c r="EN24" s="20"/>
      <c r="EO24" s="7">
        <v>7.4548611111111107E-2</v>
      </c>
      <c r="EP24" s="20">
        <f>ROUNDUP(EO24/F24,0)</f>
        <v>6</v>
      </c>
      <c r="EQ24" s="7">
        <v>6.1759259259259257E-2</v>
      </c>
      <c r="ER24" s="20">
        <f>ROUNDUP(EQ24/F24,0)</f>
        <v>5</v>
      </c>
      <c r="ES24" s="7">
        <v>2.7442129629629632E-2</v>
      </c>
      <c r="ET24" s="20">
        <f>ROUNDUP(ES24/F24,0)</f>
        <v>3</v>
      </c>
      <c r="EU24" s="7"/>
      <c r="EV24" s="20"/>
      <c r="EW24" s="7"/>
      <c r="EX24" s="20"/>
      <c r="EY24" s="7"/>
      <c r="EZ24" s="20"/>
      <c r="FA24" s="7"/>
      <c r="FB24" s="20"/>
      <c r="FC24" s="7">
        <v>5.3888888888888896E-2</v>
      </c>
      <c r="FD24" s="20">
        <f>ROUNDUP(FC24/F24,0)</f>
        <v>5</v>
      </c>
      <c r="FE24" s="7"/>
      <c r="FF24" s="20"/>
      <c r="FG24" s="7">
        <v>9.5393518518518516E-2</v>
      </c>
      <c r="FH24" s="20">
        <f>ROUNDUP(FG24/F24,0)</f>
        <v>8</v>
      </c>
      <c r="FI24" s="7"/>
      <c r="FJ24" s="20"/>
      <c r="FK24" s="7">
        <v>0.11148148148148147</v>
      </c>
      <c r="FL24" s="20">
        <f>ROUNDUP(FK24/F24,0)</f>
        <v>9</v>
      </c>
      <c r="FM24" s="7"/>
      <c r="FN24" s="20"/>
      <c r="FO24" s="7"/>
      <c r="FP24" s="20"/>
      <c r="FQ24" s="7">
        <v>1.3622685185185184E-2</v>
      </c>
      <c r="FR24" s="20">
        <f>ROUNDUP(FQ24/F24,0)</f>
        <v>2</v>
      </c>
      <c r="FS24" s="7"/>
      <c r="FT24" s="20"/>
      <c r="FU24" s="7">
        <v>6.8576388888888895E-2</v>
      </c>
      <c r="FV24" s="20">
        <f>ROUNDUP(FU24/F24,0)</f>
        <v>6</v>
      </c>
      <c r="FW24" s="7"/>
      <c r="FX24" s="17"/>
      <c r="FY24" s="7"/>
      <c r="FZ24" s="20"/>
      <c r="GA24" s="7">
        <v>1.3599537037037037E-2</v>
      </c>
      <c r="GB24" s="20">
        <f>ROUNDUP(GA24/F24,0)</f>
        <v>2</v>
      </c>
      <c r="GC24" s="7">
        <v>5.4201388888888889E-2</v>
      </c>
      <c r="GD24" s="20">
        <f>ROUNDUP(GC24/F24,0)</f>
        <v>5</v>
      </c>
      <c r="GE24" s="7">
        <v>3.6412037037037034E-2</v>
      </c>
      <c r="GF24" s="20">
        <f>ROUNDUP(GE24/F24,0)</f>
        <v>3</v>
      </c>
      <c r="GG24" s="7">
        <v>1.3321759259259261E-2</v>
      </c>
      <c r="GH24" s="20">
        <f>ROUNDUP(GG24/F24,0)</f>
        <v>2</v>
      </c>
      <c r="GI24" s="7">
        <v>1.7094907407407409E-2</v>
      </c>
      <c r="GJ24" s="20">
        <f>ROUNDUP(GI24/F24,0)</f>
        <v>2</v>
      </c>
      <c r="GK24" s="7">
        <v>6.9687499999999999E-2</v>
      </c>
      <c r="GL24" s="20">
        <f>ROUNDUP(GK24/F24,0)</f>
        <v>6</v>
      </c>
      <c r="GM24" s="7"/>
      <c r="GN24" s="20"/>
      <c r="GO24" s="7">
        <v>6.8749999999999992E-2</v>
      </c>
      <c r="GP24" s="20">
        <f>ROUNDUP(GO24/F24,0)</f>
        <v>6</v>
      </c>
      <c r="GQ24" s="7">
        <v>1.3877314814814815E-2</v>
      </c>
      <c r="GR24" s="20">
        <f>ROUNDUP(GQ24/F24,0)</f>
        <v>2</v>
      </c>
      <c r="GS24" s="7"/>
      <c r="GT24" s="20"/>
      <c r="GU24" s="7"/>
      <c r="GV24" s="20"/>
      <c r="GW24" s="7">
        <v>7.2986111111111113E-2</v>
      </c>
      <c r="GX24" s="20">
        <f t="shared" si="4"/>
        <v>6</v>
      </c>
      <c r="GY24" s="7">
        <v>2.9409722222222223E-2</v>
      </c>
      <c r="GZ24" s="20">
        <f>ROUNDUP(GY24/F24,0)</f>
        <v>3</v>
      </c>
      <c r="HA24" s="7"/>
      <c r="HB24" s="20"/>
      <c r="HC24" s="7">
        <v>3.0046296296296297E-2</v>
      </c>
      <c r="HD24" s="20">
        <f>ROUNDUP(HC24/F24,0)</f>
        <v>3</v>
      </c>
      <c r="HE24" s="7">
        <v>1.3472222222222221E-2</v>
      </c>
      <c r="HF24" s="20">
        <f>ROUNDUP(HE24/F24,0)</f>
        <v>2</v>
      </c>
      <c r="HG24" s="7">
        <v>2.9618055555555554E-2</v>
      </c>
      <c r="HH24" s="20">
        <f>ROUNDUP(HG24/F24,0)</f>
        <v>3</v>
      </c>
      <c r="HI24" s="7"/>
      <c r="HJ24" s="20"/>
      <c r="HK24" s="7">
        <v>3.2986111111111112E-2</v>
      </c>
      <c r="HL24" s="20">
        <f>ROUNDUP(HK24/F24,0)</f>
        <v>3</v>
      </c>
      <c r="HM24" s="7"/>
      <c r="HN24" s="20"/>
      <c r="HO24" s="7"/>
      <c r="HP24" s="20"/>
      <c r="HQ24" s="7">
        <v>7.0416666666666669E-2</v>
      </c>
      <c r="HR24" s="20">
        <f t="shared" si="8"/>
        <v>6</v>
      </c>
      <c r="HS24" s="7">
        <v>3.7384259259259263E-3</v>
      </c>
      <c r="HT24" s="20">
        <f>ROUNDUP(HS24/F24,0)</f>
        <v>1</v>
      </c>
      <c r="HU24" s="7"/>
      <c r="HV24" s="17"/>
      <c r="HW24" s="7"/>
      <c r="HX24" s="17"/>
      <c r="HY24" s="7">
        <v>5.6898148148148149E-2</v>
      </c>
      <c r="HZ24" s="20">
        <f>ROUNDUP(HY24/F24,0)</f>
        <v>5</v>
      </c>
      <c r="IA24" s="7"/>
      <c r="IB24" s="20"/>
      <c r="IC24" s="7"/>
      <c r="ID24" s="20"/>
      <c r="IE24" s="7">
        <v>2.8807870370370373E-2</v>
      </c>
      <c r="IF24" s="20">
        <f>ROUNDUP(IE24/F24,0)</f>
        <v>3</v>
      </c>
      <c r="IG24" s="7"/>
      <c r="IH24" s="20"/>
      <c r="II24" s="7">
        <v>2.4594907407407409E-2</v>
      </c>
      <c r="IJ24" s="20">
        <f>ROUNDUP(II24/F24,0)</f>
        <v>2</v>
      </c>
      <c r="IK24" s="7">
        <v>1.6400462962962964E-2</v>
      </c>
      <c r="IL24" s="20">
        <f>ROUNDUP(IK24/F24,0)</f>
        <v>2</v>
      </c>
      <c r="IM24" s="89"/>
      <c r="IN24" s="90"/>
      <c r="IO24" s="89"/>
      <c r="IP24" s="90"/>
      <c r="IQ24" s="89"/>
      <c r="IR24" s="90"/>
      <c r="IS24" s="89"/>
      <c r="IT24" s="90"/>
    </row>
    <row r="25" spans="1:254" s="33" customFormat="1" ht="16.5" customHeight="1" x14ac:dyDescent="0.2">
      <c r="A25" s="86" t="s">
        <v>110</v>
      </c>
      <c r="B25" s="5" t="s">
        <v>149</v>
      </c>
      <c r="C25" s="31">
        <f t="shared" si="0"/>
        <v>23</v>
      </c>
      <c r="D25" s="91">
        <f t="shared" si="1"/>
        <v>3</v>
      </c>
      <c r="E25" s="92">
        <f t="shared" si="2"/>
        <v>4.3634259259259262E-2</v>
      </c>
      <c r="F25" s="25">
        <f t="shared" si="3"/>
        <v>1.892361111111111E-2</v>
      </c>
      <c r="G25" s="7"/>
      <c r="H25" s="20"/>
      <c r="I25" s="7"/>
      <c r="J25" s="20"/>
      <c r="K25" s="7"/>
      <c r="L25" s="20"/>
      <c r="M25" s="7"/>
      <c r="N25" s="20"/>
      <c r="O25" s="7"/>
      <c r="P25" s="20"/>
      <c r="Q25" s="7"/>
      <c r="R25" s="20"/>
      <c r="S25" s="7"/>
      <c r="T25" s="20"/>
      <c r="U25" s="7"/>
      <c r="V25" s="20"/>
      <c r="W25" s="7"/>
      <c r="X25" s="20"/>
      <c r="Y25" s="16"/>
      <c r="Z25" s="6"/>
      <c r="AA25" s="7"/>
      <c r="AB25" s="20"/>
      <c r="AC25" s="7"/>
      <c r="AD25" s="20"/>
      <c r="AE25" s="7"/>
      <c r="AF25" s="20"/>
      <c r="AG25" s="7"/>
      <c r="AH25" s="20"/>
      <c r="AI25" s="7"/>
      <c r="AJ25" s="20"/>
      <c r="AK25" s="7"/>
      <c r="AL25" s="20"/>
      <c r="AM25" s="7"/>
      <c r="AN25" s="20"/>
      <c r="AO25" s="53"/>
      <c r="AP25" s="17"/>
      <c r="AQ25" s="49"/>
      <c r="AR25" s="20"/>
      <c r="AS25" s="7"/>
      <c r="AT25" s="20"/>
      <c r="AU25" s="7"/>
      <c r="AV25" s="20"/>
      <c r="AW25" s="7"/>
      <c r="AX25" s="20"/>
      <c r="AY25" s="7"/>
      <c r="AZ25" s="20"/>
      <c r="BA25" s="7"/>
      <c r="BB25" s="20"/>
      <c r="BC25" s="7"/>
      <c r="BD25" s="6"/>
      <c r="BE25" s="7"/>
      <c r="BF25" s="20"/>
      <c r="BG25" s="7"/>
      <c r="BH25" s="20"/>
      <c r="BI25" s="7"/>
      <c r="BJ25" s="20"/>
      <c r="BK25" s="7"/>
      <c r="BL25" s="20"/>
      <c r="BM25" s="7"/>
      <c r="BN25" s="20"/>
      <c r="BO25" s="7"/>
      <c r="BP25" s="17"/>
      <c r="BQ25" s="7"/>
      <c r="BR25" s="20"/>
      <c r="BS25" s="7"/>
      <c r="BT25" s="17"/>
      <c r="BU25" s="7"/>
      <c r="BV25" s="20"/>
      <c r="BW25" s="7"/>
      <c r="BX25" s="20"/>
      <c r="BY25" s="7">
        <v>1.8553240740740742E-2</v>
      </c>
      <c r="BZ25" s="20">
        <f>ROUNDUP(BY25/F25,0)</f>
        <v>1</v>
      </c>
      <c r="CA25" s="7"/>
      <c r="CB25" s="20"/>
      <c r="CC25" s="7"/>
      <c r="CD25" s="20"/>
      <c r="CE25" s="7"/>
      <c r="CF25" s="20"/>
      <c r="CG25" s="7"/>
      <c r="CH25" s="6"/>
      <c r="CI25" s="7"/>
      <c r="CJ25" s="20"/>
      <c r="CK25" s="7"/>
      <c r="CL25" s="20"/>
      <c r="CM25" s="7"/>
      <c r="CN25" s="20"/>
      <c r="CO25" s="7"/>
      <c r="CP25" s="20"/>
      <c r="CQ25" s="21"/>
      <c r="CR25" s="20"/>
      <c r="CS25" s="21"/>
      <c r="CT25" s="20"/>
      <c r="CU25" s="7"/>
      <c r="CV25" s="20"/>
      <c r="CW25" s="7"/>
      <c r="CX25" s="20"/>
      <c r="CY25" s="21"/>
      <c r="CZ25" s="20"/>
      <c r="DA25" s="21"/>
      <c r="DB25" s="20"/>
      <c r="DC25" s="21"/>
      <c r="DD25" s="20"/>
      <c r="DE25" s="21"/>
      <c r="DF25" s="20"/>
      <c r="DG25" s="7">
        <v>1.892361111111111E-2</v>
      </c>
      <c r="DH25" s="20">
        <f t="shared" si="5"/>
        <v>1</v>
      </c>
      <c r="DI25" s="7"/>
      <c r="DJ25" s="17"/>
      <c r="DK25" s="7"/>
      <c r="DL25" s="17"/>
      <c r="DM25" s="7"/>
      <c r="DN25" s="17"/>
      <c r="DO25" s="7"/>
      <c r="DP25" s="17"/>
      <c r="DQ25" s="7"/>
      <c r="DR25" s="20"/>
      <c r="DS25" s="7"/>
      <c r="DT25" s="17"/>
      <c r="DU25" s="7"/>
      <c r="DV25" s="20"/>
      <c r="DW25" s="7"/>
      <c r="DX25" s="20"/>
      <c r="DY25" s="7"/>
      <c r="DZ25" s="17"/>
      <c r="EA25" s="7"/>
      <c r="EB25" s="17"/>
      <c r="EC25" s="7"/>
      <c r="ED25" s="17"/>
      <c r="EE25" s="7"/>
      <c r="EF25" s="20"/>
      <c r="EG25" s="7"/>
      <c r="EH25" s="20"/>
      <c r="EI25" s="7"/>
      <c r="EJ25" s="20"/>
      <c r="EK25" s="7"/>
      <c r="EL25" s="17"/>
      <c r="EM25" s="7"/>
      <c r="EN25" s="20"/>
      <c r="EO25" s="7"/>
      <c r="EP25" s="20"/>
      <c r="EQ25" s="7"/>
      <c r="ER25" s="17"/>
      <c r="ES25" s="7"/>
      <c r="ET25" s="20"/>
      <c r="EU25" s="7"/>
      <c r="EV25" s="20"/>
      <c r="EW25" s="7"/>
      <c r="EX25" s="20"/>
      <c r="EY25" s="7"/>
      <c r="EZ25" s="20"/>
      <c r="FA25" s="7"/>
      <c r="FB25" s="20"/>
      <c r="FC25" s="7"/>
      <c r="FD25" s="20"/>
      <c r="FE25" s="7"/>
      <c r="FF25" s="20"/>
      <c r="FG25" s="7"/>
      <c r="FH25" s="20"/>
      <c r="FI25" s="7"/>
      <c r="FJ25" s="20"/>
      <c r="FK25" s="7"/>
      <c r="FL25" s="20"/>
      <c r="FM25" s="7"/>
      <c r="FN25" s="20"/>
      <c r="FO25" s="7"/>
      <c r="FP25" s="20"/>
      <c r="FQ25" s="7"/>
      <c r="FR25" s="20"/>
      <c r="FS25" s="7"/>
      <c r="FT25" s="20"/>
      <c r="FU25" s="7"/>
      <c r="FV25" s="20"/>
      <c r="FW25" s="7"/>
      <c r="FX25" s="17"/>
      <c r="FY25" s="7"/>
      <c r="FZ25" s="20"/>
      <c r="GA25" s="7"/>
      <c r="GB25" s="20"/>
      <c r="GC25" s="7"/>
      <c r="GD25" s="20"/>
      <c r="GE25" s="7"/>
      <c r="GF25" s="20"/>
      <c r="GG25" s="7"/>
      <c r="GH25" s="20"/>
      <c r="GI25" s="7"/>
      <c r="GJ25" s="20"/>
      <c r="GK25" s="7"/>
      <c r="GL25" s="20"/>
      <c r="GM25" s="7"/>
      <c r="GN25" s="20"/>
      <c r="GO25" s="7"/>
      <c r="GP25" s="20"/>
      <c r="GQ25" s="7"/>
      <c r="GR25" s="20"/>
      <c r="GS25" s="7"/>
      <c r="GT25" s="20"/>
      <c r="GU25" s="7"/>
      <c r="GV25" s="20"/>
      <c r="GW25" s="7"/>
      <c r="GX25" s="20"/>
      <c r="GY25" s="7"/>
      <c r="GZ25" s="17"/>
      <c r="HA25" s="7"/>
      <c r="HB25" s="17"/>
      <c r="HC25" s="7"/>
      <c r="HD25" s="20"/>
      <c r="HE25" s="7"/>
      <c r="HF25" s="20"/>
      <c r="HG25" s="7"/>
      <c r="HH25" s="20"/>
      <c r="HI25" s="7"/>
      <c r="HJ25" s="20"/>
      <c r="HK25" s="7"/>
      <c r="HL25" s="17"/>
      <c r="HM25" s="7"/>
      <c r="HN25" s="17"/>
      <c r="HO25" s="7"/>
      <c r="HP25" s="20"/>
      <c r="HQ25" s="7"/>
      <c r="HR25" s="17"/>
      <c r="HS25" s="7">
        <v>6.1574074074074074E-3</v>
      </c>
      <c r="HT25" s="20">
        <f>ROUNDUP(HS25/F25,0)</f>
        <v>1</v>
      </c>
      <c r="HU25" s="7"/>
      <c r="HV25" s="17"/>
      <c r="HW25" s="7"/>
      <c r="HX25" s="17"/>
      <c r="HY25" s="7"/>
      <c r="HZ25" s="17"/>
      <c r="IA25" s="7"/>
      <c r="IB25" s="20"/>
      <c r="IC25" s="7"/>
      <c r="ID25" s="20"/>
      <c r="IE25" s="7"/>
      <c r="IF25" s="20"/>
      <c r="IG25" s="7"/>
      <c r="IH25" s="20"/>
      <c r="II25" s="7"/>
      <c r="IJ25" s="20"/>
      <c r="IK25" s="7"/>
      <c r="IL25" s="20"/>
      <c r="IM25" s="89"/>
      <c r="IN25" s="90"/>
      <c r="IO25" s="89"/>
      <c r="IP25" s="90"/>
      <c r="IQ25" s="89"/>
      <c r="IR25" s="90"/>
      <c r="IS25" s="89"/>
      <c r="IT25" s="90"/>
    </row>
    <row r="26" spans="1:254" s="33" customFormat="1" ht="16.5" customHeight="1" x14ac:dyDescent="0.2">
      <c r="A26" s="86" t="s">
        <v>114</v>
      </c>
      <c r="B26" s="5" t="s">
        <v>60</v>
      </c>
      <c r="C26" s="31">
        <f t="shared" si="0"/>
        <v>25</v>
      </c>
      <c r="D26" s="91">
        <f t="shared" si="1"/>
        <v>0</v>
      </c>
      <c r="E26" s="92">
        <f t="shared" si="2"/>
        <v>0</v>
      </c>
      <c r="F26" s="25">
        <f t="shared" si="3"/>
        <v>0</v>
      </c>
      <c r="G26" s="7"/>
      <c r="H26" s="20"/>
      <c r="I26" s="7"/>
      <c r="J26" s="20"/>
      <c r="K26" s="7"/>
      <c r="L26" s="20"/>
      <c r="M26" s="7"/>
      <c r="N26" s="20"/>
      <c r="O26" s="7"/>
      <c r="P26" s="20"/>
      <c r="Q26" s="7"/>
      <c r="R26" s="6"/>
      <c r="S26" s="7"/>
      <c r="T26" s="20"/>
      <c r="U26" s="7"/>
      <c r="V26" s="20"/>
      <c r="W26" s="7"/>
      <c r="X26" s="20"/>
      <c r="Y26" s="16"/>
      <c r="Z26" s="6"/>
      <c r="AA26" s="7"/>
      <c r="AB26" s="20"/>
      <c r="AC26" s="7"/>
      <c r="AD26" s="20"/>
      <c r="AE26" s="7"/>
      <c r="AF26" s="20"/>
      <c r="AG26" s="7"/>
      <c r="AH26" s="20"/>
      <c r="AI26" s="7"/>
      <c r="AJ26" s="20"/>
      <c r="AK26" s="7"/>
      <c r="AL26" s="20"/>
      <c r="AM26" s="7"/>
      <c r="AN26" s="20"/>
      <c r="AO26" s="53"/>
      <c r="AP26" s="17"/>
      <c r="AQ26" s="49"/>
      <c r="AR26" s="20"/>
      <c r="AS26" s="7"/>
      <c r="AT26" s="20"/>
      <c r="AU26" s="7"/>
      <c r="AV26" s="20"/>
      <c r="AW26" s="7"/>
      <c r="AX26" s="20"/>
      <c r="AY26" s="7"/>
      <c r="AZ26" s="20"/>
      <c r="BA26" s="7"/>
      <c r="BB26" s="20"/>
      <c r="BC26" s="7"/>
      <c r="BD26" s="6"/>
      <c r="BE26" s="7"/>
      <c r="BF26" s="20"/>
      <c r="BG26" s="7"/>
      <c r="BH26" s="20"/>
      <c r="BI26" s="7"/>
      <c r="BJ26" s="20"/>
      <c r="BK26" s="7"/>
      <c r="BL26" s="20"/>
      <c r="BM26" s="7"/>
      <c r="BN26" s="20"/>
      <c r="BO26" s="7"/>
      <c r="BP26" s="17"/>
      <c r="BQ26" s="7"/>
      <c r="BR26" s="20"/>
      <c r="BS26" s="7"/>
      <c r="BT26" s="17"/>
      <c r="BU26" s="7"/>
      <c r="BV26" s="20"/>
      <c r="BW26" s="7"/>
      <c r="BX26" s="20"/>
      <c r="BY26" s="7"/>
      <c r="BZ26" s="20"/>
      <c r="CA26" s="7"/>
      <c r="CB26" s="20"/>
      <c r="CC26" s="7"/>
      <c r="CD26" s="20"/>
      <c r="CE26" s="7"/>
      <c r="CF26" s="20"/>
      <c r="CG26" s="7"/>
      <c r="CH26" s="6"/>
      <c r="CI26" s="7"/>
      <c r="CJ26" s="20"/>
      <c r="CK26" s="7"/>
      <c r="CL26" s="20"/>
      <c r="CM26" s="7"/>
      <c r="CN26" s="20"/>
      <c r="CO26" s="7"/>
      <c r="CP26" s="20"/>
      <c r="CQ26" s="21"/>
      <c r="CR26" s="20"/>
      <c r="CS26" s="21"/>
      <c r="CT26" s="20"/>
      <c r="CU26" s="7"/>
      <c r="CV26" s="20"/>
      <c r="CW26" s="7"/>
      <c r="CX26" s="20"/>
      <c r="CY26" s="21"/>
      <c r="CZ26" s="20"/>
      <c r="DA26" s="21"/>
      <c r="DB26" s="20"/>
      <c r="DC26" s="21"/>
      <c r="DD26" s="20"/>
      <c r="DE26" s="21"/>
      <c r="DF26" s="20"/>
      <c r="DG26" s="7"/>
      <c r="DH26" s="20"/>
      <c r="DI26" s="7"/>
      <c r="DJ26" s="17"/>
      <c r="DK26" s="7"/>
      <c r="DL26" s="17"/>
      <c r="DM26" s="7"/>
      <c r="DN26" s="17"/>
      <c r="DO26" s="7"/>
      <c r="DP26" s="17"/>
      <c r="DQ26" s="7"/>
      <c r="DR26" s="20"/>
      <c r="DS26" s="7"/>
      <c r="DT26" s="17"/>
      <c r="DU26" s="7"/>
      <c r="DV26" s="20"/>
      <c r="DW26" s="7"/>
      <c r="DX26" s="20"/>
      <c r="DY26" s="7"/>
      <c r="DZ26" s="17"/>
      <c r="EA26" s="7"/>
      <c r="EB26" s="17"/>
      <c r="EC26" s="7"/>
      <c r="ED26" s="17"/>
      <c r="EE26" s="7"/>
      <c r="EF26" s="20"/>
      <c r="EG26" s="7"/>
      <c r="EH26" s="20"/>
      <c r="EI26" s="7"/>
      <c r="EJ26" s="20"/>
      <c r="EK26" s="7"/>
      <c r="EL26" s="17"/>
      <c r="EM26" s="7"/>
      <c r="EN26" s="20"/>
      <c r="EO26" s="7"/>
      <c r="EP26" s="20"/>
      <c r="EQ26" s="7"/>
      <c r="ER26" s="17"/>
      <c r="ES26" s="7"/>
      <c r="ET26" s="20"/>
      <c r="EU26" s="7"/>
      <c r="EV26" s="20"/>
      <c r="EW26" s="7"/>
      <c r="EX26" s="20"/>
      <c r="EY26" s="7"/>
      <c r="EZ26" s="20"/>
      <c r="FA26" s="7"/>
      <c r="FB26" s="20"/>
      <c r="FC26" s="7"/>
      <c r="FD26" s="20"/>
      <c r="FE26" s="7"/>
      <c r="FF26" s="20"/>
      <c r="FG26" s="7"/>
      <c r="FH26" s="20"/>
      <c r="FI26" s="7"/>
      <c r="FJ26" s="20"/>
      <c r="FK26" s="7"/>
      <c r="FL26" s="20"/>
      <c r="FM26" s="7"/>
      <c r="FN26" s="20"/>
      <c r="FO26" s="7"/>
      <c r="FP26" s="20"/>
      <c r="FQ26" s="7"/>
      <c r="FR26" s="20"/>
      <c r="FS26" s="7"/>
      <c r="FT26" s="20"/>
      <c r="FU26" s="7"/>
      <c r="FV26" s="20"/>
      <c r="FW26" s="7"/>
      <c r="FX26" s="17"/>
      <c r="FY26" s="7"/>
      <c r="FZ26" s="20"/>
      <c r="GA26" s="7"/>
      <c r="GB26" s="20"/>
      <c r="GC26" s="7"/>
      <c r="GD26" s="20"/>
      <c r="GE26" s="7"/>
      <c r="GF26" s="20"/>
      <c r="GG26" s="7"/>
      <c r="GH26" s="20"/>
      <c r="GI26" s="7"/>
      <c r="GJ26" s="20"/>
      <c r="GK26" s="7"/>
      <c r="GL26" s="20"/>
      <c r="GM26" s="7"/>
      <c r="GN26" s="20"/>
      <c r="GO26" s="7"/>
      <c r="GP26" s="20"/>
      <c r="GQ26" s="7"/>
      <c r="GR26" s="20"/>
      <c r="GS26" s="7"/>
      <c r="GT26" s="20"/>
      <c r="GU26" s="7"/>
      <c r="GV26" s="20"/>
      <c r="GW26" s="7"/>
      <c r="GX26" s="20"/>
      <c r="GY26" s="7"/>
      <c r="GZ26" s="17"/>
      <c r="HA26" s="7"/>
      <c r="HB26" s="17"/>
      <c r="HC26" s="7"/>
      <c r="HD26" s="20"/>
      <c r="HE26" s="7"/>
      <c r="HF26" s="20"/>
      <c r="HG26" s="7"/>
      <c r="HH26" s="20"/>
      <c r="HI26" s="7"/>
      <c r="HJ26" s="20"/>
      <c r="HK26" s="7"/>
      <c r="HL26" s="17"/>
      <c r="HM26" s="7"/>
      <c r="HN26" s="17"/>
      <c r="HO26" s="7"/>
      <c r="HP26" s="20"/>
      <c r="HQ26" s="7"/>
      <c r="HR26" s="17"/>
      <c r="HS26" s="7"/>
      <c r="HT26" s="20"/>
      <c r="HU26" s="7"/>
      <c r="HV26" s="17"/>
      <c r="HW26" s="7"/>
      <c r="HX26" s="17"/>
      <c r="HY26" s="7"/>
      <c r="HZ26" s="17"/>
      <c r="IA26" s="7"/>
      <c r="IB26" s="20"/>
      <c r="IC26" s="7"/>
      <c r="ID26" s="20"/>
      <c r="IE26" s="7"/>
      <c r="IF26" s="20"/>
      <c r="IG26" s="7"/>
      <c r="IH26" s="20"/>
      <c r="II26" s="7"/>
      <c r="IJ26" s="20"/>
      <c r="IK26" s="7"/>
      <c r="IL26" s="20"/>
      <c r="IM26" s="89"/>
      <c r="IN26" s="90"/>
      <c r="IO26" s="89"/>
      <c r="IP26" s="90"/>
      <c r="IQ26" s="89"/>
      <c r="IR26" s="90"/>
      <c r="IS26" s="89"/>
      <c r="IT26" s="90"/>
    </row>
    <row r="27" spans="1:254" s="33" customFormat="1" ht="16.5" customHeight="1" x14ac:dyDescent="0.2">
      <c r="A27" s="86" t="s">
        <v>151</v>
      </c>
      <c r="B27" s="5" t="s">
        <v>154</v>
      </c>
      <c r="C27" s="31">
        <f t="shared" si="0"/>
        <v>7</v>
      </c>
      <c r="D27" s="91">
        <f t="shared" si="1"/>
        <v>138</v>
      </c>
      <c r="E27" s="92">
        <f t="shared" si="2"/>
        <v>1.5491550925925925</v>
      </c>
      <c r="F27" s="25">
        <f t="shared" si="3"/>
        <v>1.2662037037037039E-2</v>
      </c>
      <c r="G27" s="7"/>
      <c r="H27" s="20"/>
      <c r="I27" s="7"/>
      <c r="J27" s="20"/>
      <c r="K27" s="7"/>
      <c r="L27" s="20"/>
      <c r="M27" s="7"/>
      <c r="N27" s="20"/>
      <c r="O27" s="7"/>
      <c r="P27" s="20"/>
      <c r="Q27" s="7"/>
      <c r="R27" s="6"/>
      <c r="S27" s="7"/>
      <c r="T27" s="20"/>
      <c r="U27" s="7"/>
      <c r="V27" s="20"/>
      <c r="W27" s="7"/>
      <c r="X27" s="20"/>
      <c r="Y27" s="16"/>
      <c r="Z27" s="6"/>
      <c r="AA27" s="7">
        <v>0.25</v>
      </c>
      <c r="AB27" s="20">
        <f>ROUNDUP(AA27/F27,0)</f>
        <v>20</v>
      </c>
      <c r="AC27" s="7"/>
      <c r="AD27" s="20"/>
      <c r="AE27" s="7"/>
      <c r="AF27" s="20"/>
      <c r="AG27" s="7">
        <v>1.3703703703703704E-2</v>
      </c>
      <c r="AH27" s="20">
        <f>ROUNDUP(AG27/F27,0)</f>
        <v>2</v>
      </c>
      <c r="AI27" s="7">
        <v>1.3657407407407408E-2</v>
      </c>
      <c r="AJ27" s="20">
        <f>ROUNDUP(AI27/F27,0)</f>
        <v>2</v>
      </c>
      <c r="AK27" s="7"/>
      <c r="AL27" s="20"/>
      <c r="AM27" s="7"/>
      <c r="AN27" s="20"/>
      <c r="AO27" s="53"/>
      <c r="AP27" s="17"/>
      <c r="AQ27" s="49"/>
      <c r="AR27" s="20"/>
      <c r="AS27" s="7"/>
      <c r="AT27" s="20"/>
      <c r="AU27" s="7"/>
      <c r="AV27" s="20"/>
      <c r="AW27" s="7"/>
      <c r="AX27" s="20"/>
      <c r="AY27" s="7">
        <v>4.6249999999999999E-2</v>
      </c>
      <c r="AZ27" s="20">
        <f>ROUNDUP(AY27/F27,0)</f>
        <v>4</v>
      </c>
      <c r="BA27" s="7"/>
      <c r="BB27" s="20"/>
      <c r="BC27" s="7"/>
      <c r="BD27" s="6"/>
      <c r="BE27" s="7"/>
      <c r="BF27" s="20"/>
      <c r="BG27" s="7"/>
      <c r="BH27" s="20"/>
      <c r="BI27" s="7"/>
      <c r="BJ27" s="20"/>
      <c r="BK27" s="7"/>
      <c r="BL27" s="20"/>
      <c r="BM27" s="7"/>
      <c r="BN27" s="20"/>
      <c r="BO27" s="7"/>
      <c r="BP27" s="17"/>
      <c r="BQ27" s="7">
        <v>1.3090277777777779E-2</v>
      </c>
      <c r="BR27" s="20">
        <f>ROUNDUP(BQ27/F27,0)</f>
        <v>2</v>
      </c>
      <c r="BS27" s="7">
        <v>4.7152777777777773E-2</v>
      </c>
      <c r="BT27" s="20">
        <f>ROUNDUP(BS27/F27,0)</f>
        <v>4</v>
      </c>
      <c r="BU27" s="7">
        <v>1.5231481481481483E-2</v>
      </c>
      <c r="BV27" s="20">
        <f t="shared" si="6"/>
        <v>2</v>
      </c>
      <c r="BW27" s="7">
        <v>1.3252314814814814E-2</v>
      </c>
      <c r="BX27" s="20">
        <f>ROUNDUP(BW27/F27,0)</f>
        <v>2</v>
      </c>
      <c r="BY27" s="7"/>
      <c r="BZ27" s="20"/>
      <c r="CA27" s="7">
        <v>1.5081018518518516E-2</v>
      </c>
      <c r="CB27" s="20">
        <f>ROUNDUP(CA27/F27,0)</f>
        <v>2</v>
      </c>
      <c r="CC27" s="7"/>
      <c r="CD27" s="20"/>
      <c r="CE27" s="7">
        <v>9.8425925925925917E-2</v>
      </c>
      <c r="CF27" s="20">
        <f>ROUNDUP(CE27/F27,0)</f>
        <v>8</v>
      </c>
      <c r="CG27" s="7"/>
      <c r="CH27" s="6"/>
      <c r="CI27" s="7"/>
      <c r="CJ27" s="20"/>
      <c r="CK27" s="7"/>
      <c r="CL27" s="20"/>
      <c r="CM27" s="7"/>
      <c r="CN27" s="20"/>
      <c r="CO27" s="7"/>
      <c r="CP27" s="20"/>
      <c r="CQ27" s="21"/>
      <c r="CR27" s="20"/>
      <c r="CS27" s="21"/>
      <c r="CT27" s="20"/>
      <c r="CU27" s="7"/>
      <c r="CV27" s="20"/>
      <c r="CW27" s="7"/>
      <c r="CX27" s="20"/>
      <c r="CY27" s="21"/>
      <c r="CZ27" s="20"/>
      <c r="DA27" s="21"/>
      <c r="DB27" s="20"/>
      <c r="DC27" s="21">
        <v>1.329861111111111E-2</v>
      </c>
      <c r="DD27" s="20">
        <f>ROUNDUP(DC27/F27,0)</f>
        <v>2</v>
      </c>
      <c r="DE27" s="21">
        <v>7.8391203703703713E-2</v>
      </c>
      <c r="DF27" s="20">
        <f>ROUNDUP(DE27/F27,0)</f>
        <v>7</v>
      </c>
      <c r="DG27" s="7">
        <v>1.3206018518518518E-2</v>
      </c>
      <c r="DH27" s="20">
        <f t="shared" si="5"/>
        <v>2</v>
      </c>
      <c r="DI27" s="7"/>
      <c r="DJ27" s="17"/>
      <c r="DK27" s="7"/>
      <c r="DL27" s="17"/>
      <c r="DM27" s="7"/>
      <c r="DN27" s="17"/>
      <c r="DO27" s="7"/>
      <c r="DP27" s="17"/>
      <c r="DQ27" s="7"/>
      <c r="DR27" s="20"/>
      <c r="DS27" s="7"/>
      <c r="DT27" s="17"/>
      <c r="DU27" s="7"/>
      <c r="DV27" s="20"/>
      <c r="DW27" s="7"/>
      <c r="DX27" s="20"/>
      <c r="DY27" s="7"/>
      <c r="DZ27" s="17"/>
      <c r="EA27" s="7"/>
      <c r="EB27" s="17"/>
      <c r="EC27" s="7"/>
      <c r="ED27" s="17"/>
      <c r="EE27" s="7"/>
      <c r="EF27" s="20"/>
      <c r="EG27" s="7"/>
      <c r="EH27" s="20"/>
      <c r="EI27" s="7"/>
      <c r="EJ27" s="20"/>
      <c r="EK27" s="7"/>
      <c r="EL27" s="17"/>
      <c r="EM27" s="7"/>
      <c r="EN27" s="20"/>
      <c r="EO27" s="7">
        <v>7.4664351851851843E-2</v>
      </c>
      <c r="EP27" s="20">
        <f>ROUNDUP(EO27/F27,0)</f>
        <v>6</v>
      </c>
      <c r="EQ27" s="7"/>
      <c r="ER27" s="17"/>
      <c r="ES27" s="7">
        <v>2.7025462962962959E-2</v>
      </c>
      <c r="ET27" s="20">
        <f>ROUNDUP(ES27/F27,0)</f>
        <v>3</v>
      </c>
      <c r="EU27" s="7"/>
      <c r="EV27" s="20"/>
      <c r="EW27" s="7"/>
      <c r="EX27" s="20"/>
      <c r="EY27" s="7"/>
      <c r="EZ27" s="20"/>
      <c r="FA27" s="7"/>
      <c r="FB27" s="20"/>
      <c r="FC27" s="7"/>
      <c r="FD27" s="20"/>
      <c r="FE27" s="7"/>
      <c r="FF27" s="20"/>
      <c r="FG27" s="7"/>
      <c r="FH27" s="20"/>
      <c r="FI27" s="7">
        <v>0.22876157407407408</v>
      </c>
      <c r="FJ27" s="20">
        <f>ROUNDUP(FI27/F27,0)</f>
        <v>19</v>
      </c>
      <c r="FK27" s="7">
        <v>9.9560185185185182E-2</v>
      </c>
      <c r="FL27" s="20">
        <f>ROUNDUP(FK27/F27,0)</f>
        <v>8</v>
      </c>
      <c r="FM27" s="7"/>
      <c r="FN27" s="20"/>
      <c r="FO27" s="7"/>
      <c r="FP27" s="20"/>
      <c r="FQ27" s="7">
        <v>1.292824074074074E-2</v>
      </c>
      <c r="FR27" s="20">
        <f>ROUNDUP(FQ27/F27,0)</f>
        <v>2</v>
      </c>
      <c r="FS27" s="7">
        <v>6.9965277777777779E-2</v>
      </c>
      <c r="FT27" s="20">
        <f>ROUNDUP(FS27/F27,0)</f>
        <v>6</v>
      </c>
      <c r="FU27" s="7"/>
      <c r="FV27" s="20"/>
      <c r="FW27" s="7"/>
      <c r="FX27" s="17"/>
      <c r="FY27" s="7"/>
      <c r="FZ27" s="20"/>
      <c r="GA27" s="7">
        <v>1.2673611111111109E-2</v>
      </c>
      <c r="GB27" s="20">
        <f>ROUNDUP(GA27/F27,0)</f>
        <v>2</v>
      </c>
      <c r="GC27" s="7"/>
      <c r="GD27" s="20"/>
      <c r="GE27" s="7"/>
      <c r="GF27" s="20"/>
      <c r="GG27" s="7">
        <v>1.2812499999999999E-2</v>
      </c>
      <c r="GH27" s="20">
        <f>ROUNDUP(GG27/F27,0)</f>
        <v>2</v>
      </c>
      <c r="GI27" s="7"/>
      <c r="GJ27" s="20"/>
      <c r="GK27" s="7"/>
      <c r="GL27" s="20"/>
      <c r="GM27" s="7"/>
      <c r="GN27" s="20"/>
      <c r="GO27" s="7">
        <v>6.8599537037037042E-2</v>
      </c>
      <c r="GP27" s="20">
        <f>ROUNDUP(GO27/F27,0)</f>
        <v>6</v>
      </c>
      <c r="GQ27" s="7">
        <v>1.3368055555555557E-2</v>
      </c>
      <c r="GR27" s="20">
        <f>ROUNDUP(GQ27/F27,0)</f>
        <v>2</v>
      </c>
      <c r="GS27" s="7"/>
      <c r="GT27" s="20"/>
      <c r="GU27" s="7"/>
      <c r="GV27" s="20"/>
      <c r="GW27" s="7">
        <v>7.003472222222222E-2</v>
      </c>
      <c r="GX27" s="20">
        <f t="shared" si="4"/>
        <v>6</v>
      </c>
      <c r="GY27" s="7"/>
      <c r="GZ27" s="20"/>
      <c r="HA27" s="7"/>
      <c r="HB27" s="20"/>
      <c r="HC27" s="7">
        <v>2.9571759259259259E-2</v>
      </c>
      <c r="HD27" s="20">
        <f>ROUNDUP(HC27/F27,0)</f>
        <v>3</v>
      </c>
      <c r="HE27" s="7">
        <v>1.2662037037037039E-2</v>
      </c>
      <c r="HF27" s="20">
        <f>ROUNDUP(HE27/F27,0)</f>
        <v>1</v>
      </c>
      <c r="HG27" s="7"/>
      <c r="HH27" s="20"/>
      <c r="HI27" s="7"/>
      <c r="HJ27" s="20"/>
      <c r="HK27" s="7"/>
      <c r="HL27" s="17"/>
      <c r="HM27" s="7"/>
      <c r="HN27" s="17"/>
      <c r="HO27" s="7">
        <v>0.15192129629629628</v>
      </c>
      <c r="HP27" s="20">
        <f>ROUNDUP(HO27/F27,0)</f>
        <v>12</v>
      </c>
      <c r="HQ27" s="7"/>
      <c r="HR27" s="17"/>
      <c r="HS27" s="7"/>
      <c r="HT27" s="20"/>
      <c r="HU27" s="7"/>
      <c r="HV27" s="17"/>
      <c r="HW27" s="7"/>
      <c r="HX27" s="17"/>
      <c r="HY27" s="7"/>
      <c r="HZ27" s="17"/>
      <c r="IA27" s="7">
        <v>3.3865740740740738E-2</v>
      </c>
      <c r="IB27" s="20">
        <f>ROUNDUP(IA27/F27,0)</f>
        <v>3</v>
      </c>
      <c r="IC27" s="7"/>
      <c r="ID27" s="20"/>
      <c r="IE27" s="7"/>
      <c r="IF27" s="20"/>
      <c r="IG27" s="7"/>
      <c r="IH27" s="20"/>
      <c r="II27" s="7"/>
      <c r="IJ27" s="20"/>
      <c r="IK27" s="7"/>
      <c r="IL27" s="20"/>
      <c r="IM27" s="89"/>
      <c r="IN27" s="90"/>
      <c r="IO27" s="89"/>
      <c r="IP27" s="90"/>
      <c r="IQ27" s="89"/>
      <c r="IR27" s="90"/>
      <c r="IS27" s="89"/>
      <c r="IT27" s="90"/>
    </row>
    <row r="28" spans="1:254" s="33" customFormat="1" ht="16.5" customHeight="1" x14ac:dyDescent="0.2">
      <c r="A28" s="86" t="s">
        <v>152</v>
      </c>
      <c r="B28" s="5" t="s">
        <v>259</v>
      </c>
      <c r="C28" s="31">
        <f t="shared" si="0"/>
        <v>22</v>
      </c>
      <c r="D28" s="91">
        <f t="shared" si="1"/>
        <v>4</v>
      </c>
      <c r="E28" s="92">
        <f t="shared" si="2"/>
        <v>4.9664351851851848E-2</v>
      </c>
      <c r="F28" s="25">
        <f t="shared" si="3"/>
        <v>1.6064814814814813E-2</v>
      </c>
      <c r="G28" s="7"/>
      <c r="H28" s="20"/>
      <c r="I28" s="7"/>
      <c r="J28" s="20"/>
      <c r="K28" s="7"/>
      <c r="L28" s="20"/>
      <c r="M28" s="7"/>
      <c r="N28" s="20"/>
      <c r="O28" s="7"/>
      <c r="P28" s="20"/>
      <c r="Q28" s="7"/>
      <c r="R28" s="6"/>
      <c r="S28" s="7"/>
      <c r="T28" s="20"/>
      <c r="U28" s="7"/>
      <c r="V28" s="20"/>
      <c r="W28" s="7"/>
      <c r="X28" s="20"/>
      <c r="Y28" s="16"/>
      <c r="Z28" s="6"/>
      <c r="AA28" s="7"/>
      <c r="AB28" s="6"/>
      <c r="AC28" s="7"/>
      <c r="AD28" s="20"/>
      <c r="AE28" s="7"/>
      <c r="AF28" s="20"/>
      <c r="AG28" s="7"/>
      <c r="AH28" s="20"/>
      <c r="AI28" s="7"/>
      <c r="AJ28" s="20"/>
      <c r="AK28" s="7"/>
      <c r="AL28" s="20"/>
      <c r="AM28" s="7"/>
      <c r="AN28" s="20"/>
      <c r="AO28" s="53"/>
      <c r="AP28" s="17"/>
      <c r="AQ28" s="49"/>
      <c r="AR28" s="20"/>
      <c r="AS28" s="7"/>
      <c r="AT28" s="20"/>
      <c r="AU28" s="7"/>
      <c r="AV28" s="20"/>
      <c r="AW28" s="7"/>
      <c r="AX28" s="20"/>
      <c r="AY28" s="7"/>
      <c r="AZ28" s="20"/>
      <c r="BA28" s="7"/>
      <c r="BB28" s="20"/>
      <c r="BC28" s="7"/>
      <c r="BD28" s="6"/>
      <c r="BE28" s="7"/>
      <c r="BF28" s="20"/>
      <c r="BG28" s="7"/>
      <c r="BH28" s="20"/>
      <c r="BI28" s="7"/>
      <c r="BJ28" s="20"/>
      <c r="BK28" s="7"/>
      <c r="BL28" s="20"/>
      <c r="BM28" s="7"/>
      <c r="BN28" s="20"/>
      <c r="BO28" s="7"/>
      <c r="BP28" s="17"/>
      <c r="BQ28" s="7">
        <v>1.7696759259259259E-2</v>
      </c>
      <c r="BR28" s="20">
        <f>ROUNDUP(BQ28/F28,0)</f>
        <v>2</v>
      </c>
      <c r="BS28" s="7"/>
      <c r="BT28" s="17"/>
      <c r="BU28" s="7"/>
      <c r="BV28" s="20"/>
      <c r="BW28" s="7">
        <v>1.6064814814814813E-2</v>
      </c>
      <c r="BX28" s="20">
        <f>ROUNDUP(BW28/F28,0)</f>
        <v>1</v>
      </c>
      <c r="BY28" s="7">
        <v>1.5902777777777776E-2</v>
      </c>
      <c r="BZ28" s="20">
        <f>ROUNDUP(BY28/F28,0)</f>
        <v>1</v>
      </c>
      <c r="CA28" s="7"/>
      <c r="CB28" s="20"/>
      <c r="CC28" s="7"/>
      <c r="CD28" s="20"/>
      <c r="CE28" s="7"/>
      <c r="CF28" s="20"/>
      <c r="CG28" s="7"/>
      <c r="CH28" s="6"/>
      <c r="CI28" s="7"/>
      <c r="CJ28" s="20"/>
      <c r="CK28" s="7"/>
      <c r="CL28" s="20"/>
      <c r="CM28" s="7"/>
      <c r="CN28" s="20"/>
      <c r="CO28" s="7"/>
      <c r="CP28" s="20"/>
      <c r="CQ28" s="21"/>
      <c r="CR28" s="20"/>
      <c r="CS28" s="21"/>
      <c r="CT28" s="20"/>
      <c r="CU28" s="7"/>
      <c r="CV28" s="20"/>
      <c r="CW28" s="7"/>
      <c r="CX28" s="20"/>
      <c r="CY28" s="21"/>
      <c r="CZ28" s="20"/>
      <c r="DA28" s="21"/>
      <c r="DB28" s="20"/>
      <c r="DC28" s="21"/>
      <c r="DD28" s="20"/>
      <c r="DE28" s="21"/>
      <c r="DF28" s="20"/>
      <c r="DG28" s="7"/>
      <c r="DH28" s="20"/>
      <c r="DI28" s="7"/>
      <c r="DJ28" s="17"/>
      <c r="DK28" s="7"/>
      <c r="DL28" s="17"/>
      <c r="DM28" s="7"/>
      <c r="DN28" s="17"/>
      <c r="DO28" s="7"/>
      <c r="DP28" s="17"/>
      <c r="DQ28" s="7"/>
      <c r="DR28" s="20"/>
      <c r="DS28" s="7"/>
      <c r="DT28" s="17"/>
      <c r="DU28" s="7"/>
      <c r="DV28" s="20"/>
      <c r="DW28" s="7"/>
      <c r="DX28" s="20"/>
      <c r="DY28" s="7"/>
      <c r="DZ28" s="17"/>
      <c r="EA28" s="7"/>
      <c r="EB28" s="17"/>
      <c r="EC28" s="7"/>
      <c r="ED28" s="17"/>
      <c r="EE28" s="7"/>
      <c r="EF28" s="20"/>
      <c r="EG28" s="7"/>
      <c r="EH28" s="20"/>
      <c r="EI28" s="7"/>
      <c r="EJ28" s="20"/>
      <c r="EK28" s="7"/>
      <c r="EL28" s="17"/>
      <c r="EM28" s="7"/>
      <c r="EN28" s="20"/>
      <c r="EO28" s="7"/>
      <c r="EP28" s="20"/>
      <c r="EQ28" s="7"/>
      <c r="ER28" s="17"/>
      <c r="ES28" s="7"/>
      <c r="ET28" s="20"/>
      <c r="EU28" s="7"/>
      <c r="EV28" s="20"/>
      <c r="EW28" s="7"/>
      <c r="EX28" s="17"/>
      <c r="EY28" s="7"/>
      <c r="EZ28" s="17"/>
      <c r="FA28" s="7"/>
      <c r="FB28" s="20"/>
      <c r="FC28" s="7"/>
      <c r="FD28" s="20"/>
      <c r="FE28" s="7"/>
      <c r="FF28" s="20"/>
      <c r="FG28" s="7"/>
      <c r="FH28" s="20"/>
      <c r="FI28" s="7"/>
      <c r="FJ28" s="20"/>
      <c r="FK28" s="7"/>
      <c r="FL28" s="20"/>
      <c r="FM28" s="7"/>
      <c r="FN28" s="20"/>
      <c r="FO28" s="7"/>
      <c r="FP28" s="20"/>
      <c r="FQ28" s="7"/>
      <c r="FR28" s="20"/>
      <c r="FS28" s="7"/>
      <c r="FT28" s="20"/>
      <c r="FU28" s="7"/>
      <c r="FV28" s="20"/>
      <c r="FW28" s="7"/>
      <c r="FX28" s="17"/>
      <c r="FY28" s="7"/>
      <c r="FZ28" s="20"/>
      <c r="GA28" s="7"/>
      <c r="GB28" s="20"/>
      <c r="GC28" s="7"/>
      <c r="GD28" s="20"/>
      <c r="GE28" s="7"/>
      <c r="GF28" s="20"/>
      <c r="GG28" s="7"/>
      <c r="GH28" s="20"/>
      <c r="GI28" s="7"/>
      <c r="GJ28" s="20"/>
      <c r="GK28" s="7"/>
      <c r="GL28" s="20"/>
      <c r="GM28" s="7"/>
      <c r="GN28" s="20"/>
      <c r="GO28" s="7"/>
      <c r="GP28" s="20"/>
      <c r="GQ28" s="7"/>
      <c r="GR28" s="20"/>
      <c r="GS28" s="7"/>
      <c r="GT28" s="20"/>
      <c r="GU28" s="7"/>
      <c r="GV28" s="20"/>
      <c r="GW28" s="7"/>
      <c r="GX28" s="20"/>
      <c r="GY28" s="7"/>
      <c r="GZ28" s="17"/>
      <c r="HA28" s="7"/>
      <c r="HB28" s="17"/>
      <c r="HC28" s="7"/>
      <c r="HD28" s="20"/>
      <c r="HE28" s="7"/>
      <c r="HF28" s="20"/>
      <c r="HG28" s="7"/>
      <c r="HH28" s="20"/>
      <c r="HI28" s="7"/>
      <c r="HJ28" s="20"/>
      <c r="HK28" s="7"/>
      <c r="HL28" s="17"/>
      <c r="HM28" s="7"/>
      <c r="HN28" s="17"/>
      <c r="HO28" s="7"/>
      <c r="HP28" s="20"/>
      <c r="HQ28" s="7"/>
      <c r="HR28" s="17"/>
      <c r="HS28" s="7"/>
      <c r="HT28" s="20"/>
      <c r="HU28" s="7"/>
      <c r="HV28" s="17"/>
      <c r="HW28" s="7"/>
      <c r="HX28" s="17"/>
      <c r="HY28" s="7"/>
      <c r="HZ28" s="17"/>
      <c r="IA28" s="7"/>
      <c r="IB28" s="20"/>
      <c r="IC28" s="7"/>
      <c r="ID28" s="20"/>
      <c r="IE28" s="7"/>
      <c r="IF28" s="20"/>
      <c r="IG28" s="7"/>
      <c r="IH28" s="20"/>
      <c r="II28" s="7"/>
      <c r="IJ28" s="20"/>
      <c r="IK28" s="7"/>
      <c r="IL28" s="20"/>
      <c r="IM28" s="89"/>
      <c r="IN28" s="90"/>
      <c r="IO28" s="89"/>
      <c r="IP28" s="90"/>
      <c r="IQ28" s="89"/>
      <c r="IR28" s="90"/>
      <c r="IS28" s="89"/>
      <c r="IT28" s="90"/>
    </row>
    <row r="29" spans="1:254" s="33" customFormat="1" ht="16.5" customHeight="1" x14ac:dyDescent="0.2">
      <c r="A29" s="86" t="s">
        <v>153</v>
      </c>
      <c r="B29" s="5" t="s">
        <v>67</v>
      </c>
      <c r="C29" s="31">
        <f t="shared" si="0"/>
        <v>19</v>
      </c>
      <c r="D29" s="91">
        <f t="shared" si="1"/>
        <v>10</v>
      </c>
      <c r="E29" s="92">
        <f t="shared" si="2"/>
        <v>0.13381944444444444</v>
      </c>
      <c r="F29" s="25">
        <f t="shared" si="3"/>
        <v>1.7083333333333336E-2</v>
      </c>
      <c r="G29" s="7"/>
      <c r="H29" s="20"/>
      <c r="I29" s="7"/>
      <c r="J29" s="20"/>
      <c r="K29" s="7"/>
      <c r="L29" s="20"/>
      <c r="M29" s="7"/>
      <c r="N29" s="20"/>
      <c r="O29" s="7"/>
      <c r="P29" s="20"/>
      <c r="Q29" s="7"/>
      <c r="R29" s="6"/>
      <c r="S29" s="7"/>
      <c r="T29" s="20"/>
      <c r="U29" s="7"/>
      <c r="V29" s="20"/>
      <c r="W29" s="7"/>
      <c r="X29" s="20"/>
      <c r="Y29" s="16"/>
      <c r="Z29" s="6"/>
      <c r="AA29" s="7"/>
      <c r="AB29" s="6"/>
      <c r="AC29" s="7"/>
      <c r="AD29" s="20"/>
      <c r="AE29" s="7"/>
      <c r="AF29" s="20"/>
      <c r="AG29" s="7"/>
      <c r="AH29" s="20"/>
      <c r="AI29" s="7"/>
      <c r="AJ29" s="20"/>
      <c r="AK29" s="7"/>
      <c r="AL29" s="20"/>
      <c r="AM29" s="7"/>
      <c r="AN29" s="20"/>
      <c r="AO29" s="53"/>
      <c r="AP29" s="17"/>
      <c r="AQ29" s="49"/>
      <c r="AR29" s="20"/>
      <c r="AS29" s="7"/>
      <c r="AT29" s="20"/>
      <c r="AU29" s="7"/>
      <c r="AV29" s="20"/>
      <c r="AW29" s="7"/>
      <c r="AX29" s="20"/>
      <c r="AY29" s="7"/>
      <c r="AZ29" s="20"/>
      <c r="BA29" s="7"/>
      <c r="BB29" s="20"/>
      <c r="BC29" s="7"/>
      <c r="BD29" s="6"/>
      <c r="BE29" s="7"/>
      <c r="BF29" s="20"/>
      <c r="BG29" s="7"/>
      <c r="BH29" s="20"/>
      <c r="BI29" s="7"/>
      <c r="BJ29" s="20"/>
      <c r="BK29" s="7"/>
      <c r="BL29" s="20"/>
      <c r="BM29" s="7"/>
      <c r="BN29" s="20"/>
      <c r="BO29" s="7"/>
      <c r="BP29" s="17"/>
      <c r="BQ29" s="7"/>
      <c r="BR29" s="20"/>
      <c r="BS29" s="7"/>
      <c r="BT29" s="17"/>
      <c r="BU29" s="7">
        <v>1.8437499999999999E-2</v>
      </c>
      <c r="BV29" s="20">
        <f t="shared" si="6"/>
        <v>2</v>
      </c>
      <c r="BW29" s="7"/>
      <c r="BX29" s="20"/>
      <c r="BY29" s="7">
        <v>1.3518518518518518E-2</v>
      </c>
      <c r="BZ29" s="20">
        <f>ROUNDUP(BY29/F29,0)</f>
        <v>1</v>
      </c>
      <c r="CA29" s="7"/>
      <c r="CB29" s="20"/>
      <c r="CC29" s="7"/>
      <c r="CD29" s="20"/>
      <c r="CE29" s="7"/>
      <c r="CF29" s="20"/>
      <c r="CG29" s="7"/>
      <c r="CH29" s="6"/>
      <c r="CI29" s="7"/>
      <c r="CJ29" s="20"/>
      <c r="CK29" s="7"/>
      <c r="CL29" s="20"/>
      <c r="CM29" s="7"/>
      <c r="CN29" s="20"/>
      <c r="CO29" s="7"/>
      <c r="CP29" s="20"/>
      <c r="CQ29" s="21"/>
      <c r="CR29" s="20"/>
      <c r="CS29" s="21"/>
      <c r="CT29" s="20"/>
      <c r="CU29" s="7"/>
      <c r="CV29" s="20"/>
      <c r="CW29" s="7"/>
      <c r="CX29" s="20"/>
      <c r="CY29" s="21"/>
      <c r="CZ29" s="20"/>
      <c r="DA29" s="21"/>
      <c r="DB29" s="20"/>
      <c r="DC29" s="21"/>
      <c r="DD29" s="20"/>
      <c r="DE29" s="21"/>
      <c r="DF29" s="20"/>
      <c r="DG29" s="7"/>
      <c r="DH29" s="20"/>
      <c r="DI29" s="7"/>
      <c r="DJ29" s="17"/>
      <c r="DK29" s="7"/>
      <c r="DL29" s="17"/>
      <c r="DM29" s="7"/>
      <c r="DN29" s="17"/>
      <c r="DO29" s="7"/>
      <c r="DP29" s="17"/>
      <c r="DQ29" s="7"/>
      <c r="DR29" s="20"/>
      <c r="DS29" s="7"/>
      <c r="DT29" s="17"/>
      <c r="DU29" s="7"/>
      <c r="DV29" s="20"/>
      <c r="DW29" s="7"/>
      <c r="DX29" s="20"/>
      <c r="DY29" s="7"/>
      <c r="DZ29" s="17"/>
      <c r="EA29" s="7"/>
      <c r="EB29" s="17"/>
      <c r="EC29" s="7"/>
      <c r="ED29" s="17"/>
      <c r="EE29" s="7"/>
      <c r="EF29" s="20"/>
      <c r="EG29" s="7"/>
      <c r="EH29" s="20"/>
      <c r="EI29" s="7"/>
      <c r="EJ29" s="20"/>
      <c r="EK29" s="7"/>
      <c r="EL29" s="17"/>
      <c r="EM29" s="7"/>
      <c r="EN29" s="20"/>
      <c r="EO29" s="7"/>
      <c r="EP29" s="20"/>
      <c r="EQ29" s="7"/>
      <c r="ER29" s="17"/>
      <c r="ES29" s="7"/>
      <c r="ET29" s="20"/>
      <c r="EU29" s="7"/>
      <c r="EV29" s="20"/>
      <c r="EW29" s="7"/>
      <c r="EX29" s="17"/>
      <c r="EY29" s="7"/>
      <c r="EZ29" s="17"/>
      <c r="FA29" s="7"/>
      <c r="FB29" s="20"/>
      <c r="FC29" s="7"/>
      <c r="FD29" s="20"/>
      <c r="FE29" s="7"/>
      <c r="FF29" s="20"/>
      <c r="FG29" s="7"/>
      <c r="FH29" s="20"/>
      <c r="FI29" s="7"/>
      <c r="FJ29" s="20"/>
      <c r="FK29" s="7"/>
      <c r="FL29" s="20"/>
      <c r="FM29" s="7"/>
      <c r="FN29" s="20"/>
      <c r="FO29" s="7"/>
      <c r="FP29" s="20"/>
      <c r="FQ29" s="7">
        <v>1.7083333333333336E-2</v>
      </c>
      <c r="FR29" s="20">
        <f>ROUNDUP(FQ29/F29,0)</f>
        <v>1</v>
      </c>
      <c r="FS29" s="7"/>
      <c r="FT29" s="20"/>
      <c r="FU29" s="7"/>
      <c r="FV29" s="20"/>
      <c r="FW29" s="7"/>
      <c r="FX29" s="17"/>
      <c r="FY29" s="7"/>
      <c r="FZ29" s="20"/>
      <c r="GA29" s="7"/>
      <c r="GB29" s="20"/>
      <c r="GC29" s="7"/>
      <c r="GD29" s="20"/>
      <c r="GE29" s="7"/>
      <c r="GF29" s="20"/>
      <c r="GG29" s="7"/>
      <c r="GH29" s="20"/>
      <c r="GI29" s="7"/>
      <c r="GJ29" s="20"/>
      <c r="GK29" s="7"/>
      <c r="GL29" s="20"/>
      <c r="GM29" s="7"/>
      <c r="GN29" s="20"/>
      <c r="GO29" s="7"/>
      <c r="GP29" s="20"/>
      <c r="GQ29" s="7"/>
      <c r="GR29" s="20"/>
      <c r="GS29" s="7"/>
      <c r="GT29" s="20"/>
      <c r="GU29" s="7"/>
      <c r="GV29" s="20"/>
      <c r="GW29" s="7">
        <v>8.0717592592592591E-2</v>
      </c>
      <c r="GX29" s="20">
        <f t="shared" si="4"/>
        <v>5</v>
      </c>
      <c r="GY29" s="7"/>
      <c r="GZ29" s="17"/>
      <c r="HA29" s="7"/>
      <c r="HB29" s="17"/>
      <c r="HC29" s="7"/>
      <c r="HD29" s="20"/>
      <c r="HE29" s="7"/>
      <c r="HF29" s="20"/>
      <c r="HG29" s="7"/>
      <c r="HH29" s="20"/>
      <c r="HI29" s="7"/>
      <c r="HJ29" s="20"/>
      <c r="HK29" s="7"/>
      <c r="HL29" s="17"/>
      <c r="HM29" s="7"/>
      <c r="HN29" s="17"/>
      <c r="HO29" s="7"/>
      <c r="HP29" s="20"/>
      <c r="HQ29" s="7"/>
      <c r="HR29" s="17"/>
      <c r="HS29" s="7">
        <v>4.0624999999999993E-3</v>
      </c>
      <c r="HT29" s="20">
        <f>ROUNDUP(HS29/F29,0)</f>
        <v>1</v>
      </c>
      <c r="HU29" s="7"/>
      <c r="HV29" s="17"/>
      <c r="HW29" s="7"/>
      <c r="HX29" s="17"/>
      <c r="HY29" s="7"/>
      <c r="HZ29" s="17"/>
      <c r="IA29" s="7"/>
      <c r="IB29" s="20"/>
      <c r="IC29" s="7"/>
      <c r="ID29" s="20"/>
      <c r="IE29" s="7"/>
      <c r="IF29" s="20"/>
      <c r="IG29" s="7"/>
      <c r="IH29" s="20"/>
      <c r="II29" s="7"/>
      <c r="IJ29" s="20"/>
      <c r="IK29" s="7"/>
      <c r="IL29" s="20"/>
      <c r="IM29" s="89"/>
      <c r="IN29" s="90"/>
      <c r="IO29" s="89"/>
      <c r="IP29" s="90"/>
      <c r="IQ29" s="89"/>
      <c r="IR29" s="90"/>
      <c r="IS29" s="89"/>
      <c r="IT29" s="90"/>
    </row>
    <row r="30" spans="1:254" s="33" customFormat="1" ht="16.5" customHeight="1" x14ac:dyDescent="0.2">
      <c r="A30" s="86" t="s">
        <v>162</v>
      </c>
      <c r="B30" s="5" t="s">
        <v>25</v>
      </c>
      <c r="C30" s="31">
        <f t="shared" si="0"/>
        <v>1</v>
      </c>
      <c r="D30" s="91">
        <f t="shared" si="1"/>
        <v>259</v>
      </c>
      <c r="E30" s="92">
        <f t="shared" si="2"/>
        <v>3.3653240740740755</v>
      </c>
      <c r="F30" s="25">
        <f t="shared" si="3"/>
        <v>1.4606481481481482E-2</v>
      </c>
      <c r="G30" s="7"/>
      <c r="H30" s="20"/>
      <c r="I30" s="7"/>
      <c r="J30" s="20"/>
      <c r="K30" s="7"/>
      <c r="L30" s="20"/>
      <c r="M30" s="7">
        <v>2.3078703703703702E-2</v>
      </c>
      <c r="N30" s="20">
        <f>ROUNDUP(M30/F30,0)</f>
        <v>2</v>
      </c>
      <c r="O30" s="7"/>
      <c r="P30" s="20"/>
      <c r="Q30" s="7"/>
      <c r="R30" s="20"/>
      <c r="S30" s="7">
        <v>3.9421296296296295E-2</v>
      </c>
      <c r="T30" s="20">
        <f>ROUNDUP(S30/F30,0)</f>
        <v>3</v>
      </c>
      <c r="U30" s="7">
        <v>8.1134259259259267E-2</v>
      </c>
      <c r="V30" s="20">
        <f>ROUNDUP(U30/F30,0)</f>
        <v>6</v>
      </c>
      <c r="W30" s="7">
        <v>2.2002314814814818E-2</v>
      </c>
      <c r="X30" s="20">
        <f>ROUNDUP(W30/F30,0)</f>
        <v>2</v>
      </c>
      <c r="Y30" s="16"/>
      <c r="Z30" s="6"/>
      <c r="AA30" s="7"/>
      <c r="AB30" s="6"/>
      <c r="AC30" s="7"/>
      <c r="AD30" s="20"/>
      <c r="AE30" s="7">
        <v>2.3958333333333331E-2</v>
      </c>
      <c r="AF30" s="20">
        <f>ROUNDUP(AE30/F30,0)</f>
        <v>2</v>
      </c>
      <c r="AG30" s="7"/>
      <c r="AH30" s="20"/>
      <c r="AI30" s="7">
        <v>1.5462962962962963E-2</v>
      </c>
      <c r="AJ30" s="20">
        <f>ROUNDUP(AI30/F30,0)</f>
        <v>2</v>
      </c>
      <c r="AK30" s="7">
        <v>3.5243055555555555E-2</v>
      </c>
      <c r="AL30" s="20">
        <f>ROUNDUP(AK30/F30,0)</f>
        <v>3</v>
      </c>
      <c r="AM30" s="7"/>
      <c r="AN30" s="20"/>
      <c r="AO30" s="53"/>
      <c r="AP30" s="17"/>
      <c r="AQ30" s="49"/>
      <c r="AR30" s="20"/>
      <c r="AS30" s="7">
        <v>0.17608796296296295</v>
      </c>
      <c r="AT30" s="20">
        <f>ROUNDUP(AS30/F30,0)</f>
        <v>13</v>
      </c>
      <c r="AU30" s="7">
        <v>1.4999999999999999E-2</v>
      </c>
      <c r="AV30" s="20">
        <f>ROUNDUP(AU30/F30,0)</f>
        <v>2</v>
      </c>
      <c r="AW30" s="7">
        <v>2.3576388888888893E-2</v>
      </c>
      <c r="AX30" s="20">
        <f>ROUNDUP(AW30/F30,0)</f>
        <v>2</v>
      </c>
      <c r="AY30" s="7">
        <v>5.1620370370370372E-2</v>
      </c>
      <c r="AZ30" s="20">
        <f>ROUNDUP(AY30/F30,0)</f>
        <v>4</v>
      </c>
      <c r="BA30" s="7">
        <v>1.7685185185185182E-2</v>
      </c>
      <c r="BB30" s="20">
        <f>ROUNDUP(BA30/F30,0)</f>
        <v>2</v>
      </c>
      <c r="BC30" s="7">
        <v>0.24988425925925925</v>
      </c>
      <c r="BD30" s="20">
        <f>ROUNDUP(BC30/F30,0)</f>
        <v>18</v>
      </c>
      <c r="BE30" s="7"/>
      <c r="BF30" s="20"/>
      <c r="BG30" s="7"/>
      <c r="BH30" s="20"/>
      <c r="BI30" s="7">
        <v>5.3321759259259256E-2</v>
      </c>
      <c r="BJ30" s="20">
        <f>ROUNDUP(BI30/F30,0)</f>
        <v>4</v>
      </c>
      <c r="BK30" s="7"/>
      <c r="BL30" s="20"/>
      <c r="BM30" s="7">
        <v>7.6655092592592594E-2</v>
      </c>
      <c r="BN30" s="20">
        <f>ROUNDUP(BM30/F30,0)</f>
        <v>6</v>
      </c>
      <c r="BO30" s="7"/>
      <c r="BP30" s="17"/>
      <c r="BQ30" s="7">
        <v>1.4699074074074074E-2</v>
      </c>
      <c r="BR30" s="20">
        <f>ROUNDUP(BQ30/F30,0)</f>
        <v>2</v>
      </c>
      <c r="BS30" s="7"/>
      <c r="BT30" s="17"/>
      <c r="BU30" s="7">
        <v>1.8622685185185183E-2</v>
      </c>
      <c r="BV30" s="20">
        <f t="shared" si="6"/>
        <v>2</v>
      </c>
      <c r="BW30" s="7">
        <v>1.525462962962963E-2</v>
      </c>
      <c r="BX30" s="20">
        <f>ROUNDUP(BW30/F30,0)</f>
        <v>2</v>
      </c>
      <c r="BY30" s="7">
        <v>2.1944444444444447E-2</v>
      </c>
      <c r="BZ30" s="20">
        <f>ROUNDUP(BY30/F30,0)</f>
        <v>2</v>
      </c>
      <c r="CA30" s="7">
        <v>1.4641203703703703E-2</v>
      </c>
      <c r="CB30" s="20">
        <f>ROUNDUP(CA30/F30,0)</f>
        <v>2</v>
      </c>
      <c r="CC30" s="7"/>
      <c r="CD30" s="20"/>
      <c r="CE30" s="7"/>
      <c r="CF30" s="20"/>
      <c r="CG30" s="7"/>
      <c r="CH30" s="6"/>
      <c r="CI30" s="7">
        <v>0.31967592592592592</v>
      </c>
      <c r="CJ30" s="20">
        <f>ROUNDUP(CI30/F30,0)</f>
        <v>22</v>
      </c>
      <c r="CK30" s="7">
        <v>3.1273148148148147E-2</v>
      </c>
      <c r="CL30" s="20">
        <f>ROUNDUP(CK30/F30,0)</f>
        <v>3</v>
      </c>
      <c r="CM30" s="7">
        <v>1.4652777777777778E-2</v>
      </c>
      <c r="CN30" s="20">
        <f>ROUNDUP(CM30/F30,0)</f>
        <v>2</v>
      </c>
      <c r="CO30" s="7"/>
      <c r="CP30" s="20"/>
      <c r="CQ30" s="21">
        <v>5.4039351851851852E-2</v>
      </c>
      <c r="CR30" s="20">
        <f>ROUNDUP(CQ30/F30,0)</f>
        <v>4</v>
      </c>
      <c r="CS30" s="21"/>
      <c r="CT30" s="20"/>
      <c r="CU30" s="7"/>
      <c r="CV30" s="20"/>
      <c r="CW30" s="7">
        <v>2.9027777777777777E-2</v>
      </c>
      <c r="CX30" s="20">
        <f>ROUNDUP(CW30/F30,0)</f>
        <v>2</v>
      </c>
      <c r="CY30" s="21"/>
      <c r="CZ30" s="20"/>
      <c r="DA30" s="21"/>
      <c r="DB30" s="20"/>
      <c r="DC30" s="21">
        <v>1.4606481481481482E-2</v>
      </c>
      <c r="DD30" s="20">
        <f>ROUNDUP(DC30/F30,0)</f>
        <v>1</v>
      </c>
      <c r="DE30" s="21"/>
      <c r="DF30" s="20"/>
      <c r="DG30" s="7">
        <v>1.545138888888889E-2</v>
      </c>
      <c r="DH30" s="20">
        <f t="shared" si="5"/>
        <v>2</v>
      </c>
      <c r="DI30" s="7"/>
      <c r="DJ30" s="17"/>
      <c r="DK30" s="7"/>
      <c r="DL30" s="17"/>
      <c r="DM30" s="7"/>
      <c r="DN30" s="17"/>
      <c r="DO30" s="7"/>
      <c r="DP30" s="17"/>
      <c r="DQ30" s="7">
        <v>2.8182870370370372E-2</v>
      </c>
      <c r="DR30" s="20">
        <f t="shared" si="7"/>
        <v>2</v>
      </c>
      <c r="DS30" s="7"/>
      <c r="DT30" s="17"/>
      <c r="DU30" s="7"/>
      <c r="DV30" s="20"/>
      <c r="DW30" s="7"/>
      <c r="DX30" s="20"/>
      <c r="DY30" s="7"/>
      <c r="DZ30" s="17"/>
      <c r="EA30" s="7"/>
      <c r="EB30" s="17"/>
      <c r="EC30" s="7"/>
      <c r="ED30" s="17"/>
      <c r="EE30" s="7"/>
      <c r="EF30" s="20"/>
      <c r="EG30" s="7"/>
      <c r="EH30" s="20"/>
      <c r="EI30" s="7"/>
      <c r="EJ30" s="20"/>
      <c r="EK30" s="7"/>
      <c r="EL30" s="17"/>
      <c r="EM30" s="7"/>
      <c r="EN30" s="20"/>
      <c r="EO30" s="7">
        <v>9.6458333333333326E-2</v>
      </c>
      <c r="EP30" s="20">
        <f>ROUNDUP(EO30/F30,0)</f>
        <v>7</v>
      </c>
      <c r="EQ30" s="7"/>
      <c r="ER30" s="17"/>
      <c r="ES30" s="7">
        <v>3.6180555555555556E-2</v>
      </c>
      <c r="ET30" s="20">
        <f>ROUNDUP(ES30/F30,0)</f>
        <v>3</v>
      </c>
      <c r="EU30" s="7"/>
      <c r="EV30" s="20"/>
      <c r="EW30" s="7"/>
      <c r="EX30" s="17"/>
      <c r="EY30" s="7"/>
      <c r="EZ30" s="17"/>
      <c r="FA30" s="7">
        <v>7.3472222222222217E-2</v>
      </c>
      <c r="FB30" s="20">
        <f>ROUNDUP(FA30/F30,0)</f>
        <v>6</v>
      </c>
      <c r="FC30" s="7"/>
      <c r="FD30" s="20"/>
      <c r="FE30" s="7"/>
      <c r="FF30" s="20"/>
      <c r="FG30" s="7">
        <v>0.10434027777777777</v>
      </c>
      <c r="FH30" s="20">
        <f>ROUNDUP(FG30/F30,0)</f>
        <v>8</v>
      </c>
      <c r="FI30" s="7"/>
      <c r="FJ30" s="20"/>
      <c r="FK30" s="7"/>
      <c r="FL30" s="20"/>
      <c r="FM30" s="7"/>
      <c r="FN30" s="20"/>
      <c r="FO30" s="7"/>
      <c r="FP30" s="20"/>
      <c r="FQ30" s="7">
        <v>1.5243055555555557E-2</v>
      </c>
      <c r="FR30" s="20">
        <f>ROUNDUP(FQ30/F30,0)</f>
        <v>2</v>
      </c>
      <c r="FS30" s="7"/>
      <c r="FT30" s="20"/>
      <c r="FU30" s="7">
        <v>8.020833333333334E-2</v>
      </c>
      <c r="FV30" s="20">
        <f>ROUNDUP(FU30/F30,0)</f>
        <v>6</v>
      </c>
      <c r="FW30" s="7"/>
      <c r="FX30" s="17"/>
      <c r="FY30" s="7"/>
      <c r="FZ30" s="20"/>
      <c r="GA30" s="7">
        <v>1.4675925925925926E-2</v>
      </c>
      <c r="GB30" s="20">
        <f>ROUNDUP(GA30/F30,0)</f>
        <v>2</v>
      </c>
      <c r="GC30" s="7"/>
      <c r="GD30" s="20"/>
      <c r="GE30" s="7">
        <v>3.7164351851851851E-2</v>
      </c>
      <c r="GF30" s="20">
        <f>ROUNDUP(GE30/F30,0)</f>
        <v>3</v>
      </c>
      <c r="GG30" s="7">
        <v>1.545138888888889E-2</v>
      </c>
      <c r="GH30" s="20">
        <f>ROUNDUP(GG30/F30,0)</f>
        <v>2</v>
      </c>
      <c r="GI30" s="7">
        <v>1.9270833333333334E-2</v>
      </c>
      <c r="GJ30" s="20">
        <f>ROUNDUP(GI30/F30,0)</f>
        <v>2</v>
      </c>
      <c r="GK30" s="7"/>
      <c r="GL30" s="20"/>
      <c r="GM30" s="7">
        <v>2.6469907407407411E-2</v>
      </c>
      <c r="GN30" s="20">
        <f>ROUNDUP(GM30/F30,0)</f>
        <v>2</v>
      </c>
      <c r="GO30" s="7"/>
      <c r="GP30" s="20"/>
      <c r="GQ30" s="7">
        <v>1.5497685185185186E-2</v>
      </c>
      <c r="GR30" s="20">
        <f>ROUNDUP(GQ30/F30,0)</f>
        <v>2</v>
      </c>
      <c r="GS30" s="7"/>
      <c r="GT30" s="20"/>
      <c r="GU30" s="7">
        <v>4.6828703703703706E-2</v>
      </c>
      <c r="GV30" s="20">
        <f>ROUNDUP(GU30/F30,0)</f>
        <v>4</v>
      </c>
      <c r="GW30" s="7">
        <v>8.9386574074074077E-2</v>
      </c>
      <c r="GX30" s="20">
        <f t="shared" si="4"/>
        <v>7</v>
      </c>
      <c r="GY30" s="7"/>
      <c r="GZ30" s="17"/>
      <c r="HA30" s="7"/>
      <c r="HB30" s="17"/>
      <c r="HC30" s="7"/>
      <c r="HD30" s="20"/>
      <c r="HE30" s="7"/>
      <c r="HF30" s="20"/>
      <c r="HG30" s="7"/>
      <c r="HH30" s="20"/>
      <c r="HI30" s="95">
        <v>1.0118055555555556</v>
      </c>
      <c r="HJ30" s="20">
        <f>ROUNDUP(HI30/F30,0)</f>
        <v>70</v>
      </c>
      <c r="HK30" s="7"/>
      <c r="HL30" s="17"/>
      <c r="HM30" s="7"/>
      <c r="HN30" s="17"/>
      <c r="HO30" s="7"/>
      <c r="HP30" s="20"/>
      <c r="HQ30" s="7"/>
      <c r="HR30" s="17"/>
      <c r="HS30" s="7">
        <v>4.4675925925925933E-3</v>
      </c>
      <c r="HT30" s="20">
        <f>ROUNDUP(HS30/F30,0)</f>
        <v>1</v>
      </c>
      <c r="HU30" s="7"/>
      <c r="HV30" s="17"/>
      <c r="HW30" s="7"/>
      <c r="HX30" s="17"/>
      <c r="HY30" s="7">
        <v>6.4907407407407414E-2</v>
      </c>
      <c r="HZ30" s="20">
        <f>ROUNDUP(HY30/F30,0)</f>
        <v>5</v>
      </c>
      <c r="IA30" s="7">
        <v>3.9780092592592589E-2</v>
      </c>
      <c r="IB30" s="20">
        <f>ROUNDUP(IA30/F30,0)</f>
        <v>3</v>
      </c>
      <c r="IC30" s="7">
        <v>1.5000000000000001E-2</v>
      </c>
      <c r="ID30" s="20">
        <f>ROUNDUP(IC30/F30,0)</f>
        <v>2</v>
      </c>
      <c r="IE30" s="7">
        <v>3.3368055555555554E-2</v>
      </c>
      <c r="IF30" s="20">
        <f>ROUNDUP(IE30/F30,0)</f>
        <v>3</v>
      </c>
      <c r="IG30" s="7"/>
      <c r="IH30" s="20"/>
      <c r="II30" s="7">
        <v>2.9143518518518517E-2</v>
      </c>
      <c r="IJ30" s="20">
        <f>ROUNDUP(II30/F30,0)</f>
        <v>2</v>
      </c>
      <c r="IK30" s="7"/>
      <c r="IL30" s="20"/>
      <c r="IM30" s="89"/>
      <c r="IN30" s="90"/>
      <c r="IO30" s="89"/>
      <c r="IP30" s="90"/>
      <c r="IQ30" s="89"/>
      <c r="IR30" s="90"/>
      <c r="IS30" s="89"/>
      <c r="IT30" s="90"/>
    </row>
    <row r="31" spans="1:254" s="33" customFormat="1" ht="16.5" customHeight="1" x14ac:dyDescent="0.2">
      <c r="A31" s="86" t="s">
        <v>251</v>
      </c>
      <c r="B31" s="5" t="s">
        <v>21</v>
      </c>
      <c r="C31" s="31">
        <f t="shared" si="0"/>
        <v>10</v>
      </c>
      <c r="D31" s="91">
        <f t="shared" si="1"/>
        <v>77</v>
      </c>
      <c r="E31" s="92">
        <f t="shared" si="2"/>
        <v>1.0524074074074077</v>
      </c>
      <c r="F31" s="25">
        <f t="shared" si="3"/>
        <v>1.8425925925925925E-2</v>
      </c>
      <c r="G31" s="7"/>
      <c r="H31" s="20"/>
      <c r="I31" s="7"/>
      <c r="J31" s="20"/>
      <c r="K31" s="11"/>
      <c r="L31" s="20"/>
      <c r="M31" s="11"/>
      <c r="N31" s="20"/>
      <c r="O31" s="7"/>
      <c r="P31" s="20"/>
      <c r="Q31" s="7"/>
      <c r="R31" s="6"/>
      <c r="S31" s="11"/>
      <c r="T31" s="20"/>
      <c r="U31" s="7"/>
      <c r="V31" s="6"/>
      <c r="W31" s="7">
        <v>2.6203703703703705E-2</v>
      </c>
      <c r="X31" s="20">
        <f>ROUNDUP(W31/F31,0)</f>
        <v>2</v>
      </c>
      <c r="Y31" s="16"/>
      <c r="Z31" s="6"/>
      <c r="AA31" s="7"/>
      <c r="AB31" s="6"/>
      <c r="AC31" s="7"/>
      <c r="AD31" s="20"/>
      <c r="AE31" s="7">
        <v>3.2094907407407412E-2</v>
      </c>
      <c r="AF31" s="20">
        <f>ROUNDUP(AE31/F31,0)</f>
        <v>2</v>
      </c>
      <c r="AG31" s="7">
        <v>1.9930555555555556E-2</v>
      </c>
      <c r="AH31" s="20">
        <f>ROUNDUP(AG31/F31,0)</f>
        <v>2</v>
      </c>
      <c r="AI31" s="7">
        <v>1.9375E-2</v>
      </c>
      <c r="AJ31" s="20">
        <f>ROUNDUP(AI31/F31,0)</f>
        <v>2</v>
      </c>
      <c r="AK31" s="7">
        <v>4.5671296296296293E-2</v>
      </c>
      <c r="AL31" s="20">
        <f>ROUNDUP(AK31/F31,0)</f>
        <v>3</v>
      </c>
      <c r="AM31" s="7"/>
      <c r="AN31" s="20"/>
      <c r="AO31" s="54"/>
      <c r="AP31" s="17"/>
      <c r="AQ31" s="49"/>
      <c r="AR31" s="20"/>
      <c r="AS31" s="7"/>
      <c r="AT31" s="20"/>
      <c r="AU31" s="7">
        <v>2.0208333333333335E-2</v>
      </c>
      <c r="AV31" s="20">
        <f>ROUNDUP(AU31/F31,0)</f>
        <v>2</v>
      </c>
      <c r="AW31" s="7"/>
      <c r="AX31" s="20"/>
      <c r="AY31" s="7">
        <v>6.6921296296296298E-2</v>
      </c>
      <c r="AZ31" s="20">
        <f>ROUNDUP(AY31/F31,0)</f>
        <v>4</v>
      </c>
      <c r="BA31" s="7">
        <v>1.8877314814814816E-2</v>
      </c>
      <c r="BB31" s="20">
        <f>ROUNDUP(BA31/F31,0)</f>
        <v>2</v>
      </c>
      <c r="BC31" s="7"/>
      <c r="BD31" s="6"/>
      <c r="BE31" s="7"/>
      <c r="BF31" s="20"/>
      <c r="BG31" s="7"/>
      <c r="BH31" s="20"/>
      <c r="BI31" s="7">
        <v>5.9374999999999997E-2</v>
      </c>
      <c r="BJ31" s="20">
        <f>ROUNDUP(BI31/F31,0)</f>
        <v>4</v>
      </c>
      <c r="BK31" s="7"/>
      <c r="BL31" s="6"/>
      <c r="BM31" s="7"/>
      <c r="BN31" s="20"/>
      <c r="BO31" s="7"/>
      <c r="BP31" s="17"/>
      <c r="BQ31" s="7">
        <v>1.8622685185185183E-2</v>
      </c>
      <c r="BR31" s="20">
        <f>ROUNDUP(BQ31/F31,0)</f>
        <v>2</v>
      </c>
      <c r="BS31" s="7"/>
      <c r="BT31" s="17"/>
      <c r="BU31" s="7">
        <v>2.1574074074074075E-2</v>
      </c>
      <c r="BV31" s="20">
        <f t="shared" si="6"/>
        <v>2</v>
      </c>
      <c r="BW31" s="7">
        <v>2.4305555555555556E-2</v>
      </c>
      <c r="BX31" s="20">
        <f>ROUNDUP(BW31/F31,0)</f>
        <v>2</v>
      </c>
      <c r="BY31" s="7">
        <v>1.5995370370370372E-2</v>
      </c>
      <c r="BZ31" s="20">
        <f>ROUNDUP(BY31/F31,0)</f>
        <v>1</v>
      </c>
      <c r="CA31" s="7">
        <v>1.9178240740740742E-2</v>
      </c>
      <c r="CB31" s="20">
        <f>ROUNDUP(CA31/F31,0)</f>
        <v>2</v>
      </c>
      <c r="CC31" s="7"/>
      <c r="CD31" s="20"/>
      <c r="CE31" s="7"/>
      <c r="CF31" s="20"/>
      <c r="CG31" s="7"/>
      <c r="CH31" s="6"/>
      <c r="CI31" s="7"/>
      <c r="CJ31" s="6"/>
      <c r="CK31" s="7">
        <v>3.5370370370370365E-2</v>
      </c>
      <c r="CL31" s="20">
        <f>ROUNDUP(CK31/F31,0)</f>
        <v>2</v>
      </c>
      <c r="CM31" s="7">
        <v>1.9004629629629632E-2</v>
      </c>
      <c r="CN31" s="20">
        <f>ROUNDUP(CM31/F31,0)</f>
        <v>2</v>
      </c>
      <c r="CO31" s="7"/>
      <c r="CP31" s="20"/>
      <c r="CQ31" s="21"/>
      <c r="CR31" s="20"/>
      <c r="CS31" s="7"/>
      <c r="CT31" s="6"/>
      <c r="CU31" s="7"/>
      <c r="CV31" s="20"/>
      <c r="CW31" s="7"/>
      <c r="CX31" s="20"/>
      <c r="CY31" s="21"/>
      <c r="CZ31" s="20"/>
      <c r="DA31" s="21"/>
      <c r="DB31" s="20"/>
      <c r="DC31" s="21">
        <v>1.9444444444444445E-2</v>
      </c>
      <c r="DD31" s="20">
        <f>ROUNDUP(DC31/F31,0)</f>
        <v>2</v>
      </c>
      <c r="DE31" s="21">
        <v>9.4606481481481486E-2</v>
      </c>
      <c r="DF31" s="20">
        <f>ROUNDUP(DE31/F31,0)</f>
        <v>6</v>
      </c>
      <c r="DG31" s="7">
        <v>1.9282407407407408E-2</v>
      </c>
      <c r="DH31" s="20">
        <f t="shared" si="5"/>
        <v>2</v>
      </c>
      <c r="DI31" s="7"/>
      <c r="DJ31" s="17"/>
      <c r="DK31" s="7"/>
      <c r="DL31" s="17"/>
      <c r="DM31" s="7"/>
      <c r="DN31" s="17"/>
      <c r="DO31" s="7"/>
      <c r="DP31" s="17"/>
      <c r="DQ31" s="7">
        <v>1.7303240740740741E-2</v>
      </c>
      <c r="DR31" s="20">
        <f t="shared" si="7"/>
        <v>1</v>
      </c>
      <c r="DS31" s="7"/>
      <c r="DT31" s="17"/>
      <c r="DU31" s="7"/>
      <c r="DV31" s="20"/>
      <c r="DW31" s="7"/>
      <c r="DX31" s="20"/>
      <c r="DY31" s="7"/>
      <c r="DZ31" s="17"/>
      <c r="EA31" s="7"/>
      <c r="EB31" s="17"/>
      <c r="EC31" s="7"/>
      <c r="ED31" s="17"/>
      <c r="EE31" s="7"/>
      <c r="EF31" s="20"/>
      <c r="EG31" s="7"/>
      <c r="EH31" s="20"/>
      <c r="EI31" s="7"/>
      <c r="EJ31" s="20"/>
      <c r="EK31" s="7"/>
      <c r="EL31" s="17"/>
      <c r="EM31" s="7"/>
      <c r="EN31" s="20"/>
      <c r="EO31" s="7"/>
      <c r="EP31" s="20"/>
      <c r="EQ31" s="7"/>
      <c r="ER31" s="17"/>
      <c r="ES31" s="7"/>
      <c r="ET31" s="20"/>
      <c r="EU31" s="7"/>
      <c r="EV31" s="20"/>
      <c r="EW31" s="7"/>
      <c r="EX31" s="17"/>
      <c r="EY31" s="7"/>
      <c r="EZ31" s="17"/>
      <c r="FA31" s="7"/>
      <c r="FB31" s="17"/>
      <c r="FC31" s="7"/>
      <c r="FD31" s="20"/>
      <c r="FE31" s="7"/>
      <c r="FF31" s="20"/>
      <c r="FG31" s="7"/>
      <c r="FH31" s="20"/>
      <c r="FI31" s="7"/>
      <c r="FJ31" s="20"/>
      <c r="FK31" s="7"/>
      <c r="FL31" s="20"/>
      <c r="FM31" s="7"/>
      <c r="FN31" s="20"/>
      <c r="FO31" s="7"/>
      <c r="FP31" s="20"/>
      <c r="FQ31" s="7">
        <v>1.923611111111111E-2</v>
      </c>
      <c r="FR31" s="20">
        <f>ROUNDUP(FQ31/F31,0)</f>
        <v>2</v>
      </c>
      <c r="FS31" s="7"/>
      <c r="FT31" s="20"/>
      <c r="FU31" s="7"/>
      <c r="FV31" s="20"/>
      <c r="FW31" s="7"/>
      <c r="FX31" s="17"/>
      <c r="FY31" s="7"/>
      <c r="FZ31" s="20"/>
      <c r="GA31" s="7">
        <v>1.9039351851851852E-2</v>
      </c>
      <c r="GB31" s="20">
        <f>ROUNDUP(GA31/F31,0)</f>
        <v>2</v>
      </c>
      <c r="GC31" s="7"/>
      <c r="GD31" s="20"/>
      <c r="GE31" s="7"/>
      <c r="GF31" s="20"/>
      <c r="GG31" s="7">
        <v>1.9201388888888889E-2</v>
      </c>
      <c r="GH31" s="20">
        <f>ROUNDUP(GG31/F31,0)</f>
        <v>2</v>
      </c>
      <c r="GI31" s="7"/>
      <c r="GJ31" s="20"/>
      <c r="GK31" s="7"/>
      <c r="GL31" s="20"/>
      <c r="GM31" s="7">
        <v>3.3067129629629634E-2</v>
      </c>
      <c r="GN31" s="20">
        <f>ROUNDUP(GM31/F31,0)</f>
        <v>2</v>
      </c>
      <c r="GO31" s="7"/>
      <c r="GP31" s="20"/>
      <c r="GQ31" s="7">
        <v>1.877314814814815E-2</v>
      </c>
      <c r="GR31" s="20">
        <f>ROUNDUP(GQ31/F31,0)</f>
        <v>2</v>
      </c>
      <c r="GS31" s="7"/>
      <c r="GT31" s="20"/>
      <c r="GU31" s="7">
        <v>5.7314814814814818E-2</v>
      </c>
      <c r="GV31" s="20">
        <f>ROUNDUP(GU31/F31,0)</f>
        <v>4</v>
      </c>
      <c r="GW31" s="7">
        <v>9.8645833333333335E-2</v>
      </c>
      <c r="GX31" s="20">
        <f t="shared" si="4"/>
        <v>6</v>
      </c>
      <c r="GY31" s="7"/>
      <c r="GZ31" s="17"/>
      <c r="HA31" s="7"/>
      <c r="HB31" s="17"/>
      <c r="HC31" s="7">
        <v>2.7754629629629629E-2</v>
      </c>
      <c r="HD31" s="20">
        <f>ROUNDUP(HC31/F31,0)</f>
        <v>2</v>
      </c>
      <c r="HE31" s="7">
        <v>1.8425925925925925E-2</v>
      </c>
      <c r="HF31" s="20">
        <f>ROUNDUP(HE31/F31,0)</f>
        <v>1</v>
      </c>
      <c r="HG31" s="7"/>
      <c r="HH31" s="20"/>
      <c r="HI31" s="7"/>
      <c r="HJ31" s="17"/>
      <c r="HK31" s="7"/>
      <c r="HL31" s="17"/>
      <c r="HM31" s="7"/>
      <c r="HN31" s="17"/>
      <c r="HO31" s="7"/>
      <c r="HP31" s="20"/>
      <c r="HQ31" s="7"/>
      <c r="HR31" s="17"/>
      <c r="HS31" s="7">
        <v>5.185185185185185E-3</v>
      </c>
      <c r="HT31" s="20">
        <f>ROUNDUP(HS31/F31,0)</f>
        <v>1</v>
      </c>
      <c r="HU31" s="7"/>
      <c r="HV31" s="17"/>
      <c r="HW31" s="7"/>
      <c r="HX31" s="17"/>
      <c r="HY31" s="7"/>
      <c r="HZ31" s="20"/>
      <c r="IA31" s="7">
        <v>4.7152777777777773E-2</v>
      </c>
      <c r="IB31" s="20">
        <f>ROUNDUP(IA31/F31,0)</f>
        <v>3</v>
      </c>
      <c r="IC31" s="7"/>
      <c r="ID31" s="20"/>
      <c r="IE31" s="7">
        <v>4.0752314814814811E-2</v>
      </c>
      <c r="IF31" s="20">
        <f>ROUNDUP(IE31/F31,0)</f>
        <v>3</v>
      </c>
      <c r="IG31" s="7"/>
      <c r="IH31" s="20"/>
      <c r="II31" s="7">
        <v>3.4513888888888893E-2</v>
      </c>
      <c r="IJ31" s="20">
        <f>ROUNDUP(II31/F31,0)</f>
        <v>2</v>
      </c>
      <c r="IK31" s="7"/>
      <c r="IL31" s="20"/>
      <c r="IM31" s="89"/>
      <c r="IN31" s="90"/>
      <c r="IO31" s="89"/>
      <c r="IP31" s="90"/>
      <c r="IQ31" s="89"/>
      <c r="IR31" s="90"/>
      <c r="IS31" s="89"/>
      <c r="IT31" s="90"/>
    </row>
    <row r="32" spans="1:254" s="33" customFormat="1" ht="16.5" customHeight="1" x14ac:dyDescent="0.2">
      <c r="A32" s="86" t="s">
        <v>255</v>
      </c>
      <c r="B32" s="29" t="s">
        <v>68</v>
      </c>
      <c r="C32" s="40">
        <f t="shared" si="0"/>
        <v>25</v>
      </c>
      <c r="D32" s="91">
        <f t="shared" si="1"/>
        <v>0</v>
      </c>
      <c r="E32" s="92">
        <f t="shared" si="2"/>
        <v>0</v>
      </c>
      <c r="F32" s="25">
        <f t="shared" si="3"/>
        <v>0</v>
      </c>
      <c r="G32" s="41"/>
      <c r="H32" s="20"/>
      <c r="I32" s="41"/>
      <c r="J32" s="20"/>
      <c r="K32" s="43"/>
      <c r="L32" s="20"/>
      <c r="M32" s="43"/>
      <c r="N32" s="20"/>
      <c r="O32" s="41"/>
      <c r="P32" s="44"/>
      <c r="Q32" s="41"/>
      <c r="R32" s="42"/>
      <c r="S32" s="43"/>
      <c r="T32" s="20"/>
      <c r="U32" s="41"/>
      <c r="V32" s="42"/>
      <c r="W32" s="41"/>
      <c r="X32" s="20"/>
      <c r="Y32" s="45"/>
      <c r="Z32" s="42"/>
      <c r="AA32" s="41"/>
      <c r="AB32" s="42"/>
      <c r="AC32" s="41"/>
      <c r="AD32" s="20"/>
      <c r="AE32" s="41"/>
      <c r="AF32" s="20"/>
      <c r="AG32" s="41"/>
      <c r="AH32" s="20"/>
      <c r="AI32" s="41"/>
      <c r="AJ32" s="20"/>
      <c r="AK32" s="41"/>
      <c r="AL32" s="20"/>
      <c r="AM32" s="41"/>
      <c r="AN32" s="20"/>
      <c r="AO32" s="55"/>
      <c r="AP32" s="17"/>
      <c r="AQ32" s="50"/>
      <c r="AR32" s="20"/>
      <c r="AS32" s="41"/>
      <c r="AT32" s="20"/>
      <c r="AU32" s="41"/>
      <c r="AV32" s="20"/>
      <c r="AW32" s="41"/>
      <c r="AX32" s="20"/>
      <c r="AY32" s="41"/>
      <c r="AZ32" s="20"/>
      <c r="BA32" s="41"/>
      <c r="BB32" s="20"/>
      <c r="BC32" s="41"/>
      <c r="BD32" s="42"/>
      <c r="BE32" s="41"/>
      <c r="BF32" s="42"/>
      <c r="BG32" s="41"/>
      <c r="BH32" s="42"/>
      <c r="BI32" s="41"/>
      <c r="BJ32" s="42"/>
      <c r="BK32" s="41"/>
      <c r="BL32" s="42"/>
      <c r="BM32" s="41"/>
      <c r="BN32" s="20"/>
      <c r="BO32" s="41"/>
      <c r="BP32" s="17"/>
      <c r="BQ32" s="41"/>
      <c r="BR32" s="20"/>
      <c r="BS32" s="41"/>
      <c r="BT32" s="17"/>
      <c r="BU32" s="41"/>
      <c r="BV32" s="20"/>
      <c r="BW32" s="41"/>
      <c r="BX32" s="20"/>
      <c r="BY32" s="41"/>
      <c r="BZ32" s="20"/>
      <c r="CA32" s="41"/>
      <c r="CB32" s="20"/>
      <c r="CC32" s="41"/>
      <c r="CD32" s="20"/>
      <c r="CE32" s="41"/>
      <c r="CF32" s="20"/>
      <c r="CG32" s="41"/>
      <c r="CH32" s="42"/>
      <c r="CI32" s="41"/>
      <c r="CJ32" s="42"/>
      <c r="CK32" s="41"/>
      <c r="CL32" s="20"/>
      <c r="CM32" s="41"/>
      <c r="CN32" s="20"/>
      <c r="CO32" s="41"/>
      <c r="CP32" s="20"/>
      <c r="CQ32" s="46"/>
      <c r="CR32" s="20"/>
      <c r="CS32" s="41"/>
      <c r="CT32" s="42"/>
      <c r="CU32" s="41"/>
      <c r="CV32" s="20"/>
      <c r="CW32" s="41"/>
      <c r="CX32" s="20"/>
      <c r="CY32" s="46"/>
      <c r="CZ32" s="20"/>
      <c r="DA32" s="46"/>
      <c r="DB32" s="20"/>
      <c r="DC32" s="46"/>
      <c r="DD32" s="20"/>
      <c r="DE32" s="46"/>
      <c r="DF32" s="20"/>
      <c r="DG32" s="41"/>
      <c r="DH32" s="17"/>
      <c r="DI32" s="41"/>
      <c r="DJ32" s="17"/>
      <c r="DK32" s="41"/>
      <c r="DL32" s="17"/>
      <c r="DM32" s="41"/>
      <c r="DN32" s="17"/>
      <c r="DO32" s="41"/>
      <c r="DP32" s="17"/>
      <c r="DQ32" s="41"/>
      <c r="DR32" s="20"/>
      <c r="DS32" s="41"/>
      <c r="DT32" s="17"/>
      <c r="DU32" s="41"/>
      <c r="DV32" s="20"/>
      <c r="DW32" s="41"/>
      <c r="DX32" s="20"/>
      <c r="DY32" s="41"/>
      <c r="DZ32" s="17"/>
      <c r="EA32" s="41"/>
      <c r="EB32" s="17"/>
      <c r="EC32" s="41"/>
      <c r="ED32" s="17"/>
      <c r="EE32" s="41"/>
      <c r="EF32" s="20"/>
      <c r="EG32" s="41"/>
      <c r="EH32" s="20"/>
      <c r="EI32" s="41"/>
      <c r="EJ32" s="20"/>
      <c r="EK32" s="41"/>
      <c r="EL32" s="17"/>
      <c r="EM32" s="41"/>
      <c r="EN32" s="20"/>
      <c r="EO32" s="41"/>
      <c r="EP32" s="20"/>
      <c r="EQ32" s="41"/>
      <c r="ER32" s="17"/>
      <c r="ES32" s="41"/>
      <c r="ET32" s="20"/>
      <c r="EU32" s="41"/>
      <c r="EV32" s="20"/>
      <c r="EW32" s="41"/>
      <c r="EX32" s="17"/>
      <c r="EY32" s="41"/>
      <c r="EZ32" s="17"/>
      <c r="FA32" s="41"/>
      <c r="FB32" s="17"/>
      <c r="FC32" s="41"/>
      <c r="FD32" s="20"/>
      <c r="FE32" s="41"/>
      <c r="FF32" s="20"/>
      <c r="FG32" s="41"/>
      <c r="FH32" s="20"/>
      <c r="FI32" s="41"/>
      <c r="FJ32" s="20"/>
      <c r="FK32" s="41"/>
      <c r="FL32" s="20"/>
      <c r="FM32" s="41"/>
      <c r="FN32" s="20"/>
      <c r="FO32" s="41"/>
      <c r="FP32" s="20"/>
      <c r="FQ32" s="41"/>
      <c r="FR32" s="20"/>
      <c r="FS32" s="41"/>
      <c r="FT32" s="20"/>
      <c r="FU32" s="41"/>
      <c r="FV32" s="20"/>
      <c r="FW32" s="41"/>
      <c r="FX32" s="17"/>
      <c r="FY32" s="41"/>
      <c r="FZ32" s="20"/>
      <c r="GA32" s="41"/>
      <c r="GB32" s="20"/>
      <c r="GC32" s="41"/>
      <c r="GD32" s="20"/>
      <c r="GE32" s="41"/>
      <c r="GF32" s="20"/>
      <c r="GG32" s="41"/>
      <c r="GH32" s="20"/>
      <c r="GI32" s="41"/>
      <c r="GJ32" s="20"/>
      <c r="GK32" s="41"/>
      <c r="GL32" s="20"/>
      <c r="GM32" s="41"/>
      <c r="GN32" s="17"/>
      <c r="GO32" s="41"/>
      <c r="GP32" s="20"/>
      <c r="GQ32" s="41"/>
      <c r="GR32" s="20"/>
      <c r="GS32" s="41"/>
      <c r="GT32" s="20"/>
      <c r="GU32" s="41"/>
      <c r="GV32" s="20"/>
      <c r="GW32" s="41"/>
      <c r="GX32" s="20"/>
      <c r="GY32" s="41"/>
      <c r="GZ32" s="17"/>
      <c r="HA32" s="41"/>
      <c r="HB32" s="17"/>
      <c r="HC32" s="41"/>
      <c r="HD32" s="20"/>
      <c r="HE32" s="41"/>
      <c r="HF32" s="20"/>
      <c r="HG32" s="41"/>
      <c r="HH32" s="20"/>
      <c r="HI32" s="41"/>
      <c r="HJ32" s="17"/>
      <c r="HK32" s="41"/>
      <c r="HL32" s="17"/>
      <c r="HM32" s="41"/>
      <c r="HN32" s="17"/>
      <c r="HO32" s="41"/>
      <c r="HP32" s="20"/>
      <c r="HQ32" s="41"/>
      <c r="HR32" s="17"/>
      <c r="HS32" s="41"/>
      <c r="HT32" s="20"/>
      <c r="HU32" s="41"/>
      <c r="HV32" s="17"/>
      <c r="HW32" s="41"/>
      <c r="HX32" s="17"/>
      <c r="HY32" s="41"/>
      <c r="HZ32" s="17"/>
      <c r="IA32" s="41"/>
      <c r="IB32" s="20"/>
      <c r="IC32" s="41"/>
      <c r="ID32" s="20"/>
      <c r="IE32" s="41"/>
      <c r="IF32" s="20"/>
      <c r="IG32" s="41"/>
      <c r="IH32" s="20"/>
      <c r="II32" s="41"/>
      <c r="IJ32" s="20"/>
      <c r="IK32" s="41"/>
      <c r="IL32" s="20"/>
      <c r="IM32" s="89"/>
      <c r="IN32" s="90"/>
      <c r="IO32" s="89"/>
      <c r="IP32" s="90"/>
      <c r="IQ32" s="89"/>
      <c r="IR32" s="90"/>
      <c r="IS32" s="89"/>
      <c r="IT32" s="90"/>
    </row>
    <row r="33" spans="1:254" s="33" customFormat="1" ht="16.5" customHeight="1" x14ac:dyDescent="0.2">
      <c r="A33" s="86" t="s">
        <v>258</v>
      </c>
      <c r="B33" s="29" t="s">
        <v>109</v>
      </c>
      <c r="C33" s="40">
        <f t="shared" si="0"/>
        <v>25</v>
      </c>
      <c r="D33" s="91">
        <f t="shared" si="1"/>
        <v>0</v>
      </c>
      <c r="E33" s="92">
        <f t="shared" si="2"/>
        <v>0</v>
      </c>
      <c r="F33" s="25">
        <f t="shared" si="3"/>
        <v>0</v>
      </c>
      <c r="G33" s="7"/>
      <c r="H33" s="20"/>
      <c r="I33" s="7"/>
      <c r="J33" s="20"/>
      <c r="K33" s="11"/>
      <c r="L33" s="20"/>
      <c r="M33" s="11"/>
      <c r="N33" s="20"/>
      <c r="O33" s="64"/>
      <c r="P33" s="67"/>
      <c r="Q33" s="64"/>
      <c r="R33" s="65"/>
      <c r="S33" s="66"/>
      <c r="T33" s="20"/>
      <c r="U33" s="64"/>
      <c r="V33" s="65"/>
      <c r="W33" s="64"/>
      <c r="X33" s="20"/>
      <c r="Y33" s="68"/>
      <c r="Z33" s="65"/>
      <c r="AA33" s="64"/>
      <c r="AB33" s="65"/>
      <c r="AC33" s="64"/>
      <c r="AD33" s="20"/>
      <c r="AE33" s="64"/>
      <c r="AF33" s="20"/>
      <c r="AG33" s="64"/>
      <c r="AH33" s="20"/>
      <c r="AI33" s="64"/>
      <c r="AJ33" s="20"/>
      <c r="AK33" s="64"/>
      <c r="AL33" s="20"/>
      <c r="AM33" s="64"/>
      <c r="AN33" s="20"/>
      <c r="AO33" s="52"/>
      <c r="AP33" s="17"/>
      <c r="AQ33" s="69"/>
      <c r="AR33" s="20"/>
      <c r="AS33" s="64"/>
      <c r="AT33" s="20"/>
      <c r="AU33" s="64"/>
      <c r="AV33" s="20"/>
      <c r="AW33" s="64"/>
      <c r="AX33" s="20"/>
      <c r="AY33" s="64"/>
      <c r="AZ33" s="20"/>
      <c r="BA33" s="64"/>
      <c r="BB33" s="20"/>
      <c r="BC33" s="64"/>
      <c r="BD33" s="65"/>
      <c r="BE33" s="64"/>
      <c r="BF33" s="65"/>
      <c r="BG33" s="64"/>
      <c r="BH33" s="65"/>
      <c r="BI33" s="64"/>
      <c r="BJ33" s="65"/>
      <c r="BK33" s="64"/>
      <c r="BL33" s="65"/>
      <c r="BM33" s="64"/>
      <c r="BN33" s="20"/>
      <c r="BO33" s="64"/>
      <c r="BP33" s="17"/>
      <c r="BQ33" s="64"/>
      <c r="BR33" s="20"/>
      <c r="BS33" s="64"/>
      <c r="BT33" s="17"/>
      <c r="BU33" s="64"/>
      <c r="BV33" s="20"/>
      <c r="BW33" s="64"/>
      <c r="BX33" s="20"/>
      <c r="BY33" s="64"/>
      <c r="BZ33" s="20"/>
      <c r="CA33" s="64"/>
      <c r="CB33" s="20"/>
      <c r="CC33" s="64"/>
      <c r="CD33" s="20"/>
      <c r="CE33" s="64"/>
      <c r="CF33" s="20"/>
      <c r="CG33" s="64"/>
      <c r="CH33" s="65"/>
      <c r="CI33" s="64"/>
      <c r="CJ33" s="65"/>
      <c r="CK33" s="64"/>
      <c r="CL33" s="20"/>
      <c r="CM33" s="64"/>
      <c r="CN33" s="20"/>
      <c r="CO33" s="64"/>
      <c r="CP33" s="20"/>
      <c r="CQ33" s="70"/>
      <c r="CR33" s="20"/>
      <c r="CS33" s="64"/>
      <c r="CT33" s="65"/>
      <c r="CU33" s="64"/>
      <c r="CV33" s="20"/>
      <c r="CW33" s="64"/>
      <c r="CX33" s="20"/>
      <c r="CY33" s="70"/>
      <c r="CZ33" s="20"/>
      <c r="DA33" s="70"/>
      <c r="DB33" s="20"/>
      <c r="DC33" s="70"/>
      <c r="DD33" s="20"/>
      <c r="DE33" s="70"/>
      <c r="DF33" s="20"/>
      <c r="DG33" s="64"/>
      <c r="DH33" s="17"/>
      <c r="DI33" s="64"/>
      <c r="DJ33" s="17"/>
      <c r="DK33" s="64"/>
      <c r="DL33" s="17"/>
      <c r="DM33" s="64"/>
      <c r="DN33" s="17"/>
      <c r="DO33" s="64"/>
      <c r="DP33" s="17"/>
      <c r="DQ33" s="64"/>
      <c r="DR33" s="20"/>
      <c r="DS33" s="64"/>
      <c r="DT33" s="17"/>
      <c r="DU33" s="64"/>
      <c r="DV33" s="20"/>
      <c r="DW33" s="64"/>
      <c r="DX33" s="20"/>
      <c r="DY33" s="64"/>
      <c r="DZ33" s="17"/>
      <c r="EA33" s="64"/>
      <c r="EB33" s="17"/>
      <c r="EC33" s="64"/>
      <c r="ED33" s="17"/>
      <c r="EE33" s="64"/>
      <c r="EF33" s="20"/>
      <c r="EG33" s="64"/>
      <c r="EH33" s="20"/>
      <c r="EI33" s="64"/>
      <c r="EJ33" s="20"/>
      <c r="EK33" s="64"/>
      <c r="EL33" s="17"/>
      <c r="EM33" s="64"/>
      <c r="EN33" s="20"/>
      <c r="EO33" s="64"/>
      <c r="EP33" s="20"/>
      <c r="EQ33" s="64"/>
      <c r="ER33" s="17"/>
      <c r="ES33" s="64"/>
      <c r="ET33" s="20"/>
      <c r="EU33" s="64"/>
      <c r="EV33" s="20"/>
      <c r="EW33" s="64"/>
      <c r="EX33" s="17"/>
      <c r="EY33" s="64"/>
      <c r="EZ33" s="17"/>
      <c r="FA33" s="64"/>
      <c r="FB33" s="17"/>
      <c r="FC33" s="64"/>
      <c r="FD33" s="20"/>
      <c r="FE33" s="64"/>
      <c r="FF33" s="20"/>
      <c r="FG33" s="64"/>
      <c r="FH33" s="20"/>
      <c r="FI33" s="64"/>
      <c r="FJ33" s="20"/>
      <c r="FK33" s="64"/>
      <c r="FL33" s="20"/>
      <c r="FM33" s="64"/>
      <c r="FN33" s="20"/>
      <c r="FO33" s="64"/>
      <c r="FP33" s="20"/>
      <c r="FQ33" s="64"/>
      <c r="FR33" s="20"/>
      <c r="FS33" s="64"/>
      <c r="FT33" s="20"/>
      <c r="FU33" s="64"/>
      <c r="FV33" s="20"/>
      <c r="FW33" s="64"/>
      <c r="FX33" s="17"/>
      <c r="FY33" s="64"/>
      <c r="FZ33" s="20"/>
      <c r="GA33" s="64"/>
      <c r="GB33" s="20"/>
      <c r="GC33" s="64"/>
      <c r="GD33" s="20"/>
      <c r="GE33" s="64"/>
      <c r="GF33" s="20"/>
      <c r="GG33" s="64"/>
      <c r="GH33" s="20"/>
      <c r="GI33" s="64"/>
      <c r="GJ33" s="20"/>
      <c r="GK33" s="64"/>
      <c r="GL33" s="20"/>
      <c r="GM33" s="64"/>
      <c r="GN33" s="17"/>
      <c r="GO33" s="64"/>
      <c r="GP33" s="20"/>
      <c r="GQ33" s="64"/>
      <c r="GR33" s="20"/>
      <c r="GS33" s="64"/>
      <c r="GT33" s="20"/>
      <c r="GU33" s="64"/>
      <c r="GV33" s="20"/>
      <c r="GW33" s="64"/>
      <c r="GX33" s="20"/>
      <c r="GY33" s="64"/>
      <c r="GZ33" s="17"/>
      <c r="HA33" s="64"/>
      <c r="HB33" s="17"/>
      <c r="HC33" s="64"/>
      <c r="HD33" s="20"/>
      <c r="HE33" s="64"/>
      <c r="HF33" s="20"/>
      <c r="HG33" s="64"/>
      <c r="HH33" s="20"/>
      <c r="HI33" s="64"/>
      <c r="HJ33" s="17"/>
      <c r="HK33" s="64"/>
      <c r="HL33" s="17"/>
      <c r="HM33" s="64"/>
      <c r="HN33" s="17"/>
      <c r="HO33" s="64"/>
      <c r="HP33" s="20"/>
      <c r="HQ33" s="64"/>
      <c r="HR33" s="17"/>
      <c r="HS33" s="64"/>
      <c r="HT33" s="20"/>
      <c r="HU33" s="64"/>
      <c r="HV33" s="17"/>
      <c r="HW33" s="64"/>
      <c r="HX33" s="17"/>
      <c r="HY33" s="64"/>
      <c r="HZ33" s="17"/>
      <c r="IA33" s="64"/>
      <c r="IB33" s="20"/>
      <c r="IC33" s="64"/>
      <c r="ID33" s="20"/>
      <c r="IE33" s="64"/>
      <c r="IF33" s="20"/>
      <c r="IG33" s="64"/>
      <c r="IH33" s="20"/>
      <c r="II33" s="64"/>
      <c r="IJ33" s="20"/>
      <c r="IK33" s="64"/>
      <c r="IL33" s="20"/>
      <c r="IM33" s="89"/>
      <c r="IN33" s="90"/>
      <c r="IO33" s="89"/>
      <c r="IP33" s="90"/>
      <c r="IQ33" s="89"/>
      <c r="IR33" s="90"/>
      <c r="IS33" s="89"/>
      <c r="IT33" s="90"/>
    </row>
    <row r="34" spans="1:254" s="33" customFormat="1" ht="16.5" customHeight="1" x14ac:dyDescent="0.2">
      <c r="A34" s="86" t="s">
        <v>266</v>
      </c>
      <c r="B34" s="29" t="s">
        <v>71</v>
      </c>
      <c r="C34" s="40">
        <f t="shared" si="0"/>
        <v>24</v>
      </c>
      <c r="D34" s="91">
        <f t="shared" si="1"/>
        <v>1</v>
      </c>
      <c r="E34" s="92">
        <f t="shared" si="2"/>
        <v>1.5752314814814813E-2</v>
      </c>
      <c r="F34" s="25">
        <f t="shared" si="3"/>
        <v>1.5752314814814813E-2</v>
      </c>
      <c r="G34" s="7"/>
      <c r="H34" s="20"/>
      <c r="I34" s="7"/>
      <c r="J34" s="20"/>
      <c r="K34" s="11"/>
      <c r="L34" s="20"/>
      <c r="M34" s="11"/>
      <c r="N34" s="20"/>
      <c r="O34" s="7"/>
      <c r="P34" s="20"/>
      <c r="Q34" s="7"/>
      <c r="R34" s="6"/>
      <c r="S34" s="11"/>
      <c r="T34" s="20"/>
      <c r="U34" s="7"/>
      <c r="V34" s="6"/>
      <c r="W34" s="7"/>
      <c r="X34" s="20"/>
      <c r="Y34" s="16"/>
      <c r="Z34" s="6"/>
      <c r="AA34" s="7"/>
      <c r="AB34" s="6"/>
      <c r="AC34" s="7"/>
      <c r="AD34" s="20"/>
      <c r="AE34" s="7"/>
      <c r="AF34" s="20"/>
      <c r="AG34" s="7"/>
      <c r="AH34" s="20"/>
      <c r="AI34" s="7"/>
      <c r="AJ34" s="20"/>
      <c r="AK34" s="7"/>
      <c r="AL34" s="20"/>
      <c r="AM34" s="7"/>
      <c r="AN34" s="20"/>
      <c r="AO34" s="54"/>
      <c r="AP34" s="6"/>
      <c r="AQ34" s="49"/>
      <c r="AR34" s="20"/>
      <c r="AS34" s="7"/>
      <c r="AT34" s="20"/>
      <c r="AU34" s="7">
        <v>1.5752314814814813E-2</v>
      </c>
      <c r="AV34" s="20">
        <f>ROUNDUP(AU34/F34,0)</f>
        <v>1</v>
      </c>
      <c r="AW34" s="7"/>
      <c r="AX34" s="20"/>
      <c r="AY34" s="7"/>
      <c r="AZ34" s="20"/>
      <c r="BA34" s="7"/>
      <c r="BB34" s="20"/>
      <c r="BC34" s="7"/>
      <c r="BD34" s="6"/>
      <c r="BE34" s="7"/>
      <c r="BF34" s="6"/>
      <c r="BG34" s="7"/>
      <c r="BH34" s="6"/>
      <c r="BI34" s="7"/>
      <c r="BJ34" s="6"/>
      <c r="BK34" s="7"/>
      <c r="BL34" s="6"/>
      <c r="BM34" s="7"/>
      <c r="BN34" s="20"/>
      <c r="BO34" s="7"/>
      <c r="BP34" s="6"/>
      <c r="BQ34" s="7"/>
      <c r="BR34" s="20"/>
      <c r="BS34" s="7"/>
      <c r="BT34" s="6"/>
      <c r="BU34" s="7"/>
      <c r="BV34" s="20"/>
      <c r="BW34" s="7"/>
      <c r="BX34" s="20"/>
      <c r="BY34" s="7"/>
      <c r="BZ34" s="20"/>
      <c r="CA34" s="7"/>
      <c r="CB34" s="20"/>
      <c r="CC34" s="7"/>
      <c r="CD34" s="20"/>
      <c r="CE34" s="7"/>
      <c r="CF34" s="20"/>
      <c r="CG34" s="7"/>
      <c r="CH34" s="6"/>
      <c r="CI34" s="7"/>
      <c r="CJ34" s="6"/>
      <c r="CK34" s="7"/>
      <c r="CL34" s="20"/>
      <c r="CM34" s="7"/>
      <c r="CN34" s="20"/>
      <c r="CO34" s="7"/>
      <c r="CP34" s="20"/>
      <c r="CQ34" s="21"/>
      <c r="CR34" s="20"/>
      <c r="CS34" s="7"/>
      <c r="CT34" s="6"/>
      <c r="CU34" s="7"/>
      <c r="CV34" s="20"/>
      <c r="CW34" s="7"/>
      <c r="CX34" s="20"/>
      <c r="CY34" s="21"/>
      <c r="CZ34" s="20"/>
      <c r="DA34" s="21"/>
      <c r="DB34" s="20"/>
      <c r="DC34" s="21"/>
      <c r="DD34" s="20"/>
      <c r="DE34" s="21"/>
      <c r="DF34" s="20"/>
      <c r="DG34" s="7"/>
      <c r="DH34" s="6"/>
      <c r="DI34" s="7"/>
      <c r="DJ34" s="6"/>
      <c r="DK34" s="7"/>
      <c r="DL34" s="6"/>
      <c r="DM34" s="7"/>
      <c r="DN34" s="6"/>
      <c r="DO34" s="7"/>
      <c r="DP34" s="6"/>
      <c r="DQ34" s="7"/>
      <c r="DR34" s="20"/>
      <c r="DS34" s="7"/>
      <c r="DT34" s="6"/>
      <c r="DU34" s="7"/>
      <c r="DV34" s="20"/>
      <c r="DW34" s="7"/>
      <c r="DX34" s="20"/>
      <c r="DY34" s="7"/>
      <c r="DZ34" s="6"/>
      <c r="EA34" s="7"/>
      <c r="EB34" s="6"/>
      <c r="EC34" s="7"/>
      <c r="ED34" s="6"/>
      <c r="EE34" s="7"/>
      <c r="EF34" s="20"/>
      <c r="EG34" s="7"/>
      <c r="EH34" s="20"/>
      <c r="EI34" s="7"/>
      <c r="EJ34" s="20"/>
      <c r="EK34" s="7"/>
      <c r="EL34" s="17"/>
      <c r="EM34" s="7"/>
      <c r="EN34" s="20"/>
      <c r="EO34" s="7"/>
      <c r="EP34" s="20"/>
      <c r="EQ34" s="7"/>
      <c r="ER34" s="17"/>
      <c r="ES34" s="7"/>
      <c r="ET34" s="20"/>
      <c r="EU34" s="7"/>
      <c r="EV34" s="20"/>
      <c r="EW34" s="7"/>
      <c r="EX34" s="17"/>
      <c r="EY34" s="7"/>
      <c r="EZ34" s="17"/>
      <c r="FA34" s="7"/>
      <c r="FB34" s="17"/>
      <c r="FC34" s="7"/>
      <c r="FD34" s="20"/>
      <c r="FE34" s="7"/>
      <c r="FF34" s="20"/>
      <c r="FG34" s="7"/>
      <c r="FH34" s="20"/>
      <c r="FI34" s="7"/>
      <c r="FJ34" s="20"/>
      <c r="FK34" s="7"/>
      <c r="FL34" s="20"/>
      <c r="FM34" s="7"/>
      <c r="FN34" s="20"/>
      <c r="FO34" s="7"/>
      <c r="FP34" s="20"/>
      <c r="FQ34" s="7"/>
      <c r="FR34" s="20"/>
      <c r="FS34" s="7"/>
      <c r="FT34" s="20"/>
      <c r="FU34" s="7"/>
      <c r="FV34" s="20"/>
      <c r="FW34" s="7"/>
      <c r="FX34" s="17"/>
      <c r="FY34" s="7"/>
      <c r="FZ34" s="20"/>
      <c r="GA34" s="7"/>
      <c r="GB34" s="20"/>
      <c r="GC34" s="7"/>
      <c r="GD34" s="20"/>
      <c r="GE34" s="7"/>
      <c r="GF34" s="20"/>
      <c r="GG34" s="7"/>
      <c r="GH34" s="20"/>
      <c r="GI34" s="7"/>
      <c r="GJ34" s="20"/>
      <c r="GK34" s="7"/>
      <c r="GL34" s="20"/>
      <c r="GM34" s="7"/>
      <c r="GN34" s="17"/>
      <c r="GO34" s="7"/>
      <c r="GP34" s="20"/>
      <c r="GQ34" s="7"/>
      <c r="GR34" s="20"/>
      <c r="GS34" s="7"/>
      <c r="GT34" s="20"/>
      <c r="GU34" s="7"/>
      <c r="GV34" s="20"/>
      <c r="GW34" s="7"/>
      <c r="GX34" s="20"/>
      <c r="GY34" s="7"/>
      <c r="GZ34" s="17"/>
      <c r="HA34" s="7"/>
      <c r="HB34" s="17"/>
      <c r="HC34" s="7"/>
      <c r="HD34" s="20"/>
      <c r="HE34" s="7"/>
      <c r="HF34" s="20"/>
      <c r="HG34" s="7"/>
      <c r="HH34" s="20"/>
      <c r="HI34" s="7"/>
      <c r="HJ34" s="17"/>
      <c r="HK34" s="7"/>
      <c r="HL34" s="17"/>
      <c r="HM34" s="7"/>
      <c r="HN34" s="17"/>
      <c r="HO34" s="7"/>
      <c r="HP34" s="20"/>
      <c r="HQ34" s="7"/>
      <c r="HR34" s="17"/>
      <c r="HS34" s="7"/>
      <c r="HT34" s="20"/>
      <c r="HU34" s="7"/>
      <c r="HV34" s="17"/>
      <c r="HW34" s="7"/>
      <c r="HX34" s="17"/>
      <c r="HY34" s="7"/>
      <c r="HZ34" s="17"/>
      <c r="IA34" s="7"/>
      <c r="IB34" s="20"/>
      <c r="IC34" s="7"/>
      <c r="ID34" s="20"/>
      <c r="IE34" s="7"/>
      <c r="IF34" s="20"/>
      <c r="IG34" s="7"/>
      <c r="IH34" s="20"/>
      <c r="II34" s="7"/>
      <c r="IJ34" s="20"/>
      <c r="IK34" s="7"/>
      <c r="IL34" s="20"/>
      <c r="IM34" s="89"/>
      <c r="IN34" s="90"/>
      <c r="IO34" s="89"/>
      <c r="IP34" s="90"/>
      <c r="IQ34" s="89"/>
      <c r="IR34" s="90"/>
      <c r="IS34" s="89"/>
      <c r="IT34" s="90"/>
    </row>
    <row r="35" spans="1:254" s="33" customFormat="1" ht="16.5" customHeight="1" thickBot="1" x14ac:dyDescent="0.25">
      <c r="A35" s="87" t="s">
        <v>290</v>
      </c>
      <c r="B35" s="75" t="s">
        <v>100</v>
      </c>
      <c r="C35" s="76">
        <f t="shared" si="0"/>
        <v>5</v>
      </c>
      <c r="D35" s="85">
        <f t="shared" si="1"/>
        <v>203</v>
      </c>
      <c r="E35" s="78">
        <f t="shared" si="2"/>
        <v>1.889398148148149</v>
      </c>
      <c r="F35" s="79">
        <f t="shared" si="3"/>
        <v>1.1701388888888891E-2</v>
      </c>
      <c r="G35" s="35"/>
      <c r="H35" s="47"/>
      <c r="I35" s="35">
        <v>0.10767361111111111</v>
      </c>
      <c r="J35" s="47">
        <f>ROUNDUP(I35/F35,0)</f>
        <v>10</v>
      </c>
      <c r="K35" s="35"/>
      <c r="L35" s="47"/>
      <c r="M35" s="35"/>
      <c r="N35" s="47"/>
      <c r="O35" s="35">
        <v>1.4351851851851852E-2</v>
      </c>
      <c r="P35" s="47">
        <f>ROUNDUP(O35/F35,0)</f>
        <v>2</v>
      </c>
      <c r="Q35" s="35"/>
      <c r="R35" s="34"/>
      <c r="S35" s="35">
        <v>2.6747685185185183E-2</v>
      </c>
      <c r="T35" s="47">
        <f>ROUNDUP(S35/F35,0)</f>
        <v>3</v>
      </c>
      <c r="U35" s="35"/>
      <c r="V35" s="47"/>
      <c r="W35" s="35">
        <v>1.5810185185185184E-2</v>
      </c>
      <c r="X35" s="47">
        <f>ROUNDUP(W35/F35,0)</f>
        <v>2</v>
      </c>
      <c r="Y35" s="39"/>
      <c r="Z35" s="34"/>
      <c r="AA35" s="35"/>
      <c r="AB35" s="34"/>
      <c r="AC35" s="35">
        <v>2.6284722222222223E-2</v>
      </c>
      <c r="AD35" s="47">
        <f>ROUNDUP(AC35/F35,0)</f>
        <v>3</v>
      </c>
      <c r="AE35" s="35">
        <v>1.8541666666666668E-2</v>
      </c>
      <c r="AF35" s="47">
        <f>ROUNDUP(AE35/F35,0)</f>
        <v>2</v>
      </c>
      <c r="AG35" s="35">
        <v>1.2256944444444444E-2</v>
      </c>
      <c r="AH35" s="47">
        <f>ROUNDUP(AG35/F35,0)</f>
        <v>2</v>
      </c>
      <c r="AI35" s="35">
        <v>1.1990740740740739E-2</v>
      </c>
      <c r="AJ35" s="47">
        <f>ROUNDUP(AI35/F35,0)</f>
        <v>2</v>
      </c>
      <c r="AK35" s="35">
        <v>2.7743055555555559E-2</v>
      </c>
      <c r="AL35" s="47">
        <f>ROUNDUP(AK35/F35,0)</f>
        <v>3</v>
      </c>
      <c r="AM35" s="35">
        <v>9.4675925925925917E-3</v>
      </c>
      <c r="AN35" s="47">
        <f>ROUNDUP(AM35/F35,0)</f>
        <v>1</v>
      </c>
      <c r="AO35" s="35"/>
      <c r="AP35" s="47"/>
      <c r="AQ35" s="51">
        <v>2.3854166666666666E-2</v>
      </c>
      <c r="AR35" s="47">
        <f>ROUNDUP(AQ35/F35,0)</f>
        <v>3</v>
      </c>
      <c r="AS35" s="35"/>
      <c r="AT35" s="47"/>
      <c r="AU35" s="35">
        <v>1.1805555555555555E-2</v>
      </c>
      <c r="AV35" s="47">
        <f>ROUNDUP(AU35/F35,0)</f>
        <v>2</v>
      </c>
      <c r="AW35" s="35">
        <v>1.832175925925926E-2</v>
      </c>
      <c r="AX35" s="47">
        <f>ROUNDUP(AW35/F35,0)</f>
        <v>2</v>
      </c>
      <c r="AY35" s="35"/>
      <c r="AZ35" s="47"/>
      <c r="BA35" s="35">
        <v>1.1851851851851851E-2</v>
      </c>
      <c r="BB35" s="47">
        <f>ROUNDUP(BA35/F35,0)</f>
        <v>2</v>
      </c>
      <c r="BC35" s="35"/>
      <c r="BD35" s="34"/>
      <c r="BE35" s="35"/>
      <c r="BF35" s="47"/>
      <c r="BG35" s="35"/>
      <c r="BH35" s="47"/>
      <c r="BI35" s="35">
        <v>3.5115740740740746E-2</v>
      </c>
      <c r="BJ35" s="47">
        <f>ROUNDUP(BI35/F35,0)</f>
        <v>4</v>
      </c>
      <c r="BK35" s="35">
        <v>1.255787037037037E-2</v>
      </c>
      <c r="BL35" s="47">
        <f>ROUNDUP(BK35/F35,0)</f>
        <v>2</v>
      </c>
      <c r="BM35" s="35"/>
      <c r="BN35" s="47"/>
      <c r="BO35" s="35">
        <v>2.462962962962963E-2</v>
      </c>
      <c r="BP35" s="47">
        <f>ROUNDUP(BO35/F35,0)</f>
        <v>3</v>
      </c>
      <c r="BQ35" s="35">
        <v>1.2210648148148146E-2</v>
      </c>
      <c r="BR35" s="47">
        <f>ROUNDUP(BQ35/F35,0)</f>
        <v>2</v>
      </c>
      <c r="BS35" s="35"/>
      <c r="BT35" s="47"/>
      <c r="BU35" s="35">
        <v>1.3333333333333334E-2</v>
      </c>
      <c r="BV35" s="47">
        <f t="shared" si="6"/>
        <v>2</v>
      </c>
      <c r="BW35" s="35">
        <v>1.1701388888888891E-2</v>
      </c>
      <c r="BX35" s="47">
        <f>ROUNDUP(BW35/F35,0)</f>
        <v>1</v>
      </c>
      <c r="BY35" s="59">
        <v>1.3819444444444445E-2</v>
      </c>
      <c r="BZ35" s="47">
        <f>ROUNDUP(BY35/F35,0)</f>
        <v>2</v>
      </c>
      <c r="CA35" s="35"/>
      <c r="CB35" s="47"/>
      <c r="CC35" s="35"/>
      <c r="CD35" s="47"/>
      <c r="CE35" s="35"/>
      <c r="CF35" s="47"/>
      <c r="CG35" s="35"/>
      <c r="CH35" s="47"/>
      <c r="CI35" s="35"/>
      <c r="CJ35" s="34"/>
      <c r="CK35" s="35"/>
      <c r="CL35" s="47"/>
      <c r="CM35" s="35">
        <v>1.1898148148148149E-2</v>
      </c>
      <c r="CN35" s="47">
        <f>ROUNDUP(CM35/F35,0)</f>
        <v>2</v>
      </c>
      <c r="CO35" s="35">
        <v>7.7824074074074087E-2</v>
      </c>
      <c r="CP35" s="47">
        <f>ROUNDUP(CO35/F35,0)</f>
        <v>7</v>
      </c>
      <c r="CQ35" s="37"/>
      <c r="CR35" s="47"/>
      <c r="CS35" s="35"/>
      <c r="CT35" s="34"/>
      <c r="CU35" s="35"/>
      <c r="CV35" s="47"/>
      <c r="CW35" s="35"/>
      <c r="CX35" s="47"/>
      <c r="CY35" s="37">
        <v>1.4953703703703705E-2</v>
      </c>
      <c r="CZ35" s="47">
        <f>ROUNDUP(CY35/F35,0)</f>
        <v>2</v>
      </c>
      <c r="DA35" s="37">
        <v>3.6111111111111114E-3</v>
      </c>
      <c r="DB35" s="47">
        <f>ROUNDUP(DA35/F35,0)</f>
        <v>1</v>
      </c>
      <c r="DC35" s="37">
        <v>1.1886574074074075E-2</v>
      </c>
      <c r="DD35" s="47">
        <f>ROUNDUP(DC35/F35,0)</f>
        <v>2</v>
      </c>
      <c r="DE35" s="37">
        <v>7.2303240740740737E-2</v>
      </c>
      <c r="DF35" s="47">
        <f>ROUNDUP(DE35/F35,0)</f>
        <v>7</v>
      </c>
      <c r="DG35" s="35"/>
      <c r="DH35" s="36"/>
      <c r="DI35" s="35">
        <v>2.5150462962962961E-2</v>
      </c>
      <c r="DJ35" s="47">
        <f>ROUNDUP(DI35/F35,0)</f>
        <v>3</v>
      </c>
      <c r="DK35" s="35"/>
      <c r="DL35" s="36"/>
      <c r="DM35" s="35">
        <v>3.6111111111111114E-3</v>
      </c>
      <c r="DN35" s="47">
        <f>ROUNDUP(DM35/F35,0)</f>
        <v>1</v>
      </c>
      <c r="DO35" s="35"/>
      <c r="DP35" s="36"/>
      <c r="DQ35" s="35">
        <v>2.1631944444444443E-2</v>
      </c>
      <c r="DR35" s="47">
        <f t="shared" si="7"/>
        <v>2</v>
      </c>
      <c r="DS35" s="35"/>
      <c r="DT35" s="36"/>
      <c r="DU35" s="35"/>
      <c r="DV35" s="47"/>
      <c r="DW35" s="35">
        <v>4.6076388888888882E-2</v>
      </c>
      <c r="DX35" s="47">
        <f>ROUNDUP(DW35/F35,0)</f>
        <v>4</v>
      </c>
      <c r="DY35" s="59">
        <v>7.2453703703703708E-3</v>
      </c>
      <c r="DZ35" s="47">
        <f>ROUNDUP(DY35/F35,0)</f>
        <v>1</v>
      </c>
      <c r="EA35" s="59">
        <v>3.3564814814814812E-4</v>
      </c>
      <c r="EB35" s="47">
        <f>ROUNDUP(EA35/F35,0)</f>
        <v>1</v>
      </c>
      <c r="EC35" s="35"/>
      <c r="ED35" s="34"/>
      <c r="EE35" s="35"/>
      <c r="EF35" s="47"/>
      <c r="EG35" s="35"/>
      <c r="EH35" s="47"/>
      <c r="EI35" s="35">
        <v>2.732638888888889E-2</v>
      </c>
      <c r="EJ35" s="47">
        <f>ROUNDUP(EI35/F35,0)</f>
        <v>3</v>
      </c>
      <c r="EK35" s="35"/>
      <c r="EL35" s="47"/>
      <c r="EM35" s="35"/>
      <c r="EN35" s="47"/>
      <c r="EO35" s="59">
        <v>6.3993055555555553E-2</v>
      </c>
      <c r="EP35" s="47">
        <f>ROUNDUP(EO35/F35,0)</f>
        <v>6</v>
      </c>
      <c r="EQ35" s="35">
        <v>5.6828703703703708E-2</v>
      </c>
      <c r="ER35" s="47">
        <f>ROUNDUP(EQ35/F35,0)</f>
        <v>5</v>
      </c>
      <c r="ES35" s="59">
        <v>2.5358796296296296E-2</v>
      </c>
      <c r="ET35" s="47">
        <f>ROUNDUP(ES35/F35,0)</f>
        <v>3</v>
      </c>
      <c r="EU35" s="35"/>
      <c r="EV35" s="47"/>
      <c r="EW35" s="35"/>
      <c r="EX35" s="47"/>
      <c r="EY35" s="35">
        <v>5.7418981481481481E-2</v>
      </c>
      <c r="EZ35" s="47">
        <f>ROUNDUP(EY35/F35,0)</f>
        <v>5</v>
      </c>
      <c r="FA35" s="35"/>
      <c r="FB35" s="47"/>
      <c r="FC35" s="35">
        <v>4.8310185185185185E-2</v>
      </c>
      <c r="FD35" s="47">
        <f>ROUNDUP(FC35/F35,0)</f>
        <v>5</v>
      </c>
      <c r="FE35" s="35"/>
      <c r="FF35" s="47"/>
      <c r="FG35" s="35"/>
      <c r="FH35" s="47"/>
      <c r="FI35" s="35"/>
      <c r="FJ35" s="47"/>
      <c r="FK35" s="35">
        <v>9.5034722222222215E-2</v>
      </c>
      <c r="FL35" s="47">
        <f>ROUNDUP(FK35/F35,0)</f>
        <v>9</v>
      </c>
      <c r="FM35" s="35"/>
      <c r="FN35" s="47"/>
      <c r="FO35" s="35">
        <v>2.0277777777777777E-2</v>
      </c>
      <c r="FP35" s="47">
        <f>ROUNDUP(FO35/F35,0)</f>
        <v>2</v>
      </c>
      <c r="FQ35" s="35"/>
      <c r="FR35" s="47"/>
      <c r="FS35" s="35">
        <v>6.957175925925925E-2</v>
      </c>
      <c r="FT35" s="47">
        <f>ROUNDUP(FS35/F35,0)</f>
        <v>6</v>
      </c>
      <c r="FU35" s="35"/>
      <c r="FV35" s="47"/>
      <c r="FW35" s="35"/>
      <c r="FX35" s="47"/>
      <c r="FY35" s="35">
        <v>3.4027777777777784E-3</v>
      </c>
      <c r="FZ35" s="47">
        <f>ROUNDUP(FY35/F35,0)</f>
        <v>1</v>
      </c>
      <c r="GA35" s="35">
        <v>1.2025462962962962E-2</v>
      </c>
      <c r="GB35" s="47">
        <f>ROUNDUP(GA35/F35,0)</f>
        <v>2</v>
      </c>
      <c r="GC35" s="35">
        <v>5.2245370370370366E-2</v>
      </c>
      <c r="GD35" s="47">
        <f>ROUNDUP(GC35/F35,0)</f>
        <v>5</v>
      </c>
      <c r="GE35" s="35">
        <v>2.9537037037037039E-2</v>
      </c>
      <c r="GF35" s="47">
        <f>ROUNDUP(GE35/F35,0)</f>
        <v>3</v>
      </c>
      <c r="GG35" s="35">
        <v>1.1759259259259259E-2</v>
      </c>
      <c r="GH35" s="47">
        <f>ROUNDUP(GG35/F35,0)</f>
        <v>2</v>
      </c>
      <c r="GI35" s="35"/>
      <c r="GJ35" s="47"/>
      <c r="GK35" s="35"/>
      <c r="GL35" s="47"/>
      <c r="GM35" s="35"/>
      <c r="GN35" s="47"/>
      <c r="GO35" s="35">
        <v>6.1516203703703698E-2</v>
      </c>
      <c r="GP35" s="47">
        <f>ROUNDUP(GO35/F35,0)</f>
        <v>6</v>
      </c>
      <c r="GQ35" s="35">
        <v>1.1759259259259259E-2</v>
      </c>
      <c r="GR35" s="47">
        <f>ROUNDUP(GQ35/F35,0)</f>
        <v>2</v>
      </c>
      <c r="GS35" s="35"/>
      <c r="GT35" s="47"/>
      <c r="GU35" s="35">
        <v>3.5694444444444445E-2</v>
      </c>
      <c r="GV35" s="47">
        <f>ROUNDUP(GU35/F35,0)</f>
        <v>4</v>
      </c>
      <c r="GW35" s="35">
        <v>6.2071759259259257E-2</v>
      </c>
      <c r="GX35" s="47">
        <f t="shared" si="4"/>
        <v>6</v>
      </c>
      <c r="GY35" s="35"/>
      <c r="GZ35" s="47"/>
      <c r="HA35" s="35">
        <v>4.1666666666666664E-2</v>
      </c>
      <c r="HB35" s="47">
        <f>ROUNDUP(HA35/F35,0)</f>
        <v>4</v>
      </c>
      <c r="HC35" s="35"/>
      <c r="HD35" s="47"/>
      <c r="HE35" s="35">
        <v>1.1747685185185186E-2</v>
      </c>
      <c r="HF35" s="47">
        <f>ROUNDUP(HE35/F35,0)</f>
        <v>2</v>
      </c>
      <c r="HG35" s="35">
        <v>2.5196759259259256E-2</v>
      </c>
      <c r="HH35" s="47">
        <f>ROUNDUP(HG35/F35,0)</f>
        <v>3</v>
      </c>
      <c r="HI35" s="35"/>
      <c r="HJ35" s="47"/>
      <c r="HK35" s="35"/>
      <c r="HL35" s="47"/>
      <c r="HM35" s="35">
        <v>9.9884259259259266E-3</v>
      </c>
      <c r="HN35" s="47">
        <f>ROUNDUP(HM35/F35,0)</f>
        <v>1</v>
      </c>
      <c r="HO35" s="35">
        <v>0.14057870370370371</v>
      </c>
      <c r="HP35" s="47">
        <f>ROUNDUP(HO35/F35,0)</f>
        <v>13</v>
      </c>
      <c r="HQ35" s="35"/>
      <c r="HR35" s="47"/>
      <c r="HS35" s="59">
        <v>3.4953703703703705E-3</v>
      </c>
      <c r="HT35" s="47">
        <f>ROUNDUP(HS35/F35,0)</f>
        <v>1</v>
      </c>
      <c r="HU35" s="35">
        <v>3.0902777777777782E-3</v>
      </c>
      <c r="HV35" s="47">
        <f>ROUNDUP(HU35/F35,0)</f>
        <v>1</v>
      </c>
      <c r="HW35" s="35"/>
      <c r="HX35" s="47"/>
      <c r="HY35" s="59">
        <v>4.854166666666667E-2</v>
      </c>
      <c r="HZ35" s="47">
        <f>ROUNDUP(HY35/F35,0)</f>
        <v>5</v>
      </c>
      <c r="IA35" s="35">
        <v>2.9525462962962962E-2</v>
      </c>
      <c r="IB35" s="47">
        <f>ROUNDUP(IA35/F35,0)</f>
        <v>3</v>
      </c>
      <c r="IC35" s="35"/>
      <c r="ID35" s="47"/>
      <c r="IE35" s="35">
        <v>2.5879629629629627E-2</v>
      </c>
      <c r="IF35" s="47">
        <f>ROUNDUP(IE35/F35,0)</f>
        <v>3</v>
      </c>
      <c r="IG35" s="35">
        <v>1.275462962962963E-2</v>
      </c>
      <c r="IH35" s="47">
        <f>ROUNDUP(IG35/F35,0)</f>
        <v>2</v>
      </c>
      <c r="II35" s="59">
        <v>2.1446759259259259E-2</v>
      </c>
      <c r="IJ35" s="47">
        <f>ROUNDUP(II35/F35,0)</f>
        <v>2</v>
      </c>
      <c r="IK35" s="35">
        <v>1.4756944444444446E-2</v>
      </c>
      <c r="IL35" s="47">
        <f>ROUNDUP(IK35/F35,0)</f>
        <v>2</v>
      </c>
      <c r="IM35" s="89"/>
      <c r="IN35" s="90"/>
      <c r="IO35" s="89"/>
      <c r="IP35" s="90"/>
      <c r="IQ35" s="89"/>
      <c r="IR35" s="90"/>
      <c r="IS35" s="89"/>
      <c r="IT35" s="90"/>
    </row>
    <row r="36" spans="1:254" s="73" customFormat="1" ht="19.5" customHeight="1" x14ac:dyDescent="0.2">
      <c r="A36" s="878" t="s">
        <v>111</v>
      </c>
      <c r="B36" s="879"/>
      <c r="C36" s="80">
        <f>SUM(G36:IK36)</f>
        <v>567</v>
      </c>
      <c r="D36" s="74" t="s">
        <v>112</v>
      </c>
      <c r="E36" s="912">
        <f>SUM(E3:E35)</f>
        <v>25.414710648148152</v>
      </c>
      <c r="F36" s="913"/>
      <c r="G36" s="96">
        <f>(IF(G3&gt;0,"1"))+(IF(G4&gt;0,"1"))+(IF(G5&gt;0,"1"))+(IF(G6&gt;0,"1"))+(IF(G7&gt;0,"1"))+(IF(G8&gt;0,"1"))+(IF(G9&gt;0,"1"))+(IF(G10&gt;0,"1"))+(IF(G11&gt;0,"1"))+(IF(G12&gt;0,"1"))+(IF(G13&gt;0,"1"))+(IF(G14&gt;0,"1"))+(IF(G15&gt;0,"1"))+(IF(G16&gt;0,"1"))+(IF(G17&gt;0,"1"))+(IF(G18&gt;0,"1"))+(IF(G19&gt;0,"1"))+(IF(G20&gt;0,"1"))+(IF(G21&gt;0,"1"))+(IF(G22&gt;0,"1"))+(IF(G23&gt;0,"1"))+(IF(G24&gt;0,"1"))+(IF(G25&gt;0,"1"))+(IF(G26&gt;0,"1"))+(IF(G27&gt;0,"1"))+(IF(G28&gt;0,"1"))+(IF(G29&gt;0,"1"))+(IF(G30&gt;0,"1"))+(IF(G31&gt;0,"1"))+(IF(G32&gt;0,"1"))+(IF(G33&gt;0,"1"))+(IF(G34&gt;0,"1"))+(IF(G35&gt;0,"1"))</f>
        <v>1</v>
      </c>
      <c r="H36" s="96"/>
      <c r="I36" s="96">
        <f t="shared" ref="I36:BS36" si="12">(IF(I3&gt;0,"1"))+(IF(I4&gt;0,"1"))+(IF(I5&gt;0,"1"))+(IF(I6&gt;0,"1"))+(IF(I7&gt;0,"1"))+(IF(I8&gt;0,"1"))+(IF(I9&gt;0,"1"))+(IF(I10&gt;0,"1"))+(IF(I11&gt;0,"1"))+(IF(I12&gt;0,"1"))+(IF(I13&gt;0,"1"))+(IF(I14&gt;0,"1"))+(IF(I15&gt;0,"1"))+(IF(I16&gt;0,"1"))+(IF(I17&gt;0,"1"))+(IF(I18&gt;0,"1"))+(IF(I19&gt;0,"1"))+(IF(I20&gt;0,"1"))+(IF(I21&gt;0,"1"))+(IF(I22&gt;0,"1"))+(IF(I23&gt;0,"1"))+(IF(I24&gt;0,"1"))+(IF(I25&gt;0,"1"))+(IF(I26&gt;0,"1"))+(IF(I27&gt;0,"1"))+(IF(I28&gt;0,"1"))+(IF(I29&gt;0,"1"))+(IF(I30&gt;0,"1"))+(IF(I31&gt;0,"1"))+(IF(I32&gt;0,"1"))+(IF(I33&gt;0,"1"))+(IF(I34&gt;0,"1"))+(IF(I35&gt;0,"1"))</f>
        <v>3</v>
      </c>
      <c r="J36" s="96"/>
      <c r="K36" s="96">
        <f t="shared" si="12"/>
        <v>1</v>
      </c>
      <c r="L36" s="96"/>
      <c r="M36" s="96">
        <f t="shared" si="12"/>
        <v>3</v>
      </c>
      <c r="N36" s="96"/>
      <c r="O36" s="96">
        <f t="shared" si="12"/>
        <v>1</v>
      </c>
      <c r="P36" s="96"/>
      <c r="Q36" s="96">
        <f t="shared" si="12"/>
        <v>1</v>
      </c>
      <c r="R36" s="96"/>
      <c r="S36" s="96">
        <f t="shared" si="12"/>
        <v>8</v>
      </c>
      <c r="T36" s="96"/>
      <c r="U36" s="96">
        <f t="shared" si="12"/>
        <v>3</v>
      </c>
      <c r="V36" s="96"/>
      <c r="W36" s="96">
        <f t="shared" si="12"/>
        <v>9</v>
      </c>
      <c r="X36" s="96"/>
      <c r="Y36" s="96">
        <f t="shared" si="12"/>
        <v>1</v>
      </c>
      <c r="Z36" s="96"/>
      <c r="AA36" s="96">
        <f t="shared" si="12"/>
        <v>2</v>
      </c>
      <c r="AB36" s="96"/>
      <c r="AC36" s="96">
        <f t="shared" si="12"/>
        <v>3</v>
      </c>
      <c r="AD36" s="96"/>
      <c r="AE36" s="96">
        <f t="shared" si="12"/>
        <v>10</v>
      </c>
      <c r="AF36" s="96"/>
      <c r="AG36" s="96">
        <f t="shared" si="12"/>
        <v>11</v>
      </c>
      <c r="AH36" s="96"/>
      <c r="AI36" s="96">
        <f t="shared" si="12"/>
        <v>13</v>
      </c>
      <c r="AJ36" s="96"/>
      <c r="AK36" s="96">
        <f t="shared" si="12"/>
        <v>6</v>
      </c>
      <c r="AL36" s="96"/>
      <c r="AM36" s="96">
        <f t="shared" si="12"/>
        <v>2</v>
      </c>
      <c r="AN36" s="96"/>
      <c r="AO36" s="96">
        <f t="shared" si="12"/>
        <v>7</v>
      </c>
      <c r="AP36" s="96"/>
      <c r="AQ36" s="96">
        <f t="shared" si="12"/>
        <v>1</v>
      </c>
      <c r="AR36" s="96"/>
      <c r="AS36" s="96">
        <f t="shared" si="12"/>
        <v>3</v>
      </c>
      <c r="AT36" s="96"/>
      <c r="AU36" s="96">
        <f t="shared" si="12"/>
        <v>15</v>
      </c>
      <c r="AV36" s="96"/>
      <c r="AW36" s="96">
        <f t="shared" si="12"/>
        <v>5</v>
      </c>
      <c r="AX36" s="96"/>
      <c r="AY36" s="96">
        <f t="shared" si="12"/>
        <v>6</v>
      </c>
      <c r="AZ36" s="96"/>
      <c r="BA36" s="96">
        <f t="shared" si="12"/>
        <v>10</v>
      </c>
      <c r="BB36" s="96"/>
      <c r="BC36" s="96">
        <f t="shared" si="12"/>
        <v>2</v>
      </c>
      <c r="BD36" s="96"/>
      <c r="BE36" s="96">
        <f t="shared" si="12"/>
        <v>1</v>
      </c>
      <c r="BF36" s="96"/>
      <c r="BG36" s="96">
        <f t="shared" si="12"/>
        <v>1</v>
      </c>
      <c r="BH36" s="96"/>
      <c r="BI36" s="96">
        <f t="shared" si="12"/>
        <v>5</v>
      </c>
      <c r="BJ36" s="96"/>
      <c r="BK36" s="96">
        <f t="shared" si="12"/>
        <v>1</v>
      </c>
      <c r="BL36" s="96"/>
      <c r="BM36" s="96">
        <f t="shared" si="12"/>
        <v>1</v>
      </c>
      <c r="BN36" s="96"/>
      <c r="BO36" s="96">
        <f t="shared" si="12"/>
        <v>3</v>
      </c>
      <c r="BP36" s="96"/>
      <c r="BQ36" s="96">
        <f t="shared" si="12"/>
        <v>18</v>
      </c>
      <c r="BR36" s="96"/>
      <c r="BS36" s="96">
        <f t="shared" si="12"/>
        <v>3</v>
      </c>
      <c r="BT36" s="96"/>
      <c r="BU36" s="96">
        <f t="shared" ref="BU36:EE36" si="13">(IF(BU3&gt;0,"1"))+(IF(BU4&gt;0,"1"))+(IF(BU5&gt;0,"1"))+(IF(BU6&gt;0,"1"))+(IF(BU7&gt;0,"1"))+(IF(BU8&gt;0,"1"))+(IF(BU9&gt;0,"1"))+(IF(BU10&gt;0,"1"))+(IF(BU11&gt;0,"1"))+(IF(BU12&gt;0,"1"))+(IF(BU13&gt;0,"1"))+(IF(BU14&gt;0,"1"))+(IF(BU15&gt;0,"1"))+(IF(BU16&gt;0,"1"))+(IF(BU17&gt;0,"1"))+(IF(BU18&gt;0,"1"))+(IF(BU19&gt;0,"1"))+(IF(BU20&gt;0,"1"))+(IF(BU21&gt;0,"1"))+(IF(BU22&gt;0,"1"))+(IF(BU23&gt;0,"1"))+(IF(BU24&gt;0,"1"))+(IF(BU25&gt;0,"1"))+(IF(BU26&gt;0,"1"))+(IF(BU27&gt;0,"1"))+(IF(BU28&gt;0,"1"))+(IF(BU29&gt;0,"1"))+(IF(BU30&gt;0,"1"))+(IF(BU31&gt;0,"1"))+(IF(BU32&gt;0,"1"))+(IF(BU33&gt;0,"1"))+(IF(BU34&gt;0,"1"))+(IF(BU35&gt;0,"1"))</f>
        <v>18</v>
      </c>
      <c r="BV36" s="96"/>
      <c r="BW36" s="96">
        <f t="shared" si="13"/>
        <v>13</v>
      </c>
      <c r="BX36" s="96"/>
      <c r="BY36" s="96">
        <f t="shared" si="13"/>
        <v>11</v>
      </c>
      <c r="BZ36" s="96"/>
      <c r="CA36" s="96">
        <f t="shared" si="13"/>
        <v>16</v>
      </c>
      <c r="CB36" s="96"/>
      <c r="CC36" s="96">
        <f t="shared" si="13"/>
        <v>1</v>
      </c>
      <c r="CD36" s="96"/>
      <c r="CE36" s="96">
        <f t="shared" si="13"/>
        <v>2</v>
      </c>
      <c r="CF36" s="96"/>
      <c r="CG36" s="96">
        <f t="shared" si="13"/>
        <v>1</v>
      </c>
      <c r="CH36" s="96"/>
      <c r="CI36" s="96">
        <f t="shared" si="13"/>
        <v>2</v>
      </c>
      <c r="CJ36" s="96"/>
      <c r="CK36" s="96">
        <f t="shared" si="13"/>
        <v>12</v>
      </c>
      <c r="CL36" s="96"/>
      <c r="CM36" s="96">
        <f t="shared" si="13"/>
        <v>15</v>
      </c>
      <c r="CN36" s="96"/>
      <c r="CO36" s="96">
        <f t="shared" si="13"/>
        <v>3</v>
      </c>
      <c r="CP36" s="96"/>
      <c r="CQ36" s="96">
        <f t="shared" si="13"/>
        <v>3</v>
      </c>
      <c r="CR36" s="96"/>
      <c r="CS36" s="96">
        <f t="shared" si="13"/>
        <v>1</v>
      </c>
      <c r="CT36" s="96"/>
      <c r="CU36" s="96">
        <f t="shared" si="13"/>
        <v>1</v>
      </c>
      <c r="CV36" s="96"/>
      <c r="CW36" s="96">
        <f t="shared" si="13"/>
        <v>9</v>
      </c>
      <c r="CX36" s="96"/>
      <c r="CY36" s="96">
        <f t="shared" si="13"/>
        <v>3</v>
      </c>
      <c r="CZ36" s="96"/>
      <c r="DA36" s="96">
        <f t="shared" si="13"/>
        <v>1</v>
      </c>
      <c r="DB36" s="96"/>
      <c r="DC36" s="96">
        <f t="shared" si="13"/>
        <v>11</v>
      </c>
      <c r="DD36" s="96"/>
      <c r="DE36" s="96">
        <f t="shared" si="13"/>
        <v>7</v>
      </c>
      <c r="DF36" s="96"/>
      <c r="DG36" s="96">
        <f t="shared" si="13"/>
        <v>14</v>
      </c>
      <c r="DH36" s="96"/>
      <c r="DI36" s="96">
        <f t="shared" si="13"/>
        <v>1</v>
      </c>
      <c r="DJ36" s="96"/>
      <c r="DK36" s="96">
        <f t="shared" si="13"/>
        <v>3</v>
      </c>
      <c r="DL36" s="96"/>
      <c r="DM36" s="96">
        <f t="shared" si="13"/>
        <v>2</v>
      </c>
      <c r="DN36" s="96"/>
      <c r="DO36" s="96">
        <f t="shared" si="13"/>
        <v>1</v>
      </c>
      <c r="DP36" s="96"/>
      <c r="DQ36" s="96">
        <f t="shared" si="13"/>
        <v>12</v>
      </c>
      <c r="DR36" s="96"/>
      <c r="DS36" s="96">
        <f t="shared" si="13"/>
        <v>0</v>
      </c>
      <c r="DT36" s="96">
        <f t="shared" si="13"/>
        <v>0</v>
      </c>
      <c r="DU36" s="96">
        <f t="shared" si="13"/>
        <v>1</v>
      </c>
      <c r="DV36" s="96"/>
      <c r="DW36" s="96">
        <f t="shared" si="13"/>
        <v>3</v>
      </c>
      <c r="DX36" s="96"/>
      <c r="DY36" s="96">
        <f t="shared" si="13"/>
        <v>1</v>
      </c>
      <c r="DZ36" s="96"/>
      <c r="EA36" s="96">
        <f t="shared" si="13"/>
        <v>1</v>
      </c>
      <c r="EB36" s="96"/>
      <c r="EC36" s="96">
        <f t="shared" si="13"/>
        <v>2</v>
      </c>
      <c r="ED36" s="96"/>
      <c r="EE36" s="96">
        <f t="shared" si="13"/>
        <v>1</v>
      </c>
      <c r="EF36" s="96"/>
      <c r="EG36" s="96">
        <f t="shared" ref="EG36:GQ36" si="14">(IF(EG3&gt;0,"1"))+(IF(EG4&gt;0,"1"))+(IF(EG5&gt;0,"1"))+(IF(EG6&gt;0,"1"))+(IF(EG7&gt;0,"1"))+(IF(EG8&gt;0,"1"))+(IF(EG9&gt;0,"1"))+(IF(EG10&gt;0,"1"))+(IF(EG11&gt;0,"1"))+(IF(EG12&gt;0,"1"))+(IF(EG13&gt;0,"1"))+(IF(EG14&gt;0,"1"))+(IF(EG15&gt;0,"1"))+(IF(EG16&gt;0,"1"))+(IF(EG17&gt;0,"1"))+(IF(EG18&gt;0,"1"))+(IF(EG19&gt;0,"1"))+(IF(EG20&gt;0,"1"))+(IF(EG21&gt;0,"1"))+(IF(EG22&gt;0,"1"))+(IF(EG23&gt;0,"1"))+(IF(EG24&gt;0,"1"))+(IF(EG25&gt;0,"1"))+(IF(EG26&gt;0,"1"))+(IF(EG27&gt;0,"1"))+(IF(EG28&gt;0,"1"))+(IF(EG29&gt;0,"1"))+(IF(EG30&gt;0,"1"))+(IF(EG31&gt;0,"1"))+(IF(EG32&gt;0,"1"))+(IF(EG33&gt;0,"1"))+(IF(EG34&gt;0,"1"))+(IF(EG35&gt;0,"1"))</f>
        <v>1</v>
      </c>
      <c r="EH36" s="96"/>
      <c r="EI36" s="96">
        <f t="shared" si="14"/>
        <v>1</v>
      </c>
      <c r="EJ36" s="96"/>
      <c r="EK36" s="96">
        <f t="shared" si="14"/>
        <v>1</v>
      </c>
      <c r="EL36" s="96"/>
      <c r="EM36" s="96">
        <f t="shared" si="14"/>
        <v>1</v>
      </c>
      <c r="EN36" s="96"/>
      <c r="EO36" s="96">
        <f t="shared" si="14"/>
        <v>9</v>
      </c>
      <c r="EP36" s="96"/>
      <c r="EQ36" s="96">
        <f t="shared" si="14"/>
        <v>2</v>
      </c>
      <c r="ER36" s="96"/>
      <c r="ES36" s="96">
        <f t="shared" si="14"/>
        <v>5</v>
      </c>
      <c r="ET36" s="96"/>
      <c r="EU36" s="96">
        <f t="shared" si="14"/>
        <v>1</v>
      </c>
      <c r="EV36" s="96"/>
      <c r="EW36" s="96">
        <f t="shared" si="14"/>
        <v>1</v>
      </c>
      <c r="EX36" s="96"/>
      <c r="EY36" s="96">
        <f t="shared" si="14"/>
        <v>1</v>
      </c>
      <c r="EZ36" s="96"/>
      <c r="FA36" s="96">
        <f t="shared" si="14"/>
        <v>6</v>
      </c>
      <c r="FB36" s="96"/>
      <c r="FC36" s="96">
        <f t="shared" si="14"/>
        <v>2</v>
      </c>
      <c r="FD36" s="96"/>
      <c r="FE36" s="96">
        <f t="shared" si="14"/>
        <v>1</v>
      </c>
      <c r="FF36" s="96"/>
      <c r="FG36" s="96">
        <f t="shared" si="14"/>
        <v>3</v>
      </c>
      <c r="FH36" s="96"/>
      <c r="FI36" s="96">
        <f t="shared" si="14"/>
        <v>2</v>
      </c>
      <c r="FJ36" s="96"/>
      <c r="FK36" s="96">
        <f t="shared" si="14"/>
        <v>4</v>
      </c>
      <c r="FL36" s="96"/>
      <c r="FM36" s="96">
        <f t="shared" si="14"/>
        <v>1</v>
      </c>
      <c r="FN36" s="96"/>
      <c r="FO36" s="96">
        <f t="shared" si="14"/>
        <v>1</v>
      </c>
      <c r="FP36" s="96"/>
      <c r="FQ36" s="96">
        <f t="shared" si="14"/>
        <v>13</v>
      </c>
      <c r="FR36" s="96"/>
      <c r="FS36" s="96">
        <f t="shared" si="14"/>
        <v>3</v>
      </c>
      <c r="FT36" s="96"/>
      <c r="FU36" s="96">
        <f t="shared" si="14"/>
        <v>8</v>
      </c>
      <c r="FV36" s="96"/>
      <c r="FW36" s="96">
        <f t="shared" si="14"/>
        <v>1</v>
      </c>
      <c r="FX36" s="96"/>
      <c r="FY36" s="96">
        <f t="shared" si="14"/>
        <v>1</v>
      </c>
      <c r="FZ36" s="96"/>
      <c r="GA36" s="96">
        <f t="shared" si="14"/>
        <v>12</v>
      </c>
      <c r="GB36" s="96"/>
      <c r="GC36" s="96">
        <f t="shared" si="14"/>
        <v>2</v>
      </c>
      <c r="GD36" s="96"/>
      <c r="GE36" s="96">
        <f t="shared" si="14"/>
        <v>4</v>
      </c>
      <c r="GF36" s="96"/>
      <c r="GG36" s="96">
        <f t="shared" si="14"/>
        <v>12</v>
      </c>
      <c r="GH36" s="96"/>
      <c r="GI36" s="96">
        <f t="shared" si="14"/>
        <v>5</v>
      </c>
      <c r="GJ36" s="96"/>
      <c r="GK36" s="96">
        <f t="shared" si="14"/>
        <v>1</v>
      </c>
      <c r="GL36" s="96"/>
      <c r="GM36" s="96">
        <f t="shared" si="14"/>
        <v>4</v>
      </c>
      <c r="GN36" s="96"/>
      <c r="GO36" s="96">
        <f t="shared" si="14"/>
        <v>8</v>
      </c>
      <c r="GP36" s="96"/>
      <c r="GQ36" s="96">
        <f t="shared" si="14"/>
        <v>12</v>
      </c>
      <c r="GR36" s="96"/>
      <c r="GS36" s="96">
        <f t="shared" ref="GS36:IK36" si="15">(IF(GS3&gt;0,"1"))+(IF(GS4&gt;0,"1"))+(IF(GS5&gt;0,"1"))+(IF(GS6&gt;0,"1"))+(IF(GS7&gt;0,"1"))+(IF(GS8&gt;0,"1"))+(IF(GS9&gt;0,"1"))+(IF(GS10&gt;0,"1"))+(IF(GS11&gt;0,"1"))+(IF(GS12&gt;0,"1"))+(IF(GS13&gt;0,"1"))+(IF(GS14&gt;0,"1"))+(IF(GS15&gt;0,"1"))+(IF(GS16&gt;0,"1"))+(IF(GS17&gt;0,"1"))+(IF(GS18&gt;0,"1"))+(IF(GS19&gt;0,"1"))+(IF(GS20&gt;0,"1"))+(IF(GS21&gt;0,"1"))+(IF(GS22&gt;0,"1"))+(IF(GS23&gt;0,"1"))+(IF(GS24&gt;0,"1"))+(IF(GS25&gt;0,"1"))+(IF(GS26&gt;0,"1"))+(IF(GS27&gt;0,"1"))+(IF(GS28&gt;0,"1"))+(IF(GS29&gt;0,"1"))+(IF(GS30&gt;0,"1"))+(IF(GS31&gt;0,"1"))+(IF(GS32&gt;0,"1"))+(IF(GS33&gt;0,"1"))+(IF(GS34&gt;0,"1"))+(IF(GS35&gt;0,"1"))</f>
        <v>1</v>
      </c>
      <c r="GT36" s="96"/>
      <c r="GU36" s="96">
        <f t="shared" si="15"/>
        <v>5</v>
      </c>
      <c r="GV36" s="96"/>
      <c r="GW36" s="96">
        <f t="shared" si="15"/>
        <v>20</v>
      </c>
      <c r="GX36" s="96"/>
      <c r="GY36" s="96">
        <f t="shared" si="15"/>
        <v>2</v>
      </c>
      <c r="GZ36" s="96"/>
      <c r="HA36" s="96">
        <f t="shared" si="15"/>
        <v>2</v>
      </c>
      <c r="HB36" s="96"/>
      <c r="HC36" s="96">
        <f t="shared" si="15"/>
        <v>8</v>
      </c>
      <c r="HD36" s="96"/>
      <c r="HE36" s="96">
        <f t="shared" si="15"/>
        <v>11</v>
      </c>
      <c r="HF36" s="96"/>
      <c r="HG36" s="96">
        <f t="shared" si="15"/>
        <v>2</v>
      </c>
      <c r="HH36" s="96"/>
      <c r="HI36" s="96">
        <f t="shared" si="15"/>
        <v>2</v>
      </c>
      <c r="HJ36" s="96"/>
      <c r="HK36" s="96">
        <f t="shared" si="15"/>
        <v>1</v>
      </c>
      <c r="HL36" s="96"/>
      <c r="HM36" s="96">
        <f t="shared" si="15"/>
        <v>1</v>
      </c>
      <c r="HN36" s="96"/>
      <c r="HO36" s="96">
        <f t="shared" si="15"/>
        <v>3</v>
      </c>
      <c r="HP36" s="96"/>
      <c r="HQ36" s="96">
        <f t="shared" si="15"/>
        <v>4</v>
      </c>
      <c r="HR36" s="96"/>
      <c r="HS36" s="96">
        <f t="shared" si="15"/>
        <v>11</v>
      </c>
      <c r="HT36" s="96"/>
      <c r="HU36" s="96">
        <f t="shared" si="15"/>
        <v>2</v>
      </c>
      <c r="HV36" s="96"/>
      <c r="HW36" s="96">
        <f t="shared" si="15"/>
        <v>2</v>
      </c>
      <c r="HX36" s="96"/>
      <c r="HY36" s="96">
        <f t="shared" si="15"/>
        <v>3</v>
      </c>
      <c r="HZ36" s="96"/>
      <c r="IA36" s="96">
        <f t="shared" si="15"/>
        <v>8</v>
      </c>
      <c r="IB36" s="96"/>
      <c r="IC36" s="96">
        <f t="shared" si="15"/>
        <v>2</v>
      </c>
      <c r="ID36" s="96"/>
      <c r="IE36" s="96">
        <f t="shared" si="15"/>
        <v>4</v>
      </c>
      <c r="IF36" s="96"/>
      <c r="IG36" s="96">
        <f t="shared" si="15"/>
        <v>1</v>
      </c>
      <c r="IH36" s="96"/>
      <c r="II36" s="96">
        <f t="shared" si="15"/>
        <v>6</v>
      </c>
      <c r="IJ36" s="96"/>
      <c r="IK36" s="96">
        <f t="shared" si="15"/>
        <v>5</v>
      </c>
      <c r="IL36" s="96"/>
      <c r="IM36" s="82"/>
      <c r="IN36" s="82"/>
      <c r="IO36" s="82"/>
      <c r="IP36" s="82"/>
      <c r="IQ36" s="82"/>
      <c r="IR36" s="82"/>
      <c r="IS36" s="82"/>
      <c r="IT36" s="82"/>
    </row>
    <row r="37" spans="1:254" x14ac:dyDescent="0.3">
      <c r="A37" s="756" t="s">
        <v>31</v>
      </c>
      <c r="B37" s="756"/>
      <c r="C37" s="756"/>
      <c r="D37" s="756"/>
      <c r="E37" s="756"/>
      <c r="F37" s="756"/>
    </row>
    <row r="38" spans="1:254" ht="15" customHeight="1" x14ac:dyDescent="0.3">
      <c r="A38" s="877" t="s">
        <v>27</v>
      </c>
      <c r="B38" s="877"/>
      <c r="C38" s="877"/>
      <c r="D38" s="877"/>
      <c r="E38" s="877"/>
      <c r="F38" s="877"/>
      <c r="H38" s="81"/>
      <c r="J38" s="81"/>
    </row>
    <row r="39" spans="1:254" x14ac:dyDescent="0.3">
      <c r="A39" s="877" t="s">
        <v>55</v>
      </c>
      <c r="B39" s="877"/>
      <c r="C39" s="877"/>
      <c r="D39" s="877"/>
      <c r="E39" s="877"/>
      <c r="F39" s="877"/>
    </row>
    <row r="40" spans="1:254" ht="27.75" customHeight="1" x14ac:dyDescent="0.3">
      <c r="A40" s="877" t="s">
        <v>333</v>
      </c>
      <c r="B40" s="877"/>
      <c r="C40" s="877"/>
      <c r="D40" s="877"/>
      <c r="E40" s="877"/>
      <c r="F40" s="877"/>
    </row>
    <row r="42" spans="1:254" x14ac:dyDescent="0.3">
      <c r="B42" s="94"/>
    </row>
  </sheetData>
  <mergeCells count="135">
    <mergeCell ref="BI1:BJ1"/>
    <mergeCell ref="BS1:BT1"/>
    <mergeCell ref="FO1:FP1"/>
    <mergeCell ref="EY1:EZ1"/>
    <mergeCell ref="BY1:BZ1"/>
    <mergeCell ref="BO1:BP1"/>
    <mergeCell ref="BM1:BN1"/>
    <mergeCell ref="DQ1:DR1"/>
    <mergeCell ref="CK1:CL1"/>
    <mergeCell ref="CS1:CT1"/>
    <mergeCell ref="CA1:CB1"/>
    <mergeCell ref="S1:T1"/>
    <mergeCell ref="D1:D2"/>
    <mergeCell ref="A38:F38"/>
    <mergeCell ref="E1:E2"/>
    <mergeCell ref="A36:B36"/>
    <mergeCell ref="I1:J1"/>
    <mergeCell ref="BE1:BF1"/>
    <mergeCell ref="Y1:Z1"/>
    <mergeCell ref="AA1:AB1"/>
    <mergeCell ref="AE1:AF1"/>
    <mergeCell ref="BC1:BD1"/>
    <mergeCell ref="AU1:AV1"/>
    <mergeCell ref="BA1:BB1"/>
    <mergeCell ref="AY1:AZ1"/>
    <mergeCell ref="AW1:AX1"/>
    <mergeCell ref="AI1:AJ1"/>
    <mergeCell ref="U1:V1"/>
    <mergeCell ref="AG1:AH1"/>
    <mergeCell ref="AC1:AD1"/>
    <mergeCell ref="AO1:AP1"/>
    <mergeCell ref="AK1:AL1"/>
    <mergeCell ref="AM1:AN1"/>
    <mergeCell ref="AQ1:AR1"/>
    <mergeCell ref="AS1:AT1"/>
    <mergeCell ref="A40:F40"/>
    <mergeCell ref="Q1:R1"/>
    <mergeCell ref="A1:B2"/>
    <mergeCell ref="C1:C2"/>
    <mergeCell ref="A37:F37"/>
    <mergeCell ref="E36:F36"/>
    <mergeCell ref="O1:P1"/>
    <mergeCell ref="M1:N1"/>
    <mergeCell ref="G1:H1"/>
    <mergeCell ref="K1:L1"/>
    <mergeCell ref="A39:F39"/>
    <mergeCell ref="F1:F2"/>
    <mergeCell ref="W1:X1"/>
    <mergeCell ref="BQ1:BR1"/>
    <mergeCell ref="DC1:DD1"/>
    <mergeCell ref="CE1:CF1"/>
    <mergeCell ref="EI1:EJ1"/>
    <mergeCell ref="DG1:DH1"/>
    <mergeCell ref="EE1:EF1"/>
    <mergeCell ref="CW1:CX1"/>
    <mergeCell ref="DM1:DN1"/>
    <mergeCell ref="DA1:DB1"/>
    <mergeCell ref="CM1:CN1"/>
    <mergeCell ref="BW1:BX1"/>
    <mergeCell ref="DE1:DF1"/>
    <mergeCell ref="DS1:DT1"/>
    <mergeCell ref="DW1:DX1"/>
    <mergeCell ref="BU1:BV1"/>
    <mergeCell ref="DI1:DJ1"/>
    <mergeCell ref="DK1:DL1"/>
    <mergeCell ref="CQ1:CR1"/>
    <mergeCell ref="DU1:DV1"/>
    <mergeCell ref="DY1:DZ1"/>
    <mergeCell ref="BG1:BH1"/>
    <mergeCell ref="CY1:CZ1"/>
    <mergeCell ref="BK1:BL1"/>
    <mergeCell ref="FU1:FV1"/>
    <mergeCell ref="EA1:EB1"/>
    <mergeCell ref="EG1:EH1"/>
    <mergeCell ref="FK1:FL1"/>
    <mergeCell ref="FC1:FD1"/>
    <mergeCell ref="FE1:FF1"/>
    <mergeCell ref="FQ1:FR1"/>
    <mergeCell ref="EW1:EX1"/>
    <mergeCell ref="EQ1:ER1"/>
    <mergeCell ref="EO1:EP1"/>
    <mergeCell ref="EU1:EV1"/>
    <mergeCell ref="EK1:EL1"/>
    <mergeCell ref="ES1:ET1"/>
    <mergeCell ref="FM1:FN1"/>
    <mergeCell ref="FS1:FT1"/>
    <mergeCell ref="EC1:ED1"/>
    <mergeCell ref="FI1:FJ1"/>
    <mergeCell ref="FG1:FH1"/>
    <mergeCell ref="EM1:EN1"/>
    <mergeCell ref="GI1:GJ1"/>
    <mergeCell ref="GW1:GX1"/>
    <mergeCell ref="HE1:HF1"/>
    <mergeCell ref="HG1:HH1"/>
    <mergeCell ref="HI1:HJ1"/>
    <mergeCell ref="CC1:CD1"/>
    <mergeCell ref="CO1:CP1"/>
    <mergeCell ref="CG1:CH1"/>
    <mergeCell ref="CU1:CV1"/>
    <mergeCell ref="CI1:CJ1"/>
    <mergeCell ref="HA1:HB1"/>
    <mergeCell ref="GC1:GD1"/>
    <mergeCell ref="GA1:GB1"/>
    <mergeCell ref="DO1:DP1"/>
    <mergeCell ref="FA1:FB1"/>
    <mergeCell ref="FW1:FX1"/>
    <mergeCell ref="GE1:GF1"/>
    <mergeCell ref="GK1:GL1"/>
    <mergeCell ref="GO1:GP1"/>
    <mergeCell ref="GU1:GV1"/>
    <mergeCell ref="GS1:GT1"/>
    <mergeCell ref="FY1:FZ1"/>
    <mergeCell ref="GG1:GH1"/>
    <mergeCell ref="GM1:GN1"/>
    <mergeCell ref="HK1:HL1"/>
    <mergeCell ref="IC1:ID1"/>
    <mergeCell ref="IE1:IF1"/>
    <mergeCell ref="HY1:HZ1"/>
    <mergeCell ref="HS1:HT1"/>
    <mergeCell ref="IA1:IB1"/>
    <mergeCell ref="HU1:HV1"/>
    <mergeCell ref="HC1:HD1"/>
    <mergeCell ref="GQ1:GR1"/>
    <mergeCell ref="GY1:GZ1"/>
    <mergeCell ref="HM1:HN1"/>
    <mergeCell ref="IG1:IH1"/>
    <mergeCell ref="IQ1:IR1"/>
    <mergeCell ref="IS1:IT1"/>
    <mergeCell ref="II1:IJ1"/>
    <mergeCell ref="IK1:IL1"/>
    <mergeCell ref="IM1:IN1"/>
    <mergeCell ref="IO1:IP1"/>
    <mergeCell ref="HO1:HP1"/>
    <mergeCell ref="HW1:HX1"/>
    <mergeCell ref="HQ1:HR1"/>
  </mergeCells>
  <phoneticPr fontId="3" type="noConversion"/>
  <pageMargins left="0.39370078740157483" right="0.39370078740157483" top="0.39370078740157483" bottom="0.39370078740157483" header="0.51181102362204722" footer="0.51181102362204722"/>
  <pageSetup paperSize="8" scale="16" orientation="landscape" cellComments="asDisplayed" r:id="rId1"/>
  <headerFooter alignWithMargins="0">
    <oddHeader>&amp;C&amp;"Calibri"&amp;10&amp;K000000AGC Internal Use Only.&amp;1#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P35"/>
  <sheetViews>
    <sheetView zoomScale="84" workbookViewId="0">
      <pane xSplit="6" ySplit="2" topLeftCell="GE3" activePane="bottomRight" state="frozen"/>
      <selection pane="topRight" activeCell="G1" sqref="G1"/>
      <selection pane="bottomLeft" activeCell="A3" sqref="A3"/>
      <selection pane="bottomRight" activeCell="E31" sqref="E31:F31"/>
    </sheetView>
  </sheetViews>
  <sheetFormatPr defaultColWidth="9.140625" defaultRowHeight="15" x14ac:dyDescent="0.3"/>
  <cols>
    <col min="1" max="1" width="3.7109375" style="2" customWidth="1"/>
    <col min="2" max="2" width="19.85546875" style="1" customWidth="1"/>
    <col min="3" max="3" width="5.5703125" style="2" bestFit="1" customWidth="1"/>
    <col min="4" max="4" width="6.42578125" style="2" customWidth="1"/>
    <col min="5" max="5" width="10.140625" style="12" bestFit="1" customWidth="1"/>
    <col min="6" max="6" width="6.28515625" style="3" bestFit="1" customWidth="1"/>
    <col min="7" max="7" width="5.85546875" style="2" customWidth="1"/>
    <col min="8" max="8" width="3.85546875" style="2" customWidth="1"/>
    <col min="9" max="9" width="5.85546875" style="2" customWidth="1"/>
    <col min="10" max="10" width="3.85546875" style="2" customWidth="1"/>
    <col min="11" max="11" width="5.85546875" style="2" customWidth="1"/>
    <col min="12" max="12" width="3.85546875" style="2" customWidth="1"/>
    <col min="13" max="13" width="5.85546875" style="2" customWidth="1"/>
    <col min="14" max="14" width="3.85546875" style="2" customWidth="1"/>
    <col min="15" max="15" width="5.85546875" style="2" customWidth="1"/>
    <col min="16" max="16" width="3.85546875" style="2" customWidth="1"/>
    <col min="17" max="17" width="5.85546875" style="2" customWidth="1"/>
    <col min="18" max="18" width="3.85546875" style="2" customWidth="1"/>
    <col min="19" max="19" width="5.85546875" style="2" customWidth="1"/>
    <col min="20" max="20" width="3.85546875" style="2" customWidth="1"/>
    <col min="21" max="21" width="7.42578125" style="2" bestFit="1" customWidth="1"/>
    <col min="22" max="22" width="3.85546875" style="2" customWidth="1"/>
    <col min="23" max="23" width="5.85546875" style="2" customWidth="1"/>
    <col min="24" max="24" width="3.85546875" style="2" customWidth="1"/>
    <col min="25" max="25" width="7" style="2" bestFit="1" customWidth="1"/>
    <col min="26" max="26" width="3.85546875" style="2" customWidth="1"/>
    <col min="27" max="27" width="5.85546875" style="2" customWidth="1"/>
    <col min="28" max="28" width="3.85546875" style="2" customWidth="1"/>
    <col min="29" max="29" width="5.85546875" style="2" customWidth="1"/>
    <col min="30" max="30" width="3.85546875" style="2" customWidth="1"/>
    <col min="31" max="31" width="5.85546875" style="2" customWidth="1"/>
    <col min="32" max="32" width="3.85546875" style="2" customWidth="1"/>
    <col min="33" max="33" width="5.85546875" style="2" customWidth="1"/>
    <col min="34" max="34" width="3.85546875" style="2" customWidth="1"/>
    <col min="35" max="35" width="5.85546875" style="2" customWidth="1"/>
    <col min="36" max="36" width="3.85546875" style="2" customWidth="1"/>
    <col min="37" max="37" width="6.140625" style="2" bestFit="1" customWidth="1"/>
    <col min="38" max="38" width="3.85546875" style="2" customWidth="1"/>
    <col min="39" max="39" width="5.85546875" style="2" customWidth="1"/>
    <col min="40" max="40" width="3.85546875" style="2" customWidth="1"/>
    <col min="41" max="41" width="5.85546875" style="2" customWidth="1"/>
    <col min="42" max="42" width="3.85546875" style="2" customWidth="1"/>
    <col min="43" max="43" width="5.85546875" style="2" customWidth="1"/>
    <col min="44" max="44" width="3.85546875" style="2" customWidth="1"/>
    <col min="45" max="45" width="5.85546875" style="2" customWidth="1"/>
    <col min="46" max="46" width="3.85546875" style="2" customWidth="1"/>
    <col min="47" max="47" width="5.85546875" style="2" customWidth="1"/>
    <col min="48" max="48" width="3.85546875" style="2" customWidth="1"/>
    <col min="49" max="49" width="5.85546875" style="2" customWidth="1"/>
    <col min="50" max="50" width="3.85546875" style="2" customWidth="1"/>
    <col min="51" max="51" width="5.85546875" style="2" customWidth="1"/>
    <col min="52" max="52" width="3.85546875" style="2" customWidth="1"/>
    <col min="53" max="53" width="5.85546875" style="2" customWidth="1"/>
    <col min="54" max="54" width="3.85546875" style="2" customWidth="1"/>
    <col min="55" max="55" width="5.85546875" style="2" customWidth="1"/>
    <col min="56" max="56" width="3.85546875" style="2" customWidth="1"/>
    <col min="57" max="57" width="5.85546875" style="2" customWidth="1"/>
    <col min="58" max="58" width="3.85546875" style="2" customWidth="1"/>
    <col min="59" max="59" width="5.85546875" style="2" customWidth="1"/>
    <col min="60" max="60" width="4.5703125" style="2" customWidth="1"/>
    <col min="61" max="61" width="5.85546875" style="2" customWidth="1"/>
    <col min="62" max="62" width="4.5703125" style="2" customWidth="1"/>
    <col min="63" max="63" width="5.85546875" style="2" customWidth="1"/>
    <col min="64" max="64" width="4.5703125" style="2" customWidth="1"/>
    <col min="65" max="65" width="5.85546875" style="2" customWidth="1"/>
    <col min="66" max="66" width="4.42578125" style="2" customWidth="1"/>
    <col min="67" max="67" width="5.85546875" style="2" customWidth="1"/>
    <col min="68" max="68" width="3.85546875" style="2" customWidth="1"/>
    <col min="69" max="69" width="5.85546875" style="2" customWidth="1"/>
    <col min="70" max="70" width="3.85546875" style="2" customWidth="1"/>
    <col min="71" max="71" width="5.85546875" style="2" customWidth="1"/>
    <col min="72" max="72" width="3.85546875" style="2" customWidth="1"/>
    <col min="73" max="73" width="5.85546875" style="2" customWidth="1"/>
    <col min="74" max="74" width="3.85546875" style="2" customWidth="1"/>
    <col min="75" max="75" width="5.85546875" style="2" customWidth="1"/>
    <col min="76" max="76" width="3.85546875" style="2" customWidth="1"/>
    <col min="77" max="77" width="5.85546875" style="2" customWidth="1"/>
    <col min="78" max="78" width="3.85546875" style="2" customWidth="1"/>
    <col min="79" max="79" width="5.85546875" style="2" customWidth="1"/>
    <col min="80" max="80" width="3.85546875" style="2" customWidth="1"/>
    <col min="81" max="81" width="5.85546875" style="2" customWidth="1"/>
    <col min="82" max="82" width="3.85546875" style="2" customWidth="1"/>
    <col min="83" max="83" width="5.85546875" style="2" customWidth="1"/>
    <col min="84" max="84" width="3.85546875" style="2" customWidth="1"/>
    <col min="85" max="85" width="5.85546875" style="2" customWidth="1"/>
    <col min="86" max="86" width="3.85546875" style="2" customWidth="1"/>
    <col min="87" max="87" width="5.85546875" style="2" customWidth="1"/>
    <col min="88" max="88" width="3.85546875" style="2" customWidth="1"/>
    <col min="89" max="89" width="5.85546875" style="2" customWidth="1"/>
    <col min="90" max="90" width="3.85546875" style="2" customWidth="1"/>
    <col min="91" max="91" width="5.85546875" style="2" customWidth="1"/>
    <col min="92" max="92" width="3.85546875" style="2" customWidth="1"/>
    <col min="93" max="93" width="5.85546875" style="2" customWidth="1"/>
    <col min="94" max="94" width="3.85546875" style="2" customWidth="1"/>
    <col min="95" max="95" width="5.85546875" style="2" customWidth="1"/>
    <col min="96" max="96" width="3.85546875" style="2" customWidth="1"/>
    <col min="97" max="97" width="5.85546875" style="2" customWidth="1"/>
    <col min="98" max="98" width="3.85546875" style="2" customWidth="1"/>
    <col min="99" max="99" width="5.85546875" style="2" customWidth="1"/>
    <col min="100" max="100" width="3.85546875" style="2" customWidth="1"/>
    <col min="101" max="101" width="5.85546875" style="2" customWidth="1"/>
    <col min="102" max="102" width="3.85546875" style="2" customWidth="1"/>
    <col min="103" max="103" width="5.85546875" style="2" customWidth="1"/>
    <col min="104" max="104" width="3.85546875" style="2" customWidth="1"/>
    <col min="105" max="105" width="5.85546875" style="2" customWidth="1"/>
    <col min="106" max="106" width="3.85546875" style="2" customWidth="1"/>
    <col min="107" max="107" width="5.85546875" style="2" customWidth="1"/>
    <col min="108" max="108" width="3.85546875" style="2" customWidth="1"/>
    <col min="109" max="109" width="5.85546875" style="2" hidden="1" customWidth="1"/>
    <col min="110" max="110" width="3.85546875" style="2" hidden="1" customWidth="1"/>
    <col min="111" max="111" width="5.85546875" style="2" customWidth="1"/>
    <col min="112" max="112" width="3.85546875" style="2" customWidth="1"/>
    <col min="113" max="113" width="5.85546875" style="2" customWidth="1"/>
    <col min="114" max="114" width="3.85546875" style="2" customWidth="1"/>
    <col min="115" max="115" width="5.85546875" style="2" customWidth="1"/>
    <col min="116" max="116" width="3.85546875" style="2" customWidth="1"/>
    <col min="117" max="117" width="5.85546875" style="2" customWidth="1"/>
    <col min="118" max="118" width="3.85546875" style="2" customWidth="1"/>
    <col min="119" max="119" width="5.85546875" style="2" customWidth="1"/>
    <col min="120" max="120" width="3.85546875" style="2" customWidth="1"/>
    <col min="121" max="121" width="5.85546875" style="2" customWidth="1"/>
    <col min="122" max="122" width="3.85546875" style="2" customWidth="1"/>
    <col min="123" max="123" width="5.85546875" style="2" customWidth="1"/>
    <col min="124" max="124" width="3.85546875" style="2" customWidth="1"/>
    <col min="125" max="125" width="5.85546875" style="2" customWidth="1"/>
    <col min="126" max="126" width="3.85546875" style="2" customWidth="1"/>
    <col min="127" max="127" width="5.85546875" style="2" customWidth="1"/>
    <col min="128" max="128" width="3.85546875" style="2" customWidth="1"/>
    <col min="129" max="129" width="5.85546875" style="2" customWidth="1"/>
    <col min="130" max="130" width="3.85546875" style="2" customWidth="1"/>
    <col min="131" max="131" width="5.85546875" style="2" customWidth="1"/>
    <col min="132" max="132" width="3.85546875" style="2" customWidth="1"/>
    <col min="133" max="133" width="5.85546875" style="2" customWidth="1"/>
    <col min="134" max="134" width="3.85546875" style="2" customWidth="1"/>
    <col min="135" max="135" width="5.85546875" style="2" customWidth="1"/>
    <col min="136" max="136" width="3.85546875" style="2" customWidth="1"/>
    <col min="137" max="137" width="5.85546875" style="2" customWidth="1"/>
    <col min="138" max="138" width="3.85546875" style="2" customWidth="1"/>
    <col min="139" max="139" width="5.85546875" style="2" customWidth="1"/>
    <col min="140" max="140" width="3.85546875" style="2" customWidth="1"/>
    <col min="141" max="141" width="5.85546875" style="2" customWidth="1"/>
    <col min="142" max="142" width="3.85546875" style="2" customWidth="1"/>
    <col min="143" max="143" width="5.85546875" style="2" customWidth="1"/>
    <col min="144" max="144" width="3.85546875" style="2" customWidth="1"/>
    <col min="145" max="145" width="5.85546875" style="2" customWidth="1"/>
    <col min="146" max="146" width="3.85546875" style="2" customWidth="1"/>
    <col min="147" max="147" width="5.85546875" style="2" customWidth="1"/>
    <col min="148" max="148" width="3.85546875" style="2" customWidth="1"/>
    <col min="149" max="149" width="5.85546875" style="2" customWidth="1"/>
    <col min="150" max="150" width="3.85546875" style="2" customWidth="1"/>
    <col min="151" max="151" width="5.85546875" style="2" customWidth="1"/>
    <col min="152" max="152" width="3.85546875" style="2" customWidth="1"/>
    <col min="153" max="153" width="5.85546875" style="2" customWidth="1"/>
    <col min="154" max="154" width="3.85546875" style="2" customWidth="1"/>
    <col min="155" max="155" width="5.85546875" style="2" customWidth="1"/>
    <col min="156" max="156" width="3.85546875" style="2" customWidth="1"/>
    <col min="157" max="157" width="5.85546875" style="2" customWidth="1"/>
    <col min="158" max="158" width="3.85546875" style="2" customWidth="1"/>
    <col min="159" max="159" width="5.85546875" style="2" customWidth="1"/>
    <col min="160" max="160" width="3.85546875" style="2" customWidth="1"/>
    <col min="161" max="161" width="5.85546875" style="2" customWidth="1"/>
    <col min="162" max="162" width="3.85546875" style="2" customWidth="1"/>
    <col min="163" max="163" width="5.85546875" style="2" customWidth="1"/>
    <col min="164" max="164" width="3.85546875" style="2" customWidth="1"/>
    <col min="165" max="165" width="5.85546875" style="2" customWidth="1"/>
    <col min="166" max="166" width="3.85546875" style="2" customWidth="1"/>
    <col min="167" max="167" width="5.85546875" style="2" customWidth="1"/>
    <col min="168" max="168" width="3.85546875" style="2" customWidth="1"/>
    <col min="169" max="169" width="5.85546875" style="2" customWidth="1"/>
    <col min="170" max="170" width="3.85546875" style="2" customWidth="1"/>
    <col min="171" max="171" width="5.85546875" style="2" customWidth="1"/>
    <col min="172" max="172" width="3.85546875" style="2" customWidth="1"/>
    <col min="173" max="173" width="5.85546875" style="2" customWidth="1"/>
    <col min="174" max="174" width="3.85546875" style="2" customWidth="1"/>
    <col min="175" max="175" width="5.85546875" style="2" customWidth="1"/>
    <col min="176" max="176" width="3.85546875" style="2" customWidth="1"/>
    <col min="177" max="177" width="5.85546875" style="2" customWidth="1"/>
    <col min="178" max="178" width="3.85546875" style="2" customWidth="1"/>
    <col min="179" max="179" width="5.85546875" style="2" customWidth="1"/>
    <col min="180" max="180" width="3.85546875" style="2" customWidth="1"/>
    <col min="181" max="181" width="5.85546875" style="2" customWidth="1"/>
    <col min="182" max="182" width="3.85546875" style="2" customWidth="1"/>
    <col min="183" max="183" width="5.85546875" style="2" customWidth="1"/>
    <col min="184" max="184" width="3.85546875" style="2" customWidth="1"/>
    <col min="185" max="185" width="5.85546875" style="2" customWidth="1"/>
    <col min="186" max="186" width="3.85546875" style="2" customWidth="1"/>
    <col min="187" max="187" width="5.85546875" style="2" customWidth="1"/>
    <col min="188" max="188" width="3.85546875" style="2" customWidth="1"/>
    <col min="189" max="189" width="5.85546875" style="2" customWidth="1"/>
    <col min="190" max="190" width="3.85546875" style="2" customWidth="1"/>
    <col min="191" max="191" width="5.85546875" style="2" customWidth="1"/>
    <col min="192" max="192" width="3.85546875" style="2" customWidth="1"/>
    <col min="193" max="193" width="5.85546875" style="2" customWidth="1"/>
    <col min="194" max="194" width="3.85546875" style="2" customWidth="1"/>
    <col min="195" max="195" width="5.85546875" style="2" customWidth="1"/>
    <col min="196" max="196" width="3.85546875" style="2" customWidth="1"/>
    <col min="197" max="197" width="5.85546875" style="2" customWidth="1"/>
    <col min="198" max="198" width="3.85546875" style="2" customWidth="1"/>
    <col min="199" max="199" width="5.85546875" style="2" customWidth="1"/>
    <col min="200" max="200" width="3.85546875" style="2" customWidth="1"/>
    <col min="201" max="201" width="5.85546875" style="2" customWidth="1"/>
    <col min="202" max="202" width="3.85546875" style="2" customWidth="1"/>
    <col min="203" max="203" width="5.85546875" style="2" customWidth="1"/>
    <col min="204" max="204" width="3.85546875" style="2" customWidth="1"/>
    <col min="205" max="205" width="5.85546875" style="2" customWidth="1"/>
    <col min="206" max="206" width="3.85546875" style="2" customWidth="1"/>
    <col min="207" max="207" width="5.85546875" style="2" customWidth="1"/>
    <col min="208" max="208" width="3.85546875" style="2" customWidth="1"/>
    <col min="209" max="209" width="5.85546875" style="2" customWidth="1"/>
    <col min="210" max="210" width="3.85546875" style="2" customWidth="1"/>
    <col min="211" max="211" width="5.85546875" style="2" customWidth="1"/>
    <col min="212" max="212" width="3.85546875" style="2" customWidth="1"/>
    <col min="213" max="213" width="5.85546875" style="2" customWidth="1"/>
    <col min="214" max="214" width="3.85546875" style="2" customWidth="1"/>
    <col min="215" max="215" width="5.85546875" style="2" customWidth="1"/>
    <col min="216" max="216" width="3.85546875" style="2" customWidth="1"/>
    <col min="217" max="217" width="5.85546875" style="2" customWidth="1"/>
    <col min="218" max="218" width="3.85546875" style="2" customWidth="1"/>
    <col min="219" max="219" width="5.85546875" style="2" customWidth="1"/>
    <col min="220" max="220" width="3.85546875" style="2" customWidth="1"/>
    <col min="221" max="221" width="5.85546875" style="2" customWidth="1"/>
    <col min="222" max="222" width="3.85546875" style="2" customWidth="1"/>
    <col min="223" max="223" width="5.85546875" style="2" customWidth="1"/>
    <col min="224" max="224" width="3.85546875" style="2" customWidth="1"/>
    <col min="225" max="16384" width="9.140625" style="1"/>
  </cols>
  <sheetData>
    <row r="1" spans="1:224" ht="45" customHeight="1" x14ac:dyDescent="0.3">
      <c r="A1" s="750" t="s">
        <v>0</v>
      </c>
      <c r="B1" s="775"/>
      <c r="C1" s="882" t="s">
        <v>23</v>
      </c>
      <c r="D1" s="884" t="s">
        <v>22</v>
      </c>
      <c r="E1" s="782" t="s">
        <v>26</v>
      </c>
      <c r="F1" s="888" t="s">
        <v>24</v>
      </c>
      <c r="G1" s="766" t="s">
        <v>97</v>
      </c>
      <c r="H1" s="767"/>
      <c r="I1" s="821" t="s">
        <v>98</v>
      </c>
      <c r="J1" s="767"/>
      <c r="K1" s="891" t="s">
        <v>117</v>
      </c>
      <c r="L1" s="774"/>
      <c r="M1" s="891" t="s">
        <v>116</v>
      </c>
      <c r="N1" s="774"/>
      <c r="O1" s="768" t="s">
        <v>115</v>
      </c>
      <c r="P1" s="767"/>
      <c r="Q1" s="768" t="s">
        <v>118</v>
      </c>
      <c r="R1" s="767"/>
      <c r="S1" s="768" t="s">
        <v>121</v>
      </c>
      <c r="T1" s="767"/>
      <c r="U1" s="768" t="s">
        <v>120</v>
      </c>
      <c r="V1" s="767"/>
      <c r="W1" s="768" t="s">
        <v>119</v>
      </c>
      <c r="X1" s="767"/>
      <c r="Y1" s="768" t="s">
        <v>122</v>
      </c>
      <c r="Z1" s="767"/>
      <c r="AA1" s="768" t="s">
        <v>123</v>
      </c>
      <c r="AB1" s="767"/>
      <c r="AC1" s="768" t="s">
        <v>124</v>
      </c>
      <c r="AD1" s="767"/>
      <c r="AE1" s="768" t="s">
        <v>125</v>
      </c>
      <c r="AF1" s="767"/>
      <c r="AG1" s="768" t="s">
        <v>126</v>
      </c>
      <c r="AH1" s="767"/>
      <c r="AI1" s="768" t="s">
        <v>127</v>
      </c>
      <c r="AJ1" s="767"/>
      <c r="AK1" s="770" t="s">
        <v>129</v>
      </c>
      <c r="AL1" s="774"/>
      <c r="AM1" s="770" t="s">
        <v>128</v>
      </c>
      <c r="AN1" s="774"/>
      <c r="AO1" s="768" t="s">
        <v>130</v>
      </c>
      <c r="AP1" s="767"/>
      <c r="AQ1" s="768" t="s">
        <v>140</v>
      </c>
      <c r="AR1" s="767"/>
      <c r="AS1" s="768" t="s">
        <v>131</v>
      </c>
      <c r="AT1" s="767"/>
      <c r="AU1" s="768" t="s">
        <v>132</v>
      </c>
      <c r="AV1" s="767"/>
      <c r="AW1" s="768" t="s">
        <v>136</v>
      </c>
      <c r="AX1" s="767"/>
      <c r="AY1" s="768" t="s">
        <v>133</v>
      </c>
      <c r="AZ1" s="767"/>
      <c r="BA1" s="768" t="s">
        <v>134</v>
      </c>
      <c r="BB1" s="767"/>
      <c r="BC1" s="768" t="s">
        <v>135</v>
      </c>
      <c r="BD1" s="767"/>
      <c r="BE1" s="768" t="s">
        <v>137</v>
      </c>
      <c r="BF1" s="767"/>
      <c r="BG1" s="768" t="s">
        <v>144</v>
      </c>
      <c r="BH1" s="767"/>
      <c r="BI1" s="768" t="s">
        <v>138</v>
      </c>
      <c r="BJ1" s="767"/>
      <c r="BK1" s="768" t="s">
        <v>138</v>
      </c>
      <c r="BL1" s="767"/>
      <c r="BM1" s="768" t="s">
        <v>139</v>
      </c>
      <c r="BN1" s="767"/>
      <c r="BO1" s="768" t="s">
        <v>141</v>
      </c>
      <c r="BP1" s="767"/>
      <c r="BQ1" s="768" t="s">
        <v>145</v>
      </c>
      <c r="BR1" s="767"/>
      <c r="BS1" s="768" t="s">
        <v>142</v>
      </c>
      <c r="BT1" s="767"/>
      <c r="BU1" s="768" t="s">
        <v>143</v>
      </c>
      <c r="BV1" s="767"/>
      <c r="BW1" s="768" t="s">
        <v>146</v>
      </c>
      <c r="BX1" s="767"/>
      <c r="BY1" s="768" t="s">
        <v>147</v>
      </c>
      <c r="BZ1" s="767"/>
      <c r="CA1" s="768" t="s">
        <v>148</v>
      </c>
      <c r="CB1" s="767"/>
      <c r="CC1" s="768" t="s">
        <v>155</v>
      </c>
      <c r="CD1" s="767"/>
      <c r="CE1" s="768" t="s">
        <v>158</v>
      </c>
      <c r="CF1" s="767"/>
      <c r="CG1" s="768" t="s">
        <v>156</v>
      </c>
      <c r="CH1" s="767"/>
      <c r="CI1" s="768" t="s">
        <v>157</v>
      </c>
      <c r="CJ1" s="767"/>
      <c r="CK1" s="768" t="s">
        <v>159</v>
      </c>
      <c r="CL1" s="767"/>
      <c r="CM1" s="768" t="s">
        <v>160</v>
      </c>
      <c r="CN1" s="767"/>
      <c r="CO1" s="768" t="s">
        <v>163</v>
      </c>
      <c r="CP1" s="767"/>
      <c r="CQ1" s="768" t="s">
        <v>166</v>
      </c>
      <c r="CR1" s="767"/>
      <c r="CS1" s="768" t="s">
        <v>164</v>
      </c>
      <c r="CT1" s="767"/>
      <c r="CU1" s="768" t="s">
        <v>165</v>
      </c>
      <c r="CV1" s="767"/>
      <c r="CW1" s="768" t="s">
        <v>167</v>
      </c>
      <c r="CX1" s="767"/>
      <c r="CY1" s="768" t="s">
        <v>174</v>
      </c>
      <c r="CZ1" s="767"/>
      <c r="DA1" s="768" t="s">
        <v>168</v>
      </c>
      <c r="DB1" s="767"/>
      <c r="DC1" s="768" t="s">
        <v>169</v>
      </c>
      <c r="DD1" s="767"/>
      <c r="DE1" s="770"/>
      <c r="DF1" s="774"/>
      <c r="DG1" s="768" t="s">
        <v>170</v>
      </c>
      <c r="DH1" s="767"/>
      <c r="DI1" s="768" t="s">
        <v>171</v>
      </c>
      <c r="DJ1" s="767"/>
      <c r="DK1" s="768" t="s">
        <v>172</v>
      </c>
      <c r="DL1" s="767"/>
      <c r="DM1" s="766" t="s">
        <v>173</v>
      </c>
      <c r="DN1" s="767"/>
      <c r="DO1" s="766" t="s">
        <v>193</v>
      </c>
      <c r="DP1" s="767"/>
      <c r="DQ1" s="766" t="s">
        <v>175</v>
      </c>
      <c r="DR1" s="767"/>
      <c r="DS1" s="766" t="s">
        <v>176</v>
      </c>
      <c r="DT1" s="767"/>
      <c r="DU1" s="766" t="s">
        <v>177</v>
      </c>
      <c r="DV1" s="767"/>
      <c r="DW1" s="766" t="s">
        <v>178</v>
      </c>
      <c r="DX1" s="767"/>
      <c r="DY1" s="766" t="s">
        <v>180</v>
      </c>
      <c r="DZ1" s="767"/>
      <c r="EA1" s="770" t="s">
        <v>179</v>
      </c>
      <c r="EB1" s="774"/>
      <c r="EC1" s="766" t="s">
        <v>182</v>
      </c>
      <c r="ED1" s="767"/>
      <c r="EE1" s="766" t="s">
        <v>181</v>
      </c>
      <c r="EF1" s="767"/>
      <c r="EG1" s="766" t="s">
        <v>183</v>
      </c>
      <c r="EH1" s="767"/>
      <c r="EI1" s="766" t="s">
        <v>184</v>
      </c>
      <c r="EJ1" s="767"/>
      <c r="EK1" s="766" t="s">
        <v>185</v>
      </c>
      <c r="EL1" s="767"/>
      <c r="EM1" s="766" t="s">
        <v>186</v>
      </c>
      <c r="EN1" s="767"/>
      <c r="EO1" s="766" t="s">
        <v>189</v>
      </c>
      <c r="EP1" s="767"/>
      <c r="EQ1" s="766" t="s">
        <v>187</v>
      </c>
      <c r="ER1" s="767"/>
      <c r="ES1" s="766" t="s">
        <v>188</v>
      </c>
      <c r="ET1" s="767"/>
      <c r="EU1" s="766" t="s">
        <v>192</v>
      </c>
      <c r="EV1" s="767"/>
      <c r="EW1" s="766" t="s">
        <v>203</v>
      </c>
      <c r="EX1" s="767"/>
      <c r="EY1" s="766" t="s">
        <v>190</v>
      </c>
      <c r="EZ1" s="767"/>
      <c r="FA1" s="770" t="s">
        <v>191</v>
      </c>
      <c r="FB1" s="774"/>
      <c r="FC1" s="770" t="s">
        <v>194</v>
      </c>
      <c r="FD1" s="774"/>
      <c r="FE1" s="766" t="s">
        <v>196</v>
      </c>
      <c r="FF1" s="767"/>
      <c r="FG1" s="766" t="s">
        <v>195</v>
      </c>
      <c r="FH1" s="767"/>
      <c r="FI1" s="766" t="s">
        <v>201</v>
      </c>
      <c r="FJ1" s="767"/>
      <c r="FK1" s="766" t="s">
        <v>198</v>
      </c>
      <c r="FL1" s="767"/>
      <c r="FM1" s="766" t="s">
        <v>197</v>
      </c>
      <c r="FN1" s="767"/>
      <c r="FO1" s="766" t="s">
        <v>202</v>
      </c>
      <c r="FP1" s="767"/>
      <c r="FQ1" s="766" t="s">
        <v>52</v>
      </c>
      <c r="FR1" s="767"/>
      <c r="FS1" s="766" t="s">
        <v>208</v>
      </c>
      <c r="FT1" s="767"/>
      <c r="FU1" s="766" t="s">
        <v>200</v>
      </c>
      <c r="FV1" s="767"/>
      <c r="FW1" s="766" t="s">
        <v>199</v>
      </c>
      <c r="FX1" s="767"/>
      <c r="FY1" s="766" t="s">
        <v>204</v>
      </c>
      <c r="FZ1" s="767"/>
      <c r="GA1" s="766" t="s">
        <v>205</v>
      </c>
      <c r="GB1" s="767"/>
      <c r="GC1" s="766" t="s">
        <v>207</v>
      </c>
      <c r="GD1" s="767"/>
      <c r="GE1" s="766" t="s">
        <v>206</v>
      </c>
      <c r="GF1" s="767"/>
      <c r="GG1" s="766" t="s">
        <v>209</v>
      </c>
      <c r="GH1" s="767"/>
      <c r="GI1" s="766" t="s">
        <v>213</v>
      </c>
      <c r="GJ1" s="767"/>
      <c r="GK1" s="766" t="s">
        <v>210</v>
      </c>
      <c r="GL1" s="767"/>
      <c r="GM1" s="766" t="s">
        <v>216</v>
      </c>
      <c r="GN1" s="767"/>
      <c r="GO1" s="770" t="s">
        <v>211</v>
      </c>
      <c r="GP1" s="774"/>
      <c r="GQ1" s="770" t="s">
        <v>212</v>
      </c>
      <c r="GR1" s="774"/>
      <c r="GS1" s="766" t="s">
        <v>214</v>
      </c>
      <c r="GT1" s="767"/>
      <c r="GU1" s="766" t="s">
        <v>215</v>
      </c>
      <c r="GV1" s="767"/>
      <c r="GW1" s="766" t="s">
        <v>219</v>
      </c>
      <c r="GX1" s="767"/>
      <c r="GY1" s="766" t="s">
        <v>217</v>
      </c>
      <c r="GZ1" s="767"/>
      <c r="HA1" s="766" t="s">
        <v>218</v>
      </c>
      <c r="HB1" s="767"/>
      <c r="HC1" s="766" t="s">
        <v>220</v>
      </c>
      <c r="HD1" s="767"/>
      <c r="HE1" s="916"/>
      <c r="HF1" s="916"/>
      <c r="HG1" s="916"/>
      <c r="HH1" s="916"/>
      <c r="HI1" s="916"/>
      <c r="HJ1" s="916"/>
      <c r="HK1" s="916"/>
      <c r="HL1" s="916"/>
      <c r="HM1" s="916"/>
      <c r="HN1" s="916"/>
      <c r="HO1" s="916"/>
      <c r="HP1" s="916"/>
    </row>
    <row r="2" spans="1:224" s="4" customFormat="1" ht="11.25" customHeight="1" thickBot="1" x14ac:dyDescent="0.3">
      <c r="A2" s="776"/>
      <c r="B2" s="777"/>
      <c r="C2" s="883"/>
      <c r="D2" s="885"/>
      <c r="E2" s="886"/>
      <c r="F2" s="889"/>
      <c r="G2" s="8" t="s">
        <v>4</v>
      </c>
      <c r="H2" s="9" t="s">
        <v>5</v>
      </c>
      <c r="I2" s="10" t="s">
        <v>4</v>
      </c>
      <c r="J2" s="9" t="s">
        <v>5</v>
      </c>
      <c r="K2" s="10" t="s">
        <v>4</v>
      </c>
      <c r="L2" s="10" t="s">
        <v>5</v>
      </c>
      <c r="M2" s="15" t="s">
        <v>4</v>
      </c>
      <c r="N2" s="14" t="s">
        <v>5</v>
      </c>
      <c r="O2" s="10" t="s">
        <v>4</v>
      </c>
      <c r="P2" s="9" t="s">
        <v>5</v>
      </c>
      <c r="Q2" s="10" t="s">
        <v>4</v>
      </c>
      <c r="R2" s="9" t="s">
        <v>5</v>
      </c>
      <c r="S2" s="10" t="s">
        <v>4</v>
      </c>
      <c r="T2" s="9" t="s">
        <v>5</v>
      </c>
      <c r="U2" s="15" t="s">
        <v>4</v>
      </c>
      <c r="V2" s="14" t="s">
        <v>5</v>
      </c>
      <c r="W2" s="10" t="s">
        <v>4</v>
      </c>
      <c r="X2" s="9" t="s">
        <v>5</v>
      </c>
      <c r="Y2" s="10" t="s">
        <v>4</v>
      </c>
      <c r="Z2" s="9" t="s">
        <v>5</v>
      </c>
      <c r="AA2" s="10" t="s">
        <v>4</v>
      </c>
      <c r="AB2" s="9" t="s">
        <v>5</v>
      </c>
      <c r="AC2" s="10" t="s">
        <v>4</v>
      </c>
      <c r="AD2" s="9" t="s">
        <v>5</v>
      </c>
      <c r="AE2" s="10" t="s">
        <v>4</v>
      </c>
      <c r="AF2" s="9" t="s">
        <v>5</v>
      </c>
      <c r="AG2" s="10" t="s">
        <v>4</v>
      </c>
      <c r="AH2" s="9" t="s">
        <v>5</v>
      </c>
      <c r="AI2" s="10" t="s">
        <v>4</v>
      </c>
      <c r="AJ2" s="9" t="s">
        <v>5</v>
      </c>
      <c r="AK2" s="15" t="s">
        <v>4</v>
      </c>
      <c r="AL2" s="14" t="s">
        <v>5</v>
      </c>
      <c r="AM2" s="10" t="s">
        <v>4</v>
      </c>
      <c r="AN2" s="9" t="s">
        <v>5</v>
      </c>
      <c r="AO2" s="10" t="s">
        <v>4</v>
      </c>
      <c r="AP2" s="9" t="s">
        <v>5</v>
      </c>
      <c r="AQ2" s="10" t="s">
        <v>4</v>
      </c>
      <c r="AR2" s="9" t="s">
        <v>5</v>
      </c>
      <c r="AS2" s="10" t="s">
        <v>4</v>
      </c>
      <c r="AT2" s="9" t="s">
        <v>5</v>
      </c>
      <c r="AU2" s="10" t="s">
        <v>4</v>
      </c>
      <c r="AV2" s="9" t="s">
        <v>5</v>
      </c>
      <c r="AW2" s="10" t="s">
        <v>4</v>
      </c>
      <c r="AX2" s="9" t="s">
        <v>5</v>
      </c>
      <c r="AY2" s="10" t="s">
        <v>4</v>
      </c>
      <c r="AZ2" s="9" t="s">
        <v>5</v>
      </c>
      <c r="BA2" s="10" t="s">
        <v>4</v>
      </c>
      <c r="BB2" s="9" t="s">
        <v>5</v>
      </c>
      <c r="BC2" s="10" t="s">
        <v>4</v>
      </c>
      <c r="BD2" s="9" t="s">
        <v>5</v>
      </c>
      <c r="BE2" s="10" t="s">
        <v>4</v>
      </c>
      <c r="BF2" s="9" t="s">
        <v>5</v>
      </c>
      <c r="BG2" s="10" t="s">
        <v>4</v>
      </c>
      <c r="BH2" s="9" t="s">
        <v>5</v>
      </c>
      <c r="BI2" s="10" t="s">
        <v>4</v>
      </c>
      <c r="BJ2" s="9" t="s">
        <v>5</v>
      </c>
      <c r="BK2" s="10" t="s">
        <v>4</v>
      </c>
      <c r="BL2" s="9" t="s">
        <v>5</v>
      </c>
      <c r="BM2" s="10" t="s">
        <v>4</v>
      </c>
      <c r="BN2" s="9" t="s">
        <v>5</v>
      </c>
      <c r="BO2" s="10" t="s">
        <v>4</v>
      </c>
      <c r="BP2" s="9" t="s">
        <v>5</v>
      </c>
      <c r="BQ2" s="10" t="s">
        <v>4</v>
      </c>
      <c r="BR2" s="9" t="s">
        <v>5</v>
      </c>
      <c r="BS2" s="10" t="s">
        <v>4</v>
      </c>
      <c r="BT2" s="9" t="s">
        <v>5</v>
      </c>
      <c r="BU2" s="10" t="s">
        <v>4</v>
      </c>
      <c r="BV2" s="9" t="s">
        <v>5</v>
      </c>
      <c r="BW2" s="10" t="s">
        <v>4</v>
      </c>
      <c r="BX2" s="9" t="s">
        <v>5</v>
      </c>
      <c r="BY2" s="10" t="s">
        <v>4</v>
      </c>
      <c r="BZ2" s="9" t="s">
        <v>5</v>
      </c>
      <c r="CA2" s="10" t="s">
        <v>4</v>
      </c>
      <c r="CB2" s="9" t="s">
        <v>5</v>
      </c>
      <c r="CC2" s="10" t="s">
        <v>4</v>
      </c>
      <c r="CD2" s="9" t="s">
        <v>5</v>
      </c>
      <c r="CE2" s="10" t="s">
        <v>4</v>
      </c>
      <c r="CF2" s="9" t="s">
        <v>5</v>
      </c>
      <c r="CG2" s="10" t="s">
        <v>4</v>
      </c>
      <c r="CH2" s="9" t="s">
        <v>5</v>
      </c>
      <c r="CI2" s="10" t="s">
        <v>4</v>
      </c>
      <c r="CJ2" s="9" t="s">
        <v>5</v>
      </c>
      <c r="CK2" s="10" t="s">
        <v>4</v>
      </c>
      <c r="CL2" s="9" t="s">
        <v>5</v>
      </c>
      <c r="CM2" s="10" t="s">
        <v>4</v>
      </c>
      <c r="CN2" s="9" t="s">
        <v>5</v>
      </c>
      <c r="CO2" s="10" t="s">
        <v>4</v>
      </c>
      <c r="CP2" s="9" t="s">
        <v>5</v>
      </c>
      <c r="CQ2" s="10" t="s">
        <v>4</v>
      </c>
      <c r="CR2" s="9" t="s">
        <v>5</v>
      </c>
      <c r="CS2" s="10" t="s">
        <v>4</v>
      </c>
      <c r="CT2" s="9" t="s">
        <v>5</v>
      </c>
      <c r="CU2" s="10" t="s">
        <v>4</v>
      </c>
      <c r="CV2" s="9" t="s">
        <v>5</v>
      </c>
      <c r="CW2" s="10" t="s">
        <v>4</v>
      </c>
      <c r="CX2" s="9" t="s">
        <v>5</v>
      </c>
      <c r="CY2" s="10" t="s">
        <v>4</v>
      </c>
      <c r="CZ2" s="9" t="s">
        <v>5</v>
      </c>
      <c r="DA2" s="10" t="s">
        <v>4</v>
      </c>
      <c r="DB2" s="9" t="s">
        <v>5</v>
      </c>
      <c r="DC2" s="10" t="s">
        <v>4</v>
      </c>
      <c r="DD2" s="9" t="s">
        <v>5</v>
      </c>
      <c r="DE2" s="10" t="s">
        <v>4</v>
      </c>
      <c r="DF2" s="9" t="s">
        <v>5</v>
      </c>
      <c r="DG2" s="10" t="s">
        <v>4</v>
      </c>
      <c r="DH2" s="9" t="s">
        <v>5</v>
      </c>
      <c r="DI2" s="10" t="s">
        <v>4</v>
      </c>
      <c r="DJ2" s="9" t="s">
        <v>5</v>
      </c>
      <c r="DK2" s="10" t="s">
        <v>4</v>
      </c>
      <c r="DL2" s="9" t="s">
        <v>5</v>
      </c>
      <c r="DM2" s="8" t="s">
        <v>4</v>
      </c>
      <c r="DN2" s="9" t="s">
        <v>5</v>
      </c>
      <c r="DO2" s="8" t="s">
        <v>4</v>
      </c>
      <c r="DP2" s="9" t="s">
        <v>5</v>
      </c>
      <c r="DQ2" s="8" t="s">
        <v>4</v>
      </c>
      <c r="DR2" s="9" t="s">
        <v>5</v>
      </c>
      <c r="DS2" s="8" t="s">
        <v>4</v>
      </c>
      <c r="DT2" s="9" t="s">
        <v>5</v>
      </c>
      <c r="DU2" s="8" t="s">
        <v>4</v>
      </c>
      <c r="DV2" s="9" t="s">
        <v>5</v>
      </c>
      <c r="DW2" s="8" t="s">
        <v>4</v>
      </c>
      <c r="DX2" s="9" t="s">
        <v>5</v>
      </c>
      <c r="DY2" s="8" t="s">
        <v>4</v>
      </c>
      <c r="DZ2" s="9" t="s">
        <v>5</v>
      </c>
      <c r="EA2" s="8" t="s">
        <v>4</v>
      </c>
      <c r="EB2" s="9" t="s">
        <v>5</v>
      </c>
      <c r="EC2" s="8" t="s">
        <v>4</v>
      </c>
      <c r="ED2" s="9" t="s">
        <v>5</v>
      </c>
      <c r="EE2" s="8" t="s">
        <v>4</v>
      </c>
      <c r="EF2" s="9" t="s">
        <v>5</v>
      </c>
      <c r="EG2" s="8" t="s">
        <v>4</v>
      </c>
      <c r="EH2" s="9" t="s">
        <v>5</v>
      </c>
      <c r="EI2" s="8" t="s">
        <v>4</v>
      </c>
      <c r="EJ2" s="9" t="s">
        <v>5</v>
      </c>
      <c r="EK2" s="8" t="s">
        <v>4</v>
      </c>
      <c r="EL2" s="9" t="s">
        <v>5</v>
      </c>
      <c r="EM2" s="8" t="s">
        <v>4</v>
      </c>
      <c r="EN2" s="9" t="s">
        <v>5</v>
      </c>
      <c r="EO2" s="8"/>
      <c r="EP2" s="9"/>
      <c r="EQ2" s="8" t="s">
        <v>4</v>
      </c>
      <c r="ER2" s="9" t="s">
        <v>5</v>
      </c>
      <c r="ES2" s="8" t="s">
        <v>4</v>
      </c>
      <c r="ET2" s="9" t="s">
        <v>5</v>
      </c>
      <c r="EU2" s="8" t="s">
        <v>4</v>
      </c>
      <c r="EV2" s="9" t="s">
        <v>5</v>
      </c>
      <c r="EW2" s="8" t="s">
        <v>4</v>
      </c>
      <c r="EX2" s="9" t="s">
        <v>5</v>
      </c>
      <c r="EY2" s="8" t="s">
        <v>4</v>
      </c>
      <c r="EZ2" s="9" t="s">
        <v>5</v>
      </c>
      <c r="FA2" s="8" t="s">
        <v>4</v>
      </c>
      <c r="FB2" s="9" t="s">
        <v>5</v>
      </c>
      <c r="FC2" s="8" t="s">
        <v>4</v>
      </c>
      <c r="FD2" s="9" t="s">
        <v>5</v>
      </c>
      <c r="FE2" s="8" t="s">
        <v>4</v>
      </c>
      <c r="FF2" s="9" t="s">
        <v>5</v>
      </c>
      <c r="FG2" s="8" t="s">
        <v>4</v>
      </c>
      <c r="FH2" s="9" t="s">
        <v>5</v>
      </c>
      <c r="FI2" s="8" t="s">
        <v>4</v>
      </c>
      <c r="FJ2" s="9" t="s">
        <v>5</v>
      </c>
      <c r="FK2" s="8" t="s">
        <v>4</v>
      </c>
      <c r="FL2" s="9" t="s">
        <v>5</v>
      </c>
      <c r="FM2" s="8" t="s">
        <v>4</v>
      </c>
      <c r="FN2" s="9" t="s">
        <v>5</v>
      </c>
      <c r="FO2" s="8" t="s">
        <v>4</v>
      </c>
      <c r="FP2" s="9" t="s">
        <v>5</v>
      </c>
      <c r="FQ2" s="8" t="s">
        <v>4</v>
      </c>
      <c r="FR2" s="9" t="s">
        <v>5</v>
      </c>
      <c r="FS2" s="8" t="s">
        <v>4</v>
      </c>
      <c r="FT2" s="9" t="s">
        <v>5</v>
      </c>
      <c r="FU2" s="8" t="s">
        <v>4</v>
      </c>
      <c r="FV2" s="9" t="s">
        <v>5</v>
      </c>
      <c r="FW2" s="8" t="s">
        <v>4</v>
      </c>
      <c r="FX2" s="9" t="s">
        <v>5</v>
      </c>
      <c r="FY2" s="8" t="s">
        <v>4</v>
      </c>
      <c r="FZ2" s="9" t="s">
        <v>5</v>
      </c>
      <c r="GA2" s="8" t="s">
        <v>4</v>
      </c>
      <c r="GB2" s="9" t="s">
        <v>5</v>
      </c>
      <c r="GC2" s="8" t="s">
        <v>4</v>
      </c>
      <c r="GD2" s="9" t="s">
        <v>5</v>
      </c>
      <c r="GE2" s="8" t="s">
        <v>4</v>
      </c>
      <c r="GF2" s="9" t="s">
        <v>5</v>
      </c>
      <c r="GG2" s="8" t="s">
        <v>4</v>
      </c>
      <c r="GH2" s="9" t="s">
        <v>5</v>
      </c>
      <c r="GI2" s="8" t="s">
        <v>4</v>
      </c>
      <c r="GJ2" s="9" t="s">
        <v>5</v>
      </c>
      <c r="GK2" s="8" t="s">
        <v>4</v>
      </c>
      <c r="GL2" s="9" t="s">
        <v>5</v>
      </c>
      <c r="GM2" s="8" t="s">
        <v>4</v>
      </c>
      <c r="GN2" s="9" t="s">
        <v>5</v>
      </c>
      <c r="GO2" s="8" t="s">
        <v>4</v>
      </c>
      <c r="GP2" s="9" t="s">
        <v>5</v>
      </c>
      <c r="GQ2" s="8" t="s">
        <v>4</v>
      </c>
      <c r="GR2" s="9" t="s">
        <v>5</v>
      </c>
      <c r="GS2" s="8" t="s">
        <v>4</v>
      </c>
      <c r="GT2" s="9" t="s">
        <v>5</v>
      </c>
      <c r="GU2" s="8" t="s">
        <v>4</v>
      </c>
      <c r="GV2" s="9" t="s">
        <v>5</v>
      </c>
      <c r="GW2" s="8" t="s">
        <v>4</v>
      </c>
      <c r="GX2" s="9" t="s">
        <v>5</v>
      </c>
      <c r="GY2" s="8" t="s">
        <v>4</v>
      </c>
      <c r="GZ2" s="9" t="s">
        <v>5</v>
      </c>
      <c r="HA2" s="8" t="s">
        <v>4</v>
      </c>
      <c r="HB2" s="9" t="s">
        <v>5</v>
      </c>
      <c r="HC2" s="8" t="s">
        <v>4</v>
      </c>
      <c r="HD2" s="9" t="s">
        <v>5</v>
      </c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</row>
    <row r="3" spans="1:224" s="33" customFormat="1" ht="16.5" customHeight="1" thickTop="1" x14ac:dyDescent="0.2">
      <c r="A3" s="22" t="s">
        <v>10</v>
      </c>
      <c r="B3" s="24" t="s">
        <v>3</v>
      </c>
      <c r="C3" s="30">
        <f t="shared" ref="C3:C30" si="0">RANK(D3,D$3:D$30)</f>
        <v>8</v>
      </c>
      <c r="D3" s="13">
        <f>H3+J3+L3+N3+P3+R3+T3+V3+X3+Z3+AB3+AD3+AF3+AH3+AJ3+AL3+AN3+AP3+AR3+AT3+AV3+AX3+AZ3+BB3+BD3+BF3+BH3+BJ3+BL3+BN3+BP3+BR3+BT3+BV3+BX3+BZ3+CB3+CD3+CF3+CH3+CJ3+CL3+CN3+CP3+CR3+CT3+CV3+CX3+CZ3+DB3+DD3+DH3+DJ3+DL3+DN3+DP3+DR3+DT3+DV3+DX3+DZ3+EB3+ED3+EF3+EH3+EJ3+EL3+EN3+EP3+ER3+ET3+EV3+EX3+EZ3+FB3+FD3+FF3+FH3+FJ3+FL3+FN3+FP3+FR3+FV3+FX3+FZ3+GB3+GD3+GF3+GH3+GJ3+GL3+GN3+GP3+GR3+GT3+GV3+GX3+GZ3+HB3+HD3</f>
        <v>59</v>
      </c>
      <c r="E3" s="57">
        <f>G3+I3+K3+M3+O3+Q3+S3+U3+W3+Y3+AA3+AC3+AE3+AG3+AI3+AK3+AM3+AO3+AQ3+AS3+AU3+AW3+AY3+BA3+BC3+BE3+BG3+BI3+BK3+BM3+BO3+BQ3+BS3+BU3+BW3+BY3+CA3+CC3+CE3+CG3+CI3+CK3+CM3+CO3+CQ3+CS3+CU3+CW3+CY3+DA3+DC3+DG3+DI3+DK3+DM3+DO3+DQ3+DS3+DU3+DW3+DY3+EA3+EC3+EE3+EG3+EI3+EK3+EM3+EO3+EQ3+ES3+EU3+EW3+EY3+FA3+FC3+FE3+FG3+FI3+FK3+FM3+FO3+FQ3+FS3+FU3+FW3+FY3+GA3+GC3+GE3+GG3+GI3+GK3+GM3+GO3+GQ3+GS3+GU3+GW3+GY3+HA3+HC3</f>
        <v>0.68778935185185175</v>
      </c>
      <c r="F3" s="25">
        <f>MINA(AI3,AM3,AU3,BE3,BS3,BW3,CC3,CI3,CU3,DC3,EI3,EQ3,FC3,FK3,FY3)</f>
        <v>1.5740740740740743E-2</v>
      </c>
      <c r="G3" s="18"/>
      <c r="H3" s="26"/>
      <c r="I3" s="18">
        <v>2.193287037037037E-2</v>
      </c>
      <c r="J3" s="26">
        <f>ROUNDUP(I3/F3,0)</f>
        <v>2</v>
      </c>
      <c r="K3" s="18"/>
      <c r="L3" s="26"/>
      <c r="M3" s="18">
        <v>3.9479166666666669E-2</v>
      </c>
      <c r="N3" s="20">
        <f>ROUNDUP(M3/F3,0)</f>
        <v>3</v>
      </c>
      <c r="O3" s="27"/>
      <c r="P3" s="26"/>
      <c r="Q3" s="18">
        <v>2.2511574074074073E-2</v>
      </c>
      <c r="R3" s="20">
        <f>ROUNDUP(Q3/F3,0)</f>
        <v>2</v>
      </c>
      <c r="S3" s="18"/>
      <c r="T3" s="17"/>
      <c r="U3" s="28"/>
      <c r="V3" s="17"/>
      <c r="W3" s="18"/>
      <c r="X3" s="17"/>
      <c r="Y3" s="18"/>
      <c r="Z3" s="17"/>
      <c r="AA3" s="18"/>
      <c r="AB3" s="17"/>
      <c r="AC3" s="18"/>
      <c r="AD3" s="17"/>
      <c r="AE3" s="18"/>
      <c r="AF3" s="17"/>
      <c r="AG3" s="18">
        <v>2.6284722222222223E-2</v>
      </c>
      <c r="AH3" s="20">
        <f>ROUNDUP(AG3/F3,0)</f>
        <v>2</v>
      </c>
      <c r="AI3" s="18">
        <v>1.695601851851852E-2</v>
      </c>
      <c r="AJ3" s="20">
        <f>ROUNDUP(AI3/F3,0)</f>
        <v>2</v>
      </c>
      <c r="AK3" s="52"/>
      <c r="AL3" s="17"/>
      <c r="AM3" s="48">
        <v>1.650462962962963E-2</v>
      </c>
      <c r="AN3" s="20">
        <f>ROUNDUP(AM3/F3,0)</f>
        <v>2</v>
      </c>
      <c r="AO3" s="18"/>
      <c r="AP3" s="20"/>
      <c r="AQ3" s="18"/>
      <c r="AR3" s="20"/>
      <c r="AS3" s="18"/>
      <c r="AT3" s="20"/>
      <c r="AU3" s="18"/>
      <c r="AV3" s="17"/>
      <c r="AW3" s="18"/>
      <c r="AX3" s="17"/>
      <c r="AY3" s="18"/>
      <c r="AZ3" s="17"/>
      <c r="BA3" s="18"/>
      <c r="BB3" s="17"/>
      <c r="BC3" s="18"/>
      <c r="BD3" s="17"/>
      <c r="BE3" s="18">
        <v>1.6979166666666667E-2</v>
      </c>
      <c r="BF3" s="20">
        <f>ROUNDUP(BE3/F3,0)</f>
        <v>2</v>
      </c>
      <c r="BG3" s="18"/>
      <c r="BH3" s="17"/>
      <c r="BI3" s="18"/>
      <c r="BJ3" s="17"/>
      <c r="BK3" s="18"/>
      <c r="BL3" s="17"/>
      <c r="BM3" s="18"/>
      <c r="BN3" s="17"/>
      <c r="BO3" s="18"/>
      <c r="BP3" s="17"/>
      <c r="BQ3" s="18"/>
      <c r="BR3" s="17"/>
      <c r="BS3" s="18">
        <v>1.6238425925925924E-2</v>
      </c>
      <c r="BT3" s="20">
        <f>ROUNDUP(BS3/F3,0)</f>
        <v>2</v>
      </c>
      <c r="BU3" s="18">
        <v>1.9131944444444444E-2</v>
      </c>
      <c r="BV3" s="20">
        <f>ROUNDUP(BU3/F3,0)</f>
        <v>2</v>
      </c>
      <c r="BW3" s="18">
        <v>1.6122685185185184E-2</v>
      </c>
      <c r="BX3" s="20">
        <f>ROUNDUP(BW3/F3,0)</f>
        <v>2</v>
      </c>
      <c r="BY3" s="18"/>
      <c r="BZ3" s="17"/>
      <c r="CA3" s="18"/>
      <c r="CB3" s="17"/>
      <c r="CC3" s="18">
        <v>1.6296296296296295E-2</v>
      </c>
      <c r="CD3" s="20">
        <f>ROUNDUP(CC3/F3,0)</f>
        <v>2</v>
      </c>
      <c r="CE3" s="18"/>
      <c r="CF3" s="20"/>
      <c r="CG3" s="18">
        <v>2.9421296296296296E-2</v>
      </c>
      <c r="CH3" s="20">
        <f>ROUNDUP(CG3/F3,0)</f>
        <v>2</v>
      </c>
      <c r="CI3" s="18">
        <v>1.5740740740740743E-2</v>
      </c>
      <c r="CJ3" s="20">
        <f>ROUNDUP(CI3/F3,0)</f>
        <v>1</v>
      </c>
      <c r="CK3" s="18"/>
      <c r="CL3" s="17"/>
      <c r="CM3" s="18"/>
      <c r="CN3" s="17"/>
      <c r="CO3" s="18"/>
      <c r="CP3" s="17"/>
      <c r="CQ3" s="18"/>
      <c r="CR3" s="20"/>
      <c r="CS3" s="18">
        <v>3.0520833333333334E-2</v>
      </c>
      <c r="CT3" s="20">
        <f>ROUNDUP(CS3/F3,0)</f>
        <v>2</v>
      </c>
      <c r="CU3" s="18">
        <v>1.6458333333333332E-2</v>
      </c>
      <c r="CV3" s="20">
        <f>ROUNDUP(CU3/F3,0)</f>
        <v>2</v>
      </c>
      <c r="CW3" s="18"/>
      <c r="CX3" s="17"/>
      <c r="CY3" s="18"/>
      <c r="CZ3" s="17"/>
      <c r="DA3" s="18"/>
      <c r="DB3" s="17"/>
      <c r="DC3" s="18"/>
      <c r="DD3" s="17"/>
      <c r="DE3" s="18"/>
      <c r="DF3" s="17"/>
      <c r="DG3" s="18"/>
      <c r="DH3" s="17"/>
      <c r="DI3" s="18"/>
      <c r="DJ3" s="17"/>
      <c r="DK3" s="18"/>
      <c r="DL3" s="17"/>
      <c r="DM3" s="18"/>
      <c r="DN3" s="17"/>
      <c r="DO3" s="18"/>
      <c r="DP3" s="17"/>
      <c r="DQ3" s="18"/>
      <c r="DR3" s="17"/>
      <c r="DS3" s="18">
        <v>9.3124999999999999E-2</v>
      </c>
      <c r="DT3" s="20">
        <f>ROUNDUP(DS3/F3,0)</f>
        <v>6</v>
      </c>
      <c r="DU3" s="18"/>
      <c r="DV3" s="17"/>
      <c r="DW3" s="18"/>
      <c r="DX3" s="17"/>
      <c r="DY3" s="18"/>
      <c r="DZ3" s="17"/>
      <c r="EA3" s="18"/>
      <c r="EB3" s="17"/>
      <c r="EC3" s="18"/>
      <c r="ED3" s="17"/>
      <c r="EE3" s="18"/>
      <c r="EF3" s="17"/>
      <c r="EG3" s="18"/>
      <c r="EH3" s="17"/>
      <c r="EI3" s="18">
        <v>1.6979166666666667E-2</v>
      </c>
      <c r="EJ3" s="20">
        <f>ROUNDUP(EI3/F3,0)</f>
        <v>2</v>
      </c>
      <c r="EK3" s="18">
        <v>8.3483796296296306E-2</v>
      </c>
      <c r="EL3" s="20">
        <f>ROUNDUP(EK3/F3,0)</f>
        <v>6</v>
      </c>
      <c r="EM3" s="18"/>
      <c r="EN3" s="17"/>
      <c r="EO3" s="18"/>
      <c r="EP3" s="17"/>
      <c r="EQ3" s="18">
        <v>1.6979166666666667E-2</v>
      </c>
      <c r="ER3" s="20">
        <f>ROUNDUP(EQ3/F3,0)</f>
        <v>2</v>
      </c>
      <c r="ES3" s="18"/>
      <c r="ET3" s="20"/>
      <c r="EU3" s="18"/>
      <c r="EV3" s="17"/>
      <c r="EW3" s="18"/>
      <c r="EX3" s="17"/>
      <c r="EY3" s="18"/>
      <c r="EZ3" s="17"/>
      <c r="FA3" s="18"/>
      <c r="FB3" s="17"/>
      <c r="FC3" s="18"/>
      <c r="FD3" s="17"/>
      <c r="FE3" s="18"/>
      <c r="FF3" s="17"/>
      <c r="FG3" s="18"/>
      <c r="FH3" s="17"/>
      <c r="FI3" s="18"/>
      <c r="FJ3" s="17"/>
      <c r="FK3" s="18">
        <v>1.6689814814814817E-2</v>
      </c>
      <c r="FL3" s="20">
        <f>ROUNDUP(FK3/F3,0)</f>
        <v>2</v>
      </c>
      <c r="FM3" s="18"/>
      <c r="FN3" s="17"/>
      <c r="FO3" s="18"/>
      <c r="FP3" s="17"/>
      <c r="FQ3" s="18">
        <v>8.8148148148148142E-2</v>
      </c>
      <c r="FR3" s="20">
        <f>ROUNDUP(FQ3/F3,0)</f>
        <v>6</v>
      </c>
      <c r="FS3" s="18"/>
      <c r="FT3" s="20"/>
      <c r="FU3" s="18"/>
      <c r="FV3" s="20"/>
      <c r="FW3" s="18">
        <v>3.5046296296296298E-2</v>
      </c>
      <c r="FX3" s="20">
        <f>ROUNDUP(FW3/F3,0)</f>
        <v>3</v>
      </c>
      <c r="FY3" s="18">
        <v>1.6759259259259258E-2</v>
      </c>
      <c r="FZ3" s="20">
        <f>ROUNDUP(FY3/F3,0)</f>
        <v>2</v>
      </c>
      <c r="GA3" s="18"/>
      <c r="GB3" s="17"/>
      <c r="GC3" s="18"/>
      <c r="GD3" s="17"/>
      <c r="GE3" s="18"/>
      <c r="GF3" s="17"/>
      <c r="GG3" s="18"/>
      <c r="GH3" s="17"/>
      <c r="GI3" s="18"/>
      <c r="GJ3" s="17"/>
      <c r="GK3" s="18"/>
      <c r="GL3" s="17"/>
      <c r="GM3" s="18"/>
      <c r="GN3" s="17"/>
      <c r="GO3" s="18"/>
      <c r="GP3" s="17"/>
      <c r="GQ3" s="18"/>
      <c r="GR3" s="17"/>
      <c r="GS3" s="18"/>
      <c r="GT3" s="17"/>
      <c r="GU3" s="18"/>
      <c r="GV3" s="17"/>
      <c r="GW3" s="18"/>
      <c r="GX3" s="17"/>
      <c r="GY3" s="18"/>
      <c r="GZ3" s="17"/>
      <c r="HA3" s="18"/>
      <c r="HB3" s="17"/>
      <c r="HC3" s="18"/>
      <c r="HD3" s="71"/>
      <c r="HE3" s="89"/>
      <c r="HF3" s="90"/>
      <c r="HG3" s="89"/>
      <c r="HH3" s="90"/>
      <c r="HI3" s="89"/>
      <c r="HJ3" s="90"/>
      <c r="HK3" s="89"/>
      <c r="HL3" s="90"/>
      <c r="HM3" s="89"/>
      <c r="HN3" s="90"/>
      <c r="HO3" s="89"/>
      <c r="HP3" s="90"/>
    </row>
    <row r="4" spans="1:224" s="33" customFormat="1" ht="16.5" customHeight="1" x14ac:dyDescent="0.2">
      <c r="A4" s="86" t="s">
        <v>11</v>
      </c>
      <c r="B4" s="5" t="s">
        <v>7</v>
      </c>
      <c r="C4" s="31">
        <f t="shared" si="0"/>
        <v>20</v>
      </c>
      <c r="D4" s="13">
        <v>0</v>
      </c>
      <c r="E4" s="57">
        <f t="shared" ref="E4:E30" si="1">G4+I4+K4+M4+O4+Q4+S4+U4+W4+Y4+AA4+AC4+AE4+AG4+AI4+AK4+AM4+AO4+AQ4+AS4+AU4+AW4+AY4+BA4+BC4+BE4+BG4+BI4+BK4+BM4+BO4+BQ4+BS4+BU4+BW4+BY4+CA4+CC4+CE4+CG4+CI4+CK4+CM4+CO4+CQ4+CS4+CU4+CW4+CY4+DA4+DC4+DG4+DI4+DK4+DM4+DO4+DQ4+DS4+DU4+DW4+DY4+EA4+EC4+EE4+EG4+EI4+EK4+EM4+EO4+EQ4+ES4+EU4+EW4+EY4+FA4+FC4+FE4+FG4+FI4+FK4+FM4+FO4+FQ4+FS4+FU4+FW4+FY4+GA4+GC4+GE4+GG4+GI4+GK4+GM4+GO4+GQ4+GS4+GU4+GW4+GY4+HA4+HC4</f>
        <v>0.21053240740740739</v>
      </c>
      <c r="F4" s="25">
        <f t="shared" ref="F4:F30" si="2">MINA(AI4,AM4,AU4,BE4,BS4,BW4,CC4,CI4,CU4,DC4,EI4,EQ4,FC4,FK4,FY4)</f>
        <v>0</v>
      </c>
      <c r="G4" s="7"/>
      <c r="H4" s="20"/>
      <c r="I4" s="7"/>
      <c r="J4" s="20"/>
      <c r="K4" s="7"/>
      <c r="L4" s="20"/>
      <c r="M4" s="7"/>
      <c r="N4" s="6"/>
      <c r="O4" s="7"/>
      <c r="P4" s="20"/>
      <c r="Q4" s="7"/>
      <c r="R4" s="6"/>
      <c r="S4" s="7"/>
      <c r="T4" s="6"/>
      <c r="U4" s="16"/>
      <c r="V4" s="6"/>
      <c r="W4" s="7"/>
      <c r="X4" s="6"/>
      <c r="Y4" s="7"/>
      <c r="Z4" s="6"/>
      <c r="AA4" s="7"/>
      <c r="AB4" s="6"/>
      <c r="AC4" s="7"/>
      <c r="AD4" s="6"/>
      <c r="AE4" s="7"/>
      <c r="AF4" s="6"/>
      <c r="AG4" s="7">
        <v>2.1134259259259259E-2</v>
      </c>
      <c r="AH4" s="20" t="e">
        <f>ROUNDUP(AG4/F4,0)</f>
        <v>#DIV/0!</v>
      </c>
      <c r="AI4" s="7"/>
      <c r="AJ4" s="20"/>
      <c r="AK4" s="53"/>
      <c r="AL4" s="17"/>
      <c r="AM4" s="49"/>
      <c r="AN4" s="20"/>
      <c r="AO4" s="7">
        <v>6.340277777777778E-2</v>
      </c>
      <c r="AP4" s="20" t="e">
        <f>ROUNDUP(AO4/F4,0)</f>
        <v>#DIV/0!</v>
      </c>
      <c r="AQ4" s="7"/>
      <c r="AR4" s="20"/>
      <c r="AS4" s="7"/>
      <c r="AT4" s="20"/>
      <c r="AU4" s="7"/>
      <c r="AV4" s="17"/>
      <c r="AW4" s="7"/>
      <c r="AX4" s="6"/>
      <c r="AY4" s="7"/>
      <c r="AZ4" s="6"/>
      <c r="BA4" s="7"/>
      <c r="BB4" s="6"/>
      <c r="BC4" s="7"/>
      <c r="BD4" s="6"/>
      <c r="BE4" s="7"/>
      <c r="BF4" s="20"/>
      <c r="BG4" s="7"/>
      <c r="BH4" s="17"/>
      <c r="BI4" s="7"/>
      <c r="BJ4" s="17"/>
      <c r="BK4" s="7"/>
      <c r="BL4" s="17"/>
      <c r="BM4" s="7"/>
      <c r="BN4" s="17"/>
      <c r="BO4" s="7"/>
      <c r="BP4" s="17"/>
      <c r="BQ4" s="7"/>
      <c r="BR4" s="17"/>
      <c r="BS4" s="7"/>
      <c r="BT4" s="20"/>
      <c r="BU4" s="7">
        <v>1.4166666666666666E-2</v>
      </c>
      <c r="BV4" s="20" t="e">
        <f>ROUNDUP(BU4/F4,0)</f>
        <v>#DIV/0!</v>
      </c>
      <c r="BW4" s="7"/>
      <c r="BX4" s="20"/>
      <c r="BY4" s="7"/>
      <c r="BZ4" s="6"/>
      <c r="CA4" s="7"/>
      <c r="CB4" s="6"/>
      <c r="CC4" s="7"/>
      <c r="CD4" s="20"/>
      <c r="CE4" s="7"/>
      <c r="CF4" s="20"/>
      <c r="CG4" s="7"/>
      <c r="CH4" s="20"/>
      <c r="CI4" s="21"/>
      <c r="CJ4" s="20"/>
      <c r="CK4" s="21"/>
      <c r="CL4" s="17"/>
      <c r="CM4" s="7"/>
      <c r="CN4" s="17"/>
      <c r="CO4" s="7"/>
      <c r="CP4" s="6"/>
      <c r="CQ4" s="21"/>
      <c r="CR4" s="20"/>
      <c r="CS4" s="21"/>
      <c r="CT4" s="20"/>
      <c r="CU4" s="21"/>
      <c r="CV4" s="20"/>
      <c r="CW4" s="7"/>
      <c r="CX4" s="17"/>
      <c r="CY4" s="7"/>
      <c r="CZ4" s="17"/>
      <c r="DA4" s="7"/>
      <c r="DB4" s="17"/>
      <c r="DC4" s="7"/>
      <c r="DD4" s="17"/>
      <c r="DE4" s="7"/>
      <c r="DF4" s="17"/>
      <c r="DG4" s="7"/>
      <c r="DH4" s="17"/>
      <c r="DI4" s="7"/>
      <c r="DJ4" s="17"/>
      <c r="DK4" s="7"/>
      <c r="DL4" s="17"/>
      <c r="DM4" s="7"/>
      <c r="DN4" s="17"/>
      <c r="DO4" s="7"/>
      <c r="DP4" s="17"/>
      <c r="DQ4" s="7"/>
      <c r="DR4" s="17"/>
      <c r="DS4" s="7"/>
      <c r="DT4" s="20"/>
      <c r="DU4" s="7"/>
      <c r="DV4" s="17"/>
      <c r="DW4" s="7"/>
      <c r="DX4" s="17"/>
      <c r="DY4" s="7"/>
      <c r="DZ4" s="17"/>
      <c r="EA4" s="7"/>
      <c r="EB4" s="17"/>
      <c r="EC4" s="7"/>
      <c r="ED4" s="17"/>
      <c r="EE4" s="7"/>
      <c r="EF4" s="17"/>
      <c r="EG4" s="7"/>
      <c r="EH4" s="17"/>
      <c r="EI4" s="7"/>
      <c r="EJ4" s="20"/>
      <c r="EK4" s="7"/>
      <c r="EL4" s="20"/>
      <c r="EM4" s="7"/>
      <c r="EN4" s="17"/>
      <c r="EO4" s="7"/>
      <c r="EP4" s="17"/>
      <c r="EQ4" s="7"/>
      <c r="ER4" s="20"/>
      <c r="ES4" s="7">
        <v>0.11182870370370369</v>
      </c>
      <c r="ET4" s="20" t="e">
        <f>ROUNDUP(ES4/F4,0)</f>
        <v>#DIV/0!</v>
      </c>
      <c r="EU4" s="7"/>
      <c r="EV4" s="17"/>
      <c r="EW4" s="7"/>
      <c r="EX4" s="17"/>
      <c r="EY4" s="7"/>
      <c r="EZ4" s="17"/>
      <c r="FA4" s="7"/>
      <c r="FB4" s="17"/>
      <c r="FC4" s="7"/>
      <c r="FD4" s="17"/>
      <c r="FE4" s="7"/>
      <c r="FF4" s="17"/>
      <c r="FG4" s="7"/>
      <c r="FH4" s="17"/>
      <c r="FI4" s="7"/>
      <c r="FJ4" s="17"/>
      <c r="FK4" s="7"/>
      <c r="FL4" s="20"/>
      <c r="FM4" s="7"/>
      <c r="FN4" s="17"/>
      <c r="FO4" s="7"/>
      <c r="FP4" s="17"/>
      <c r="FQ4" s="7"/>
      <c r="FR4" s="20"/>
      <c r="FS4" s="7"/>
      <c r="FT4" s="20"/>
      <c r="FU4" s="7"/>
      <c r="FV4" s="20"/>
      <c r="FW4" s="7"/>
      <c r="FX4" s="20"/>
      <c r="FY4" s="7"/>
      <c r="FZ4" s="20"/>
      <c r="GA4" s="7"/>
      <c r="GB4" s="17"/>
      <c r="GC4" s="7"/>
      <c r="GD4" s="17"/>
      <c r="GE4" s="7"/>
      <c r="GF4" s="17"/>
      <c r="GG4" s="7"/>
      <c r="GH4" s="17"/>
      <c r="GI4" s="7"/>
      <c r="GJ4" s="17"/>
      <c r="GK4" s="7"/>
      <c r="GL4" s="17"/>
      <c r="GM4" s="7"/>
      <c r="GN4" s="17"/>
      <c r="GO4" s="7"/>
      <c r="GP4" s="17"/>
      <c r="GQ4" s="7"/>
      <c r="GR4" s="17"/>
      <c r="GS4" s="7"/>
      <c r="GT4" s="17"/>
      <c r="GU4" s="7"/>
      <c r="GV4" s="17"/>
      <c r="GW4" s="7"/>
      <c r="GX4" s="17"/>
      <c r="GY4" s="7"/>
      <c r="GZ4" s="17"/>
      <c r="HA4" s="7"/>
      <c r="HB4" s="17"/>
      <c r="HC4" s="7"/>
      <c r="HD4" s="71"/>
      <c r="HE4" s="89"/>
      <c r="HF4" s="90"/>
      <c r="HG4" s="89"/>
      <c r="HH4" s="90"/>
      <c r="HI4" s="89"/>
      <c r="HJ4" s="90"/>
      <c r="HK4" s="89"/>
      <c r="HL4" s="90"/>
      <c r="HM4" s="89"/>
      <c r="HN4" s="90"/>
      <c r="HO4" s="89"/>
      <c r="HP4" s="90"/>
    </row>
    <row r="5" spans="1:224" s="33" customFormat="1" ht="16.5" customHeight="1" x14ac:dyDescent="0.2">
      <c r="A5" s="86" t="s">
        <v>12</v>
      </c>
      <c r="B5" s="5" t="s">
        <v>59</v>
      </c>
      <c r="C5" s="31">
        <f t="shared" si="0"/>
        <v>16</v>
      </c>
      <c r="D5" s="13">
        <f t="shared" ref="D5:D30" si="3">H5+J5+L5+N5+P5+R5+T5+V5+X5+Z5+AB5+AD5+AF5+AH5+AJ5+AL5+AN5+AP5+AR5+AT5+AV5+AX5+AZ5+BB5+BD5+BF5+BH5+BJ5+BL5+BN5+BP5+BR5+BT5+BV5+BX5+BZ5+CB5+CD5+CF5+CH5+CJ5+CL5+CN5+CP5+CR5+CT5+CV5+CX5+CZ5+DB5+DD5+DH5+DJ5+DL5+DN5+DP5+DR5+DT5+DV5+DX5+DZ5+EB5+ED5+EF5+EH5+EJ5+EL5+EN5+EP5+ER5+ET5+EV5+EX5+EZ5+FB5+FD5+FF5+FH5+FJ5+FL5+FN5+FP5+FR5+FV5+FX5+FZ5+GB5+GD5+GF5+GH5+GJ5+GL5+GN5+GP5+GR5+GT5+GV5+GX5+GZ5+HB5+HD5</f>
        <v>14</v>
      </c>
      <c r="E5" s="57">
        <f t="shared" si="1"/>
        <v>0.17289351851851853</v>
      </c>
      <c r="F5" s="25">
        <f t="shared" si="2"/>
        <v>1.6400462962962964E-2</v>
      </c>
      <c r="G5" s="7"/>
      <c r="H5" s="20"/>
      <c r="I5" s="7"/>
      <c r="J5" s="20"/>
      <c r="K5" s="7"/>
      <c r="L5" s="20"/>
      <c r="M5" s="7"/>
      <c r="N5" s="6"/>
      <c r="O5" s="7"/>
      <c r="P5" s="20"/>
      <c r="Q5" s="7"/>
      <c r="R5" s="6"/>
      <c r="S5" s="7"/>
      <c r="T5" s="6"/>
      <c r="U5" s="16"/>
      <c r="V5" s="6"/>
      <c r="W5" s="7"/>
      <c r="X5" s="6"/>
      <c r="Y5" s="7"/>
      <c r="Z5" s="6"/>
      <c r="AA5" s="7"/>
      <c r="AB5" s="6"/>
      <c r="AC5" s="7"/>
      <c r="AD5" s="6"/>
      <c r="AE5" s="7"/>
      <c r="AF5" s="6"/>
      <c r="AG5" s="7"/>
      <c r="AH5" s="20"/>
      <c r="AI5" s="7"/>
      <c r="AJ5" s="20"/>
      <c r="AK5" s="53"/>
      <c r="AL5" s="17"/>
      <c r="AM5" s="49">
        <v>1.6631944444444446E-2</v>
      </c>
      <c r="AN5" s="20">
        <f>ROUNDUP(AM5/F5,0)</f>
        <v>2</v>
      </c>
      <c r="AO5" s="7"/>
      <c r="AP5" s="20"/>
      <c r="AQ5" s="7"/>
      <c r="AR5" s="20"/>
      <c r="AS5" s="7"/>
      <c r="AT5" s="20"/>
      <c r="AU5" s="7"/>
      <c r="AV5" s="17"/>
      <c r="AW5" s="7"/>
      <c r="AX5" s="6"/>
      <c r="AY5" s="7"/>
      <c r="AZ5" s="6"/>
      <c r="BA5" s="7"/>
      <c r="BB5" s="6"/>
      <c r="BC5" s="7"/>
      <c r="BD5" s="6"/>
      <c r="BE5" s="7"/>
      <c r="BF5" s="20"/>
      <c r="BG5" s="7"/>
      <c r="BH5" s="17"/>
      <c r="BI5" s="7"/>
      <c r="BJ5" s="17"/>
      <c r="BK5" s="7"/>
      <c r="BL5" s="17"/>
      <c r="BM5" s="7"/>
      <c r="BN5" s="17"/>
      <c r="BO5" s="7"/>
      <c r="BP5" s="17"/>
      <c r="BQ5" s="7"/>
      <c r="BR5" s="17"/>
      <c r="BS5" s="7">
        <v>1.6435185185185188E-2</v>
      </c>
      <c r="BT5" s="20">
        <f>ROUNDUP(BS5/F5,0)</f>
        <v>2</v>
      </c>
      <c r="BU5" s="7"/>
      <c r="BV5" s="20"/>
      <c r="BW5" s="7">
        <v>1.6400462962962964E-2</v>
      </c>
      <c r="BX5" s="20">
        <f>ROUNDUP(BW5/F5,0)</f>
        <v>1</v>
      </c>
      <c r="BY5" s="7"/>
      <c r="BZ5" s="6"/>
      <c r="CA5" s="7"/>
      <c r="CB5" s="6"/>
      <c r="CC5" s="7">
        <v>1.6979166666666667E-2</v>
      </c>
      <c r="CD5" s="20">
        <f>ROUNDUP(CC5/F5,0)</f>
        <v>2</v>
      </c>
      <c r="CE5" s="7"/>
      <c r="CF5" s="20"/>
      <c r="CG5" s="7"/>
      <c r="CH5" s="20"/>
      <c r="CI5" s="21"/>
      <c r="CJ5" s="20"/>
      <c r="CK5" s="21"/>
      <c r="CL5" s="17"/>
      <c r="CM5" s="7"/>
      <c r="CN5" s="17"/>
      <c r="CO5" s="7"/>
      <c r="CP5" s="6"/>
      <c r="CQ5" s="21"/>
      <c r="CR5" s="20"/>
      <c r="CS5" s="21"/>
      <c r="CT5" s="20"/>
      <c r="CU5" s="21"/>
      <c r="CV5" s="20"/>
      <c r="CW5" s="7"/>
      <c r="CX5" s="17"/>
      <c r="CY5" s="7"/>
      <c r="CZ5" s="17"/>
      <c r="DA5" s="7"/>
      <c r="DB5" s="17"/>
      <c r="DC5" s="7"/>
      <c r="DD5" s="17"/>
      <c r="DE5" s="7"/>
      <c r="DF5" s="17"/>
      <c r="DG5" s="7"/>
      <c r="DH5" s="17"/>
      <c r="DI5" s="7"/>
      <c r="DJ5" s="17"/>
      <c r="DK5" s="7"/>
      <c r="DL5" s="17"/>
      <c r="DM5" s="7"/>
      <c r="DN5" s="17"/>
      <c r="DO5" s="7"/>
      <c r="DP5" s="17"/>
      <c r="DQ5" s="7"/>
      <c r="DR5" s="17"/>
      <c r="DS5" s="7"/>
      <c r="DT5" s="20"/>
      <c r="DU5" s="7"/>
      <c r="DV5" s="17"/>
      <c r="DW5" s="7"/>
      <c r="DX5" s="17"/>
      <c r="DY5" s="7"/>
      <c r="DZ5" s="17"/>
      <c r="EA5" s="7"/>
      <c r="EB5" s="17"/>
      <c r="EC5" s="7"/>
      <c r="ED5" s="17"/>
      <c r="EE5" s="7"/>
      <c r="EF5" s="17"/>
      <c r="EG5" s="7"/>
      <c r="EH5" s="17"/>
      <c r="EI5" s="7"/>
      <c r="EJ5" s="20"/>
      <c r="EK5" s="7"/>
      <c r="EL5" s="20"/>
      <c r="EM5" s="7"/>
      <c r="EN5" s="17"/>
      <c r="EO5" s="7"/>
      <c r="EP5" s="17"/>
      <c r="EQ5" s="7"/>
      <c r="ER5" s="20"/>
      <c r="ES5" s="7"/>
      <c r="ET5" s="20"/>
      <c r="EU5" s="7"/>
      <c r="EV5" s="17"/>
      <c r="EW5" s="7"/>
      <c r="EX5" s="17"/>
      <c r="EY5" s="7"/>
      <c r="EZ5" s="17"/>
      <c r="FA5" s="7"/>
      <c r="FB5" s="17"/>
      <c r="FC5" s="7"/>
      <c r="FD5" s="17"/>
      <c r="FE5" s="7"/>
      <c r="FF5" s="17"/>
      <c r="FG5" s="7"/>
      <c r="FH5" s="17"/>
      <c r="FI5" s="7"/>
      <c r="FJ5" s="17"/>
      <c r="FK5" s="7"/>
      <c r="FL5" s="20"/>
      <c r="FM5" s="7"/>
      <c r="FN5" s="17"/>
      <c r="FO5" s="7"/>
      <c r="FP5" s="17"/>
      <c r="FQ5" s="7">
        <v>0.10644675925925927</v>
      </c>
      <c r="FR5" s="20">
        <f>ROUNDUP(FQ5/F5,0)</f>
        <v>7</v>
      </c>
      <c r="FS5" s="7"/>
      <c r="FT5" s="20"/>
      <c r="FU5" s="7"/>
      <c r="FV5" s="20"/>
      <c r="FW5" s="7"/>
      <c r="FX5" s="20"/>
      <c r="FY5" s="7"/>
      <c r="FZ5" s="20"/>
      <c r="GA5" s="7"/>
      <c r="GB5" s="17"/>
      <c r="GC5" s="7"/>
      <c r="GD5" s="17"/>
      <c r="GE5" s="7"/>
      <c r="GF5" s="17"/>
      <c r="GG5" s="7"/>
      <c r="GH5" s="17"/>
      <c r="GI5" s="7"/>
      <c r="GJ5" s="17"/>
      <c r="GK5" s="7"/>
      <c r="GL5" s="17"/>
      <c r="GM5" s="7"/>
      <c r="GN5" s="17"/>
      <c r="GO5" s="7"/>
      <c r="GP5" s="17"/>
      <c r="GQ5" s="7"/>
      <c r="GR5" s="17"/>
      <c r="GS5" s="7"/>
      <c r="GT5" s="17"/>
      <c r="GU5" s="7"/>
      <c r="GV5" s="17"/>
      <c r="GW5" s="7"/>
      <c r="GX5" s="17"/>
      <c r="GY5" s="7"/>
      <c r="GZ5" s="17"/>
      <c r="HA5" s="7"/>
      <c r="HB5" s="17"/>
      <c r="HC5" s="7"/>
      <c r="HD5" s="71"/>
      <c r="HE5" s="89"/>
      <c r="HF5" s="90"/>
      <c r="HG5" s="89"/>
      <c r="HH5" s="90"/>
      <c r="HI5" s="89"/>
      <c r="HJ5" s="90"/>
      <c r="HK5" s="89"/>
      <c r="HL5" s="90"/>
      <c r="HM5" s="89"/>
      <c r="HN5" s="90"/>
      <c r="HO5" s="89"/>
      <c r="HP5" s="90"/>
    </row>
    <row r="6" spans="1:224" s="33" customFormat="1" ht="16.5" customHeight="1" x14ac:dyDescent="0.2">
      <c r="A6" s="86" t="s">
        <v>13</v>
      </c>
      <c r="B6" s="5" t="s">
        <v>107</v>
      </c>
      <c r="C6" s="31">
        <f t="shared" si="0"/>
        <v>20</v>
      </c>
      <c r="D6" s="13">
        <v>0</v>
      </c>
      <c r="E6" s="57">
        <f t="shared" si="1"/>
        <v>8.2997685185185188E-2</v>
      </c>
      <c r="F6" s="25">
        <f t="shared" si="2"/>
        <v>0</v>
      </c>
      <c r="G6" s="7"/>
      <c r="H6" s="20"/>
      <c r="I6" s="7"/>
      <c r="J6" s="20"/>
      <c r="K6" s="7"/>
      <c r="L6" s="20"/>
      <c r="M6" s="7"/>
      <c r="N6" s="6"/>
      <c r="O6" s="7"/>
      <c r="P6" s="20"/>
      <c r="Q6" s="7"/>
      <c r="R6" s="6"/>
      <c r="S6" s="7"/>
      <c r="T6" s="6"/>
      <c r="U6" s="16"/>
      <c r="V6" s="6"/>
      <c r="W6" s="7"/>
      <c r="X6" s="6"/>
      <c r="Y6" s="7"/>
      <c r="Z6" s="6"/>
      <c r="AA6" s="7"/>
      <c r="AB6" s="6"/>
      <c r="AC6" s="7"/>
      <c r="AD6" s="6"/>
      <c r="AE6" s="7"/>
      <c r="AF6" s="6"/>
      <c r="AG6" s="7"/>
      <c r="AH6" s="20"/>
      <c r="AI6" s="7"/>
      <c r="AJ6" s="20"/>
      <c r="AK6" s="53"/>
      <c r="AL6" s="17"/>
      <c r="AM6" s="49"/>
      <c r="AN6" s="20"/>
      <c r="AO6" s="7"/>
      <c r="AP6" s="20"/>
      <c r="AQ6" s="7"/>
      <c r="AR6" s="20"/>
      <c r="AS6" s="7"/>
      <c r="AT6" s="20"/>
      <c r="AU6" s="7"/>
      <c r="AV6" s="17"/>
      <c r="AW6" s="7"/>
      <c r="AX6" s="6"/>
      <c r="AY6" s="7"/>
      <c r="AZ6" s="6"/>
      <c r="BA6" s="7"/>
      <c r="BB6" s="6"/>
      <c r="BC6" s="7"/>
      <c r="BD6" s="6"/>
      <c r="BE6" s="7"/>
      <c r="BF6" s="20"/>
      <c r="BG6" s="7"/>
      <c r="BH6" s="17"/>
      <c r="BI6" s="7"/>
      <c r="BJ6" s="17"/>
      <c r="BK6" s="7"/>
      <c r="BL6" s="17"/>
      <c r="BM6" s="7"/>
      <c r="BN6" s="17"/>
      <c r="BO6" s="7"/>
      <c r="BP6" s="17"/>
      <c r="BQ6" s="7"/>
      <c r="BR6" s="17"/>
      <c r="BS6" s="7"/>
      <c r="BT6" s="20"/>
      <c r="BU6" s="7"/>
      <c r="BV6" s="20"/>
      <c r="BW6" s="7"/>
      <c r="BX6" s="20"/>
      <c r="BY6" s="7"/>
      <c r="BZ6" s="6"/>
      <c r="CA6" s="7"/>
      <c r="CB6" s="6"/>
      <c r="CC6" s="7"/>
      <c r="CD6" s="20"/>
      <c r="CE6" s="7"/>
      <c r="CF6" s="20"/>
      <c r="CG6" s="7"/>
      <c r="CH6" s="20"/>
      <c r="CI6" s="21"/>
      <c r="CJ6" s="20"/>
      <c r="CK6" s="21"/>
      <c r="CL6" s="17"/>
      <c r="CM6" s="7"/>
      <c r="CN6" s="17"/>
      <c r="CO6" s="7"/>
      <c r="CP6" s="6"/>
      <c r="CQ6" s="21"/>
      <c r="CR6" s="20"/>
      <c r="CS6" s="21"/>
      <c r="CT6" s="20"/>
      <c r="CU6" s="21"/>
      <c r="CV6" s="20"/>
      <c r="CW6" s="7"/>
      <c r="CX6" s="17"/>
      <c r="CY6" s="7"/>
      <c r="CZ6" s="17"/>
      <c r="DA6" s="7"/>
      <c r="DB6" s="17"/>
      <c r="DC6" s="7"/>
      <c r="DD6" s="17"/>
      <c r="DE6" s="7"/>
      <c r="DF6" s="17"/>
      <c r="DG6" s="7"/>
      <c r="DH6" s="17"/>
      <c r="DI6" s="7"/>
      <c r="DJ6" s="17"/>
      <c r="DK6" s="7"/>
      <c r="DL6" s="17"/>
      <c r="DM6" s="7"/>
      <c r="DN6" s="17"/>
      <c r="DO6" s="7"/>
      <c r="DP6" s="17"/>
      <c r="DQ6" s="7"/>
      <c r="DR6" s="17"/>
      <c r="DS6" s="7"/>
      <c r="DT6" s="20"/>
      <c r="DU6" s="7"/>
      <c r="DV6" s="17"/>
      <c r="DW6" s="7"/>
      <c r="DX6" s="17"/>
      <c r="DY6" s="7"/>
      <c r="DZ6" s="17"/>
      <c r="EA6" s="7"/>
      <c r="EB6" s="17"/>
      <c r="EC6" s="7"/>
      <c r="ED6" s="17"/>
      <c r="EE6" s="7"/>
      <c r="EF6" s="17"/>
      <c r="EG6" s="7"/>
      <c r="EH6" s="17"/>
      <c r="EI6" s="7"/>
      <c r="EJ6" s="20"/>
      <c r="EK6" s="7"/>
      <c r="EL6" s="20"/>
      <c r="EM6" s="7"/>
      <c r="EN6" s="17"/>
      <c r="EO6" s="7"/>
      <c r="EP6" s="17"/>
      <c r="EQ6" s="7"/>
      <c r="ER6" s="20"/>
      <c r="ES6" s="7"/>
      <c r="ET6" s="20"/>
      <c r="EU6" s="7"/>
      <c r="EV6" s="17"/>
      <c r="EW6" s="7"/>
      <c r="EX6" s="17"/>
      <c r="EY6" s="7"/>
      <c r="EZ6" s="17"/>
      <c r="FA6" s="7"/>
      <c r="FB6" s="17"/>
      <c r="FC6" s="7"/>
      <c r="FD6" s="17"/>
      <c r="FE6" s="7"/>
      <c r="FF6" s="17"/>
      <c r="FG6" s="7"/>
      <c r="FH6" s="17"/>
      <c r="FI6" s="7"/>
      <c r="FJ6" s="17"/>
      <c r="FK6" s="7"/>
      <c r="FL6" s="20"/>
      <c r="FM6" s="7"/>
      <c r="FN6" s="17"/>
      <c r="FO6" s="7"/>
      <c r="FP6" s="17"/>
      <c r="FQ6" s="7">
        <v>8.2997685185185188E-2</v>
      </c>
      <c r="FR6" s="20" t="e">
        <f>ROUNDUP(FQ6/F6,0)</f>
        <v>#DIV/0!</v>
      </c>
      <c r="FS6" s="7"/>
      <c r="FT6" s="20"/>
      <c r="FU6" s="7"/>
      <c r="FV6" s="20"/>
      <c r="FW6" s="7"/>
      <c r="FX6" s="20"/>
      <c r="FY6" s="7"/>
      <c r="FZ6" s="20"/>
      <c r="GA6" s="7"/>
      <c r="GB6" s="17"/>
      <c r="GC6" s="7"/>
      <c r="GD6" s="17"/>
      <c r="GE6" s="7"/>
      <c r="GF6" s="17"/>
      <c r="GG6" s="7"/>
      <c r="GH6" s="17"/>
      <c r="GI6" s="7"/>
      <c r="GJ6" s="17"/>
      <c r="GK6" s="7"/>
      <c r="GL6" s="17"/>
      <c r="GM6" s="7"/>
      <c r="GN6" s="17"/>
      <c r="GO6" s="7"/>
      <c r="GP6" s="17"/>
      <c r="GQ6" s="7"/>
      <c r="GR6" s="17"/>
      <c r="GS6" s="7"/>
      <c r="GT6" s="17"/>
      <c r="GU6" s="7"/>
      <c r="GV6" s="17"/>
      <c r="GW6" s="7"/>
      <c r="GX6" s="17"/>
      <c r="GY6" s="7"/>
      <c r="GZ6" s="17"/>
      <c r="HA6" s="7"/>
      <c r="HB6" s="17"/>
      <c r="HC6" s="7"/>
      <c r="HD6" s="71"/>
      <c r="HE6" s="89"/>
      <c r="HF6" s="90"/>
      <c r="HG6" s="89"/>
      <c r="HH6" s="90"/>
      <c r="HI6" s="89"/>
      <c r="HJ6" s="90"/>
      <c r="HK6" s="89"/>
      <c r="HL6" s="90"/>
      <c r="HM6" s="89"/>
      <c r="HN6" s="90"/>
      <c r="HO6" s="89"/>
      <c r="HP6" s="90"/>
    </row>
    <row r="7" spans="1:224" s="33" customFormat="1" ht="16.5" customHeight="1" x14ac:dyDescent="0.2">
      <c r="A7" s="86" t="s">
        <v>14</v>
      </c>
      <c r="B7" s="5" t="s">
        <v>8</v>
      </c>
      <c r="C7" s="31">
        <f t="shared" si="0"/>
        <v>20</v>
      </c>
      <c r="D7" s="13">
        <v>0</v>
      </c>
      <c r="E7" s="57">
        <f t="shared" si="1"/>
        <v>0.11751157407407407</v>
      </c>
      <c r="F7" s="25">
        <f t="shared" si="2"/>
        <v>0</v>
      </c>
      <c r="G7" s="7"/>
      <c r="H7" s="20"/>
      <c r="I7" s="11"/>
      <c r="J7" s="20"/>
      <c r="K7" s="7"/>
      <c r="L7" s="20"/>
      <c r="M7" s="7"/>
      <c r="N7" s="6"/>
      <c r="O7" s="11"/>
      <c r="P7" s="20"/>
      <c r="Q7" s="7"/>
      <c r="R7" s="6"/>
      <c r="S7" s="7"/>
      <c r="T7" s="6"/>
      <c r="U7" s="16"/>
      <c r="V7" s="6"/>
      <c r="W7" s="7"/>
      <c r="X7" s="6"/>
      <c r="Y7" s="7"/>
      <c r="Z7" s="6"/>
      <c r="AA7" s="7"/>
      <c r="AB7" s="6"/>
      <c r="AC7" s="7"/>
      <c r="AD7" s="6"/>
      <c r="AE7" s="7"/>
      <c r="AF7" s="6"/>
      <c r="AG7" s="7"/>
      <c r="AH7" s="20"/>
      <c r="AI7" s="7"/>
      <c r="AJ7" s="20"/>
      <c r="AK7" s="53"/>
      <c r="AL7" s="17"/>
      <c r="AM7" s="49"/>
      <c r="AN7" s="20"/>
      <c r="AO7" s="7"/>
      <c r="AP7" s="20"/>
      <c r="AQ7" s="7"/>
      <c r="AR7" s="20"/>
      <c r="AS7" s="7"/>
      <c r="AT7" s="20"/>
      <c r="AU7" s="7"/>
      <c r="AV7" s="17"/>
      <c r="AW7" s="7"/>
      <c r="AX7" s="6"/>
      <c r="AY7" s="7"/>
      <c r="AZ7" s="6"/>
      <c r="BA7" s="7"/>
      <c r="BB7" s="6"/>
      <c r="BC7" s="7"/>
      <c r="BD7" s="6"/>
      <c r="BE7" s="7"/>
      <c r="BF7" s="20"/>
      <c r="BG7" s="7"/>
      <c r="BH7" s="17"/>
      <c r="BI7" s="7"/>
      <c r="BJ7" s="17"/>
      <c r="BK7" s="7"/>
      <c r="BL7" s="17"/>
      <c r="BM7" s="7"/>
      <c r="BN7" s="17"/>
      <c r="BO7" s="7"/>
      <c r="BP7" s="17"/>
      <c r="BQ7" s="7"/>
      <c r="BR7" s="17"/>
      <c r="BS7" s="7"/>
      <c r="BT7" s="20"/>
      <c r="BU7" s="7"/>
      <c r="BV7" s="20"/>
      <c r="BW7" s="7"/>
      <c r="BX7" s="20"/>
      <c r="BY7" s="7"/>
      <c r="BZ7" s="6"/>
      <c r="CA7" s="7"/>
      <c r="CB7" s="6"/>
      <c r="CC7" s="7"/>
      <c r="CD7" s="20"/>
      <c r="CE7" s="7"/>
      <c r="CF7" s="20"/>
      <c r="CG7" s="7"/>
      <c r="CH7" s="20"/>
      <c r="CI7" s="21"/>
      <c r="CJ7" s="20"/>
      <c r="CK7" s="21"/>
      <c r="CL7" s="17"/>
      <c r="CM7" s="7"/>
      <c r="CN7" s="17"/>
      <c r="CO7" s="7"/>
      <c r="CP7" s="6"/>
      <c r="CQ7" s="21"/>
      <c r="CR7" s="20"/>
      <c r="CS7" s="21"/>
      <c r="CT7" s="20"/>
      <c r="CU7" s="21"/>
      <c r="CV7" s="20"/>
      <c r="CW7" s="7"/>
      <c r="CX7" s="17"/>
      <c r="CY7" s="7"/>
      <c r="CZ7" s="17"/>
      <c r="DA7" s="7"/>
      <c r="DB7" s="17"/>
      <c r="DC7" s="7"/>
      <c r="DD7" s="17"/>
      <c r="DE7" s="7"/>
      <c r="DF7" s="17"/>
      <c r="DG7" s="7"/>
      <c r="DH7" s="17"/>
      <c r="DI7" s="7"/>
      <c r="DJ7" s="17"/>
      <c r="DK7" s="7"/>
      <c r="DL7" s="17"/>
      <c r="DM7" s="7"/>
      <c r="DN7" s="17"/>
      <c r="DO7" s="7"/>
      <c r="DP7" s="17"/>
      <c r="DQ7" s="7"/>
      <c r="DR7" s="17"/>
      <c r="DS7" s="7"/>
      <c r="DT7" s="20"/>
      <c r="DU7" s="7"/>
      <c r="DV7" s="17"/>
      <c r="DW7" s="7"/>
      <c r="DX7" s="17"/>
      <c r="DY7" s="7"/>
      <c r="DZ7" s="17"/>
      <c r="EA7" s="7"/>
      <c r="EB7" s="17"/>
      <c r="EC7" s="7"/>
      <c r="ED7" s="17"/>
      <c r="EE7" s="7"/>
      <c r="EF7" s="17"/>
      <c r="EG7" s="7"/>
      <c r="EH7" s="17"/>
      <c r="EI7" s="7"/>
      <c r="EJ7" s="20"/>
      <c r="EK7" s="7"/>
      <c r="EL7" s="20"/>
      <c r="EM7" s="7"/>
      <c r="EN7" s="17"/>
      <c r="EO7" s="7"/>
      <c r="EP7" s="17"/>
      <c r="EQ7" s="7"/>
      <c r="ER7" s="20"/>
      <c r="ES7" s="7"/>
      <c r="ET7" s="20"/>
      <c r="EU7" s="7"/>
      <c r="EV7" s="17"/>
      <c r="EW7" s="7"/>
      <c r="EX7" s="17"/>
      <c r="EY7" s="7"/>
      <c r="EZ7" s="17"/>
      <c r="FA7" s="7"/>
      <c r="FB7" s="17"/>
      <c r="FC7" s="7"/>
      <c r="FD7" s="17"/>
      <c r="FE7" s="7"/>
      <c r="FF7" s="17"/>
      <c r="FG7" s="7"/>
      <c r="FH7" s="17"/>
      <c r="FI7" s="7"/>
      <c r="FJ7" s="17"/>
      <c r="FK7" s="7"/>
      <c r="FL7" s="20"/>
      <c r="FM7" s="7"/>
      <c r="FN7" s="17"/>
      <c r="FO7" s="7"/>
      <c r="FP7" s="17"/>
      <c r="FQ7" s="7">
        <v>0.11751157407407407</v>
      </c>
      <c r="FR7" s="20" t="e">
        <f>ROUNDUP(FQ7/F7,0)</f>
        <v>#DIV/0!</v>
      </c>
      <c r="FS7" s="7"/>
      <c r="FT7" s="20"/>
      <c r="FU7" s="7"/>
      <c r="FV7" s="20"/>
      <c r="FW7" s="7"/>
      <c r="FX7" s="20"/>
      <c r="FY7" s="7"/>
      <c r="FZ7" s="20"/>
      <c r="GA7" s="7"/>
      <c r="GB7" s="17"/>
      <c r="GC7" s="7"/>
      <c r="GD7" s="17"/>
      <c r="GE7" s="7"/>
      <c r="GF7" s="17"/>
      <c r="GG7" s="7"/>
      <c r="GH7" s="17"/>
      <c r="GI7" s="7"/>
      <c r="GJ7" s="17"/>
      <c r="GK7" s="7"/>
      <c r="GL7" s="17"/>
      <c r="GM7" s="7"/>
      <c r="GN7" s="17"/>
      <c r="GO7" s="7"/>
      <c r="GP7" s="17"/>
      <c r="GQ7" s="7"/>
      <c r="GR7" s="17"/>
      <c r="GS7" s="7"/>
      <c r="GT7" s="17"/>
      <c r="GU7" s="7"/>
      <c r="GV7" s="17"/>
      <c r="GW7" s="7"/>
      <c r="GX7" s="17"/>
      <c r="GY7" s="7"/>
      <c r="GZ7" s="17"/>
      <c r="HA7" s="7"/>
      <c r="HB7" s="17"/>
      <c r="HC7" s="7"/>
      <c r="HD7" s="71"/>
      <c r="HE7" s="89"/>
      <c r="HF7" s="90"/>
      <c r="HG7" s="89"/>
      <c r="HH7" s="90"/>
      <c r="HI7" s="89"/>
      <c r="HJ7" s="90"/>
      <c r="HK7" s="89"/>
      <c r="HL7" s="90"/>
      <c r="HM7" s="89"/>
      <c r="HN7" s="90"/>
      <c r="HO7" s="89"/>
      <c r="HP7" s="90"/>
    </row>
    <row r="8" spans="1:224" s="33" customFormat="1" ht="16.5" customHeight="1" x14ac:dyDescent="0.2">
      <c r="A8" s="86" t="s">
        <v>15</v>
      </c>
      <c r="B8" s="5" t="s">
        <v>65</v>
      </c>
      <c r="C8" s="31">
        <f t="shared" si="0"/>
        <v>17</v>
      </c>
      <c r="D8" s="13">
        <f t="shared" si="3"/>
        <v>12</v>
      </c>
      <c r="E8" s="57">
        <f t="shared" si="1"/>
        <v>0.2069212962962963</v>
      </c>
      <c r="F8" s="25">
        <f t="shared" si="2"/>
        <v>2.2812499999999999E-2</v>
      </c>
      <c r="G8" s="7"/>
      <c r="H8" s="20"/>
      <c r="I8" s="7"/>
      <c r="J8" s="44"/>
      <c r="K8" s="7"/>
      <c r="L8" s="20"/>
      <c r="M8" s="7"/>
      <c r="N8" s="6"/>
      <c r="O8" s="7"/>
      <c r="P8" s="20"/>
      <c r="Q8" s="7"/>
      <c r="R8" s="6"/>
      <c r="S8" s="7"/>
      <c r="T8" s="6"/>
      <c r="U8" s="16"/>
      <c r="V8" s="6"/>
      <c r="W8" s="7"/>
      <c r="X8" s="6"/>
      <c r="Y8" s="7"/>
      <c r="Z8" s="6"/>
      <c r="AA8" s="7"/>
      <c r="AB8" s="6"/>
      <c r="AC8" s="7"/>
      <c r="AD8" s="6"/>
      <c r="AE8" s="7"/>
      <c r="AF8" s="6"/>
      <c r="AG8" s="7"/>
      <c r="AH8" s="20"/>
      <c r="AI8" s="7"/>
      <c r="AJ8" s="20"/>
      <c r="AK8" s="53"/>
      <c r="AL8" s="17"/>
      <c r="AM8" s="49"/>
      <c r="AN8" s="20"/>
      <c r="AO8" s="7"/>
      <c r="AP8" s="20"/>
      <c r="AQ8" s="7"/>
      <c r="AR8" s="20"/>
      <c r="AS8" s="7"/>
      <c r="AT8" s="20"/>
      <c r="AU8" s="7"/>
      <c r="AV8" s="17"/>
      <c r="AW8" s="7"/>
      <c r="AX8" s="6"/>
      <c r="AY8" s="7"/>
      <c r="AZ8" s="6"/>
      <c r="BA8" s="7"/>
      <c r="BB8" s="6"/>
      <c r="BC8" s="7"/>
      <c r="BD8" s="6"/>
      <c r="BE8" s="7">
        <v>2.3865740740740743E-2</v>
      </c>
      <c r="BF8" s="20">
        <f>ROUNDUP(BE8/F8,0)</f>
        <v>2</v>
      </c>
      <c r="BG8" s="7"/>
      <c r="BH8" s="17"/>
      <c r="BI8" s="7"/>
      <c r="BJ8" s="17"/>
      <c r="BK8" s="7"/>
      <c r="BL8" s="17"/>
      <c r="BM8" s="7"/>
      <c r="BN8" s="17"/>
      <c r="BO8" s="7"/>
      <c r="BP8" s="17"/>
      <c r="BQ8" s="7"/>
      <c r="BR8" s="17"/>
      <c r="BS8" s="7"/>
      <c r="BT8" s="20"/>
      <c r="BU8" s="7"/>
      <c r="BV8" s="20"/>
      <c r="BW8" s="7"/>
      <c r="BX8" s="20"/>
      <c r="BY8" s="7"/>
      <c r="BZ8" s="6"/>
      <c r="CA8" s="7"/>
      <c r="CB8" s="6"/>
      <c r="CC8" s="7"/>
      <c r="CD8" s="20"/>
      <c r="CE8" s="7"/>
      <c r="CF8" s="20"/>
      <c r="CG8" s="7"/>
      <c r="CH8" s="20"/>
      <c r="CI8" s="21"/>
      <c r="CJ8" s="20"/>
      <c r="CK8" s="21"/>
      <c r="CL8" s="17"/>
      <c r="CM8" s="7"/>
      <c r="CN8" s="17"/>
      <c r="CO8" s="7"/>
      <c r="CP8" s="6"/>
      <c r="CQ8" s="21"/>
      <c r="CR8" s="20"/>
      <c r="CS8" s="21"/>
      <c r="CT8" s="20"/>
      <c r="CU8" s="21">
        <v>2.3553240740740739E-2</v>
      </c>
      <c r="CV8" s="20">
        <f>ROUNDUP(CU8/F8,0)</f>
        <v>2</v>
      </c>
      <c r="CW8" s="7"/>
      <c r="CX8" s="17"/>
      <c r="CY8" s="7"/>
      <c r="CZ8" s="17"/>
      <c r="DA8" s="7"/>
      <c r="DB8" s="17"/>
      <c r="DC8" s="7">
        <v>2.2812499999999999E-2</v>
      </c>
      <c r="DD8" s="20">
        <f>ROUNDUP(DC8/F8,0)</f>
        <v>1</v>
      </c>
      <c r="DE8" s="7"/>
      <c r="DF8" s="17"/>
      <c r="DG8" s="7"/>
      <c r="DH8" s="17"/>
      <c r="DI8" s="7"/>
      <c r="DJ8" s="17"/>
      <c r="DK8" s="7"/>
      <c r="DL8" s="17"/>
      <c r="DM8" s="7"/>
      <c r="DN8" s="17"/>
      <c r="DO8" s="7"/>
      <c r="DP8" s="17"/>
      <c r="DQ8" s="7"/>
      <c r="DR8" s="17"/>
      <c r="DS8" s="7"/>
      <c r="DT8" s="20"/>
      <c r="DU8" s="7"/>
      <c r="DV8" s="17"/>
      <c r="DW8" s="7"/>
      <c r="DX8" s="17"/>
      <c r="DY8" s="7"/>
      <c r="DZ8" s="17"/>
      <c r="EA8" s="7"/>
      <c r="EB8" s="17"/>
      <c r="EC8" s="7"/>
      <c r="ED8" s="17"/>
      <c r="EE8" s="7"/>
      <c r="EF8" s="17"/>
      <c r="EG8" s="7"/>
      <c r="EH8" s="17"/>
      <c r="EI8" s="7">
        <v>2.3460648148148147E-2</v>
      </c>
      <c r="EJ8" s="20">
        <f>ROUNDUP(EI8/F8,0)</f>
        <v>2</v>
      </c>
      <c r="EK8" s="7"/>
      <c r="EL8" s="20"/>
      <c r="EM8" s="7"/>
      <c r="EN8" s="17"/>
      <c r="EO8" s="7"/>
      <c r="EP8" s="17"/>
      <c r="EQ8" s="7"/>
      <c r="ER8" s="20"/>
      <c r="ES8" s="7"/>
      <c r="ET8" s="20"/>
      <c r="EU8" s="7"/>
      <c r="EV8" s="17"/>
      <c r="EW8" s="7"/>
      <c r="EX8" s="17"/>
      <c r="EY8" s="7"/>
      <c r="EZ8" s="17"/>
      <c r="FA8" s="7"/>
      <c r="FB8" s="17"/>
      <c r="FC8" s="7"/>
      <c r="FD8" s="17"/>
      <c r="FE8" s="7"/>
      <c r="FF8" s="17"/>
      <c r="FG8" s="7"/>
      <c r="FH8" s="17"/>
      <c r="FI8" s="7"/>
      <c r="FJ8" s="17"/>
      <c r="FK8" s="7"/>
      <c r="FL8" s="20"/>
      <c r="FM8" s="7"/>
      <c r="FN8" s="17"/>
      <c r="FO8" s="7"/>
      <c r="FP8" s="17"/>
      <c r="FQ8" s="7">
        <v>0.11322916666666666</v>
      </c>
      <c r="FR8" s="20">
        <f>ROUNDUP(FQ8/F8,0)</f>
        <v>5</v>
      </c>
      <c r="FS8" s="7"/>
      <c r="FT8" s="20"/>
      <c r="FU8" s="7"/>
      <c r="FV8" s="20"/>
      <c r="FW8" s="7"/>
      <c r="FX8" s="20"/>
      <c r="FY8" s="7"/>
      <c r="FZ8" s="20"/>
      <c r="GA8" s="7"/>
      <c r="GB8" s="17"/>
      <c r="GC8" s="7"/>
      <c r="GD8" s="17"/>
      <c r="GE8" s="7"/>
      <c r="GF8" s="17"/>
      <c r="GG8" s="7"/>
      <c r="GH8" s="17"/>
      <c r="GI8" s="7"/>
      <c r="GJ8" s="17"/>
      <c r="GK8" s="7"/>
      <c r="GL8" s="17"/>
      <c r="GM8" s="7"/>
      <c r="GN8" s="17"/>
      <c r="GO8" s="7"/>
      <c r="GP8" s="17"/>
      <c r="GQ8" s="7"/>
      <c r="GR8" s="17"/>
      <c r="GS8" s="7"/>
      <c r="GT8" s="17"/>
      <c r="GU8" s="7"/>
      <c r="GV8" s="17"/>
      <c r="GW8" s="7"/>
      <c r="GX8" s="17"/>
      <c r="GY8" s="7"/>
      <c r="GZ8" s="17"/>
      <c r="HA8" s="7"/>
      <c r="HB8" s="17"/>
      <c r="HC8" s="7"/>
      <c r="HD8" s="71"/>
      <c r="HE8" s="89"/>
      <c r="HF8" s="90"/>
      <c r="HG8" s="89"/>
      <c r="HH8" s="90"/>
      <c r="HI8" s="89"/>
      <c r="HJ8" s="90"/>
      <c r="HK8" s="89"/>
      <c r="HL8" s="90"/>
      <c r="HM8" s="89"/>
      <c r="HN8" s="90"/>
      <c r="HO8" s="89"/>
      <c r="HP8" s="90"/>
    </row>
    <row r="9" spans="1:224" s="33" customFormat="1" ht="16.5" customHeight="1" x14ac:dyDescent="0.2">
      <c r="A9" s="86" t="s">
        <v>16</v>
      </c>
      <c r="B9" s="5" t="s">
        <v>1</v>
      </c>
      <c r="C9" s="31">
        <f t="shared" si="0"/>
        <v>4</v>
      </c>
      <c r="D9" s="13">
        <f t="shared" si="3"/>
        <v>156</v>
      </c>
      <c r="E9" s="57">
        <f t="shared" si="1"/>
        <v>1.837534722222222</v>
      </c>
      <c r="F9" s="25">
        <f t="shared" si="2"/>
        <v>1.3946759259259258E-2</v>
      </c>
      <c r="G9" s="7">
        <v>0.1171875</v>
      </c>
      <c r="H9" s="20">
        <f>ROUNDUP(G9/F9,0)</f>
        <v>9</v>
      </c>
      <c r="I9" s="7">
        <v>1.9212962962962963E-2</v>
      </c>
      <c r="J9" s="20">
        <f>ROUNDUP(I9/F9,0)</f>
        <v>2</v>
      </c>
      <c r="K9" s="7"/>
      <c r="L9" s="20"/>
      <c r="M9" s="7">
        <v>3.5266203703703702E-2</v>
      </c>
      <c r="N9" s="20">
        <f>ROUNDUP(M9/F9,0)</f>
        <v>3</v>
      </c>
      <c r="O9" s="7"/>
      <c r="P9" s="20"/>
      <c r="Q9" s="7">
        <v>2.0775462962962964E-2</v>
      </c>
      <c r="R9" s="20">
        <f>ROUNDUP(Q9/F9,0)</f>
        <v>2</v>
      </c>
      <c r="S9" s="7"/>
      <c r="T9" s="6"/>
      <c r="U9" s="16"/>
      <c r="V9" s="6"/>
      <c r="W9" s="7"/>
      <c r="X9" s="6"/>
      <c r="Y9" s="7"/>
      <c r="Z9" s="6"/>
      <c r="AA9" s="7"/>
      <c r="AB9" s="6"/>
      <c r="AC9" s="7"/>
      <c r="AD9" s="6"/>
      <c r="AE9" s="7"/>
      <c r="AF9" s="6"/>
      <c r="AG9" s="7">
        <v>2.3252314814814812E-2</v>
      </c>
      <c r="AH9" s="20">
        <f>ROUNDUP(AG9/F9,0)</f>
        <v>2</v>
      </c>
      <c r="AI9" s="7">
        <v>1.4872685185185185E-2</v>
      </c>
      <c r="AJ9" s="20">
        <f>ROUNDUP(AI9/F9,0)</f>
        <v>2</v>
      </c>
      <c r="AK9" s="7">
        <v>3.5208333333333335E-2</v>
      </c>
      <c r="AL9" s="20">
        <f>ROUNDUP(AK9/F9,0)</f>
        <v>3</v>
      </c>
      <c r="AM9" s="49">
        <v>1.4247685185185184E-2</v>
      </c>
      <c r="AN9" s="20">
        <f>ROUNDUP(AM9/F9,0)</f>
        <v>2</v>
      </c>
      <c r="AO9" s="7">
        <v>7.3541666666666672E-2</v>
      </c>
      <c r="AP9" s="20">
        <f>ROUNDUP(AO9/F9,0)</f>
        <v>6</v>
      </c>
      <c r="AQ9" s="7"/>
      <c r="AR9" s="20"/>
      <c r="AS9" s="7"/>
      <c r="AT9" s="20"/>
      <c r="AU9" s="7">
        <v>1.4039351851851851E-2</v>
      </c>
      <c r="AV9" s="20">
        <f>ROUNDUP(AU9/F9,0)</f>
        <v>2</v>
      </c>
      <c r="AW9" s="7"/>
      <c r="AX9" s="6"/>
      <c r="AY9" s="7"/>
      <c r="AZ9" s="6"/>
      <c r="BA9" s="7"/>
      <c r="BB9" s="6"/>
      <c r="BC9" s="7">
        <v>4.8564814814814818E-2</v>
      </c>
      <c r="BD9" s="20">
        <f>ROUNDUP(BC9/F9,0)</f>
        <v>4</v>
      </c>
      <c r="BE9" s="7">
        <v>1.4270833333333335E-2</v>
      </c>
      <c r="BF9" s="20">
        <f>ROUNDUP(BE9/F9,0)</f>
        <v>2</v>
      </c>
      <c r="BG9" s="7"/>
      <c r="BH9" s="6"/>
      <c r="BI9" s="7"/>
      <c r="BJ9" s="6"/>
      <c r="BK9" s="7"/>
      <c r="BL9" s="6"/>
      <c r="BM9" s="7"/>
      <c r="BN9" s="17"/>
      <c r="BO9" s="7"/>
      <c r="BP9" s="6"/>
      <c r="BQ9" s="7"/>
      <c r="BR9" s="6"/>
      <c r="BS9" s="7">
        <v>1.4363425925925925E-2</v>
      </c>
      <c r="BT9" s="20">
        <f>ROUNDUP(BS9/F9,0)</f>
        <v>2</v>
      </c>
      <c r="BU9" s="7">
        <v>1.6689814814814817E-2</v>
      </c>
      <c r="BV9" s="20">
        <f>ROUNDUP(BU9/F9,0)</f>
        <v>2</v>
      </c>
      <c r="BW9" s="7"/>
      <c r="BX9" s="20"/>
      <c r="BY9" s="7"/>
      <c r="BZ9" s="6"/>
      <c r="CA9" s="7">
        <v>0.10613425925925928</v>
      </c>
      <c r="CB9" s="20">
        <f>ROUNDUP(CA9/F9,0)</f>
        <v>8</v>
      </c>
      <c r="CC9" s="7">
        <v>1.4340277777777776E-2</v>
      </c>
      <c r="CD9" s="20">
        <f>ROUNDUP(CC9/F9,0)</f>
        <v>2</v>
      </c>
      <c r="CE9" s="7"/>
      <c r="CF9" s="20"/>
      <c r="CG9" s="7">
        <v>2.6585648148148146E-2</v>
      </c>
      <c r="CH9" s="20">
        <f>ROUNDUP(CG9/F9,0)</f>
        <v>2</v>
      </c>
      <c r="CI9" s="21">
        <v>1.4652777777777778E-2</v>
      </c>
      <c r="CJ9" s="20">
        <f>ROUNDUP(CI9/F9,0)</f>
        <v>2</v>
      </c>
      <c r="CK9" s="21"/>
      <c r="CL9" s="17"/>
      <c r="CM9" s="7">
        <v>6.9988425925925926E-2</v>
      </c>
      <c r="CN9" s="20">
        <f>ROUNDUP(CM9/F9,0)</f>
        <v>6</v>
      </c>
      <c r="CO9" s="7"/>
      <c r="CP9" s="6"/>
      <c r="CQ9" s="21"/>
      <c r="CR9" s="20"/>
      <c r="CS9" s="21">
        <v>2.7106481481481481E-2</v>
      </c>
      <c r="CT9" s="20">
        <f>ROUNDUP(CS9/F9,0)</f>
        <v>2</v>
      </c>
      <c r="CU9" s="21">
        <v>1.4421296296296295E-2</v>
      </c>
      <c r="CV9" s="20">
        <f>ROUNDUP(CU9/F9,0)</f>
        <v>2</v>
      </c>
      <c r="CW9" s="7"/>
      <c r="CX9" s="17"/>
      <c r="CY9" s="7"/>
      <c r="CZ9" s="20"/>
      <c r="DA9" s="7">
        <v>5.527777777777778E-2</v>
      </c>
      <c r="DB9" s="20">
        <f>ROUNDUP(DA9/F9,0)</f>
        <v>4</v>
      </c>
      <c r="DC9" s="7">
        <v>1.3946759259259258E-2</v>
      </c>
      <c r="DD9" s="20">
        <f t="shared" ref="DD9:DD30" si="4">ROUNDUP(DC9/F9,0)</f>
        <v>1</v>
      </c>
      <c r="DE9" s="7"/>
      <c r="DF9" s="17"/>
      <c r="DG9" s="7">
        <v>8.0509259259259267E-2</v>
      </c>
      <c r="DH9" s="20">
        <f>ROUNDUP(DG9/F9,0)</f>
        <v>6</v>
      </c>
      <c r="DI9" s="7"/>
      <c r="DJ9" s="17"/>
      <c r="DK9" s="7"/>
      <c r="DL9" s="17"/>
      <c r="DM9" s="7"/>
      <c r="DN9" s="17"/>
      <c r="DO9" s="7">
        <v>0.1095949074074074</v>
      </c>
      <c r="DP9" s="20">
        <f>ROUNDUP(DO9/F9,0)</f>
        <v>8</v>
      </c>
      <c r="DQ9" s="7"/>
      <c r="DR9" s="17"/>
      <c r="DS9" s="7"/>
      <c r="DT9" s="20"/>
      <c r="DU9" s="7"/>
      <c r="DV9" s="17"/>
      <c r="DW9" s="7"/>
      <c r="DX9" s="17"/>
      <c r="DY9" s="7"/>
      <c r="DZ9" s="20"/>
      <c r="EA9" s="7">
        <v>6.0925925925925932E-2</v>
      </c>
      <c r="EB9" s="20">
        <f>ROUNDUP(EA9/F9,0)</f>
        <v>5</v>
      </c>
      <c r="EC9" s="7"/>
      <c r="ED9" s="20"/>
      <c r="EE9" s="7">
        <v>0.2521990740740741</v>
      </c>
      <c r="EF9" s="20">
        <f>ROUNDUP(EE9/F9,0)</f>
        <v>19</v>
      </c>
      <c r="EG9" s="7">
        <v>8.8831018518518531E-2</v>
      </c>
      <c r="EH9" s="20">
        <f>ROUNDUP(EG9/F9,0)</f>
        <v>7</v>
      </c>
      <c r="EI9" s="7">
        <v>1.4004629629629631E-2</v>
      </c>
      <c r="EJ9" s="20">
        <f>ROUNDUP(EI9/F9,0)</f>
        <v>2</v>
      </c>
      <c r="EK9" s="7"/>
      <c r="EL9" s="20"/>
      <c r="EM9" s="7">
        <v>7.0914351851851853E-2</v>
      </c>
      <c r="EN9" s="20">
        <f>ROUNDUP(EM9/F9,0)</f>
        <v>6</v>
      </c>
      <c r="EO9" s="7"/>
      <c r="EP9" s="17"/>
      <c r="EQ9" s="7">
        <v>1.4004629629629631E-2</v>
      </c>
      <c r="ER9" s="20">
        <f>ROUNDUP(EQ9/F9,0)</f>
        <v>2</v>
      </c>
      <c r="ES9" s="7"/>
      <c r="ET9" s="20"/>
      <c r="EU9" s="7"/>
      <c r="EV9" s="20"/>
      <c r="EW9" s="7"/>
      <c r="EX9" s="20"/>
      <c r="EY9" s="7">
        <v>2.9513888888888892E-2</v>
      </c>
      <c r="EZ9" s="20">
        <f>ROUNDUP(EY9/F9,0)</f>
        <v>3</v>
      </c>
      <c r="FA9" s="7"/>
      <c r="FB9" s="17"/>
      <c r="FC9" s="7">
        <v>1.4108796296296295E-2</v>
      </c>
      <c r="FD9" s="20">
        <f>ROUNDUP(FC9/F9,0)</f>
        <v>2</v>
      </c>
      <c r="FE9" s="7"/>
      <c r="FF9" s="17"/>
      <c r="FG9" s="7"/>
      <c r="FH9" s="17"/>
      <c r="FI9" s="7"/>
      <c r="FJ9" s="17"/>
      <c r="FK9" s="7">
        <v>1.40625E-2</v>
      </c>
      <c r="FL9" s="20">
        <f>ROUNDUP(FK9/F9,0)</f>
        <v>2</v>
      </c>
      <c r="FM9" s="7"/>
      <c r="FN9" s="17"/>
      <c r="FO9" s="7"/>
      <c r="FP9" s="17"/>
      <c r="FQ9" s="7">
        <v>8.3182870370370365E-2</v>
      </c>
      <c r="FR9" s="20">
        <f>ROUNDUP(FQ9/F9,0)</f>
        <v>6</v>
      </c>
      <c r="FS9" s="7"/>
      <c r="FT9" s="20"/>
      <c r="FU9" s="7"/>
      <c r="FV9" s="20"/>
      <c r="FW9" s="7"/>
      <c r="FX9" s="20"/>
      <c r="FY9" s="7">
        <v>1.4375000000000001E-2</v>
      </c>
      <c r="FZ9" s="20">
        <f>ROUNDUP(FY9/F9,0)</f>
        <v>2</v>
      </c>
      <c r="GA9" s="7"/>
      <c r="GB9" s="17"/>
      <c r="GC9" s="7"/>
      <c r="GD9" s="17"/>
      <c r="GE9" s="7"/>
      <c r="GF9" s="17"/>
      <c r="GG9" s="7">
        <v>0.18736111111111112</v>
      </c>
      <c r="GH9" s="20">
        <f>ROUNDUP(GG9/F9,0)</f>
        <v>14</v>
      </c>
      <c r="GI9" s="7"/>
      <c r="GJ9" s="17"/>
      <c r="GK9" s="7"/>
      <c r="GL9" s="17"/>
      <c r="GM9" s="7"/>
      <c r="GN9" s="17"/>
      <c r="GO9" s="7"/>
      <c r="GP9" s="17"/>
      <c r="GQ9" s="7"/>
      <c r="GR9" s="17"/>
      <c r="GS9" s="7"/>
      <c r="GT9" s="17"/>
      <c r="GU9" s="7"/>
      <c r="GV9" s="17"/>
      <c r="GW9" s="7"/>
      <c r="GX9" s="17"/>
      <c r="GY9" s="7"/>
      <c r="GZ9" s="17"/>
      <c r="HA9" s="7"/>
      <c r="HB9" s="17"/>
      <c r="HC9" s="7"/>
      <c r="HD9" s="71"/>
      <c r="HE9" s="89"/>
      <c r="HF9" s="90"/>
      <c r="HG9" s="89"/>
      <c r="HH9" s="90"/>
      <c r="HI9" s="89"/>
      <c r="HJ9" s="90"/>
      <c r="HK9" s="89"/>
      <c r="HL9" s="90"/>
      <c r="HM9" s="89"/>
      <c r="HN9" s="90"/>
      <c r="HO9" s="89"/>
      <c r="HP9" s="90"/>
    </row>
    <row r="10" spans="1:224" s="33" customFormat="1" ht="16.5" customHeight="1" x14ac:dyDescent="0.2">
      <c r="A10" s="86" t="s">
        <v>17</v>
      </c>
      <c r="B10" s="5" t="s">
        <v>6</v>
      </c>
      <c r="C10" s="31">
        <f t="shared" si="0"/>
        <v>20</v>
      </c>
      <c r="D10" s="13">
        <f t="shared" si="3"/>
        <v>0</v>
      </c>
      <c r="E10" s="57">
        <f t="shared" si="1"/>
        <v>0</v>
      </c>
      <c r="F10" s="25">
        <f t="shared" si="2"/>
        <v>0</v>
      </c>
      <c r="G10" s="7"/>
      <c r="H10" s="71"/>
      <c r="I10" s="11"/>
      <c r="J10" s="20"/>
      <c r="K10" s="7"/>
      <c r="L10" s="20"/>
      <c r="M10" s="7"/>
      <c r="N10" s="6"/>
      <c r="O10" s="11"/>
      <c r="P10" s="20"/>
      <c r="Q10" s="7"/>
      <c r="R10" s="6"/>
      <c r="S10" s="7"/>
      <c r="T10" s="6"/>
      <c r="U10" s="16"/>
      <c r="V10" s="6"/>
      <c r="W10" s="7"/>
      <c r="X10" s="6"/>
      <c r="Y10" s="7"/>
      <c r="Z10" s="6"/>
      <c r="AA10" s="7"/>
      <c r="AB10" s="6"/>
      <c r="AC10" s="7"/>
      <c r="AD10" s="6"/>
      <c r="AE10" s="7"/>
      <c r="AF10" s="6"/>
      <c r="AG10" s="7"/>
      <c r="AH10" s="20"/>
      <c r="AI10" s="7"/>
      <c r="AJ10" s="20"/>
      <c r="AK10" s="53"/>
      <c r="AL10" s="17"/>
      <c r="AM10" s="49"/>
      <c r="AN10" s="20"/>
      <c r="AO10" s="7"/>
      <c r="AP10" s="20"/>
      <c r="AQ10" s="7"/>
      <c r="AR10" s="20"/>
      <c r="AS10" s="7"/>
      <c r="AT10" s="20"/>
      <c r="AU10" s="7"/>
      <c r="AV10" s="20"/>
      <c r="AW10" s="7"/>
      <c r="AX10" s="6"/>
      <c r="AY10" s="7"/>
      <c r="AZ10" s="6"/>
      <c r="BA10" s="7"/>
      <c r="BB10" s="6"/>
      <c r="BC10" s="7"/>
      <c r="BD10" s="20"/>
      <c r="BE10" s="7"/>
      <c r="BF10" s="20"/>
      <c r="BG10" s="7"/>
      <c r="BH10" s="17"/>
      <c r="BI10" s="7"/>
      <c r="BJ10" s="17"/>
      <c r="BK10" s="7"/>
      <c r="BL10" s="17"/>
      <c r="BM10" s="7"/>
      <c r="BN10" s="17"/>
      <c r="BO10" s="7"/>
      <c r="BP10" s="17"/>
      <c r="BQ10" s="7"/>
      <c r="BR10" s="17"/>
      <c r="BS10" s="7"/>
      <c r="BT10" s="20"/>
      <c r="BU10" s="7"/>
      <c r="BV10" s="20"/>
      <c r="BW10" s="7"/>
      <c r="BX10" s="20"/>
      <c r="BY10" s="7"/>
      <c r="BZ10" s="6"/>
      <c r="CA10" s="7"/>
      <c r="CB10" s="20"/>
      <c r="CC10" s="7"/>
      <c r="CD10" s="20"/>
      <c r="CE10" s="7"/>
      <c r="CF10" s="20"/>
      <c r="CG10" s="7"/>
      <c r="CH10" s="20"/>
      <c r="CI10" s="21"/>
      <c r="CJ10" s="20"/>
      <c r="CK10" s="21"/>
      <c r="CL10" s="17"/>
      <c r="CM10" s="7"/>
      <c r="CN10" s="20"/>
      <c r="CO10" s="7"/>
      <c r="CP10" s="6"/>
      <c r="CQ10" s="21"/>
      <c r="CR10" s="20"/>
      <c r="CS10" s="21"/>
      <c r="CT10" s="20"/>
      <c r="CU10" s="21"/>
      <c r="CV10" s="20"/>
      <c r="CW10" s="7"/>
      <c r="CX10" s="17"/>
      <c r="CY10" s="7"/>
      <c r="CZ10" s="17"/>
      <c r="DA10" s="7"/>
      <c r="DB10" s="17"/>
      <c r="DC10" s="7"/>
      <c r="DD10" s="20"/>
      <c r="DE10" s="7"/>
      <c r="DF10" s="17"/>
      <c r="DG10" s="7"/>
      <c r="DH10" s="20"/>
      <c r="DI10" s="7"/>
      <c r="DJ10" s="17"/>
      <c r="DK10" s="7"/>
      <c r="DL10" s="17"/>
      <c r="DM10" s="7"/>
      <c r="DN10" s="17"/>
      <c r="DO10" s="7"/>
      <c r="DP10" s="20"/>
      <c r="DQ10" s="7"/>
      <c r="DR10" s="17"/>
      <c r="DS10" s="7"/>
      <c r="DT10" s="20"/>
      <c r="DU10" s="7"/>
      <c r="DV10" s="17"/>
      <c r="DW10" s="7"/>
      <c r="DX10" s="17"/>
      <c r="DY10" s="7"/>
      <c r="DZ10" s="20"/>
      <c r="EA10" s="7"/>
      <c r="EB10" s="20"/>
      <c r="EC10" s="7"/>
      <c r="ED10" s="20"/>
      <c r="EE10" s="7"/>
      <c r="EF10" s="20"/>
      <c r="EG10" s="7"/>
      <c r="EH10" s="20"/>
      <c r="EI10" s="7"/>
      <c r="EJ10" s="20"/>
      <c r="EK10" s="7"/>
      <c r="EL10" s="20"/>
      <c r="EM10" s="7"/>
      <c r="EN10" s="20"/>
      <c r="EO10" s="7"/>
      <c r="EP10" s="17"/>
      <c r="EQ10" s="7"/>
      <c r="ER10" s="20"/>
      <c r="ES10" s="7"/>
      <c r="ET10" s="20"/>
      <c r="EU10" s="7"/>
      <c r="EV10" s="20"/>
      <c r="EW10" s="7"/>
      <c r="EX10" s="20"/>
      <c r="EY10" s="7"/>
      <c r="EZ10" s="20"/>
      <c r="FA10" s="7"/>
      <c r="FB10" s="17"/>
      <c r="FC10" s="7"/>
      <c r="FD10" s="20"/>
      <c r="FE10" s="7"/>
      <c r="FF10" s="17"/>
      <c r="FG10" s="7"/>
      <c r="FH10" s="17"/>
      <c r="FI10" s="7"/>
      <c r="FJ10" s="17"/>
      <c r="FK10" s="7"/>
      <c r="FL10" s="20"/>
      <c r="FM10" s="7"/>
      <c r="FN10" s="17"/>
      <c r="FO10" s="7"/>
      <c r="FP10" s="17"/>
      <c r="FQ10" s="7"/>
      <c r="FR10" s="20"/>
      <c r="FS10" s="7"/>
      <c r="FT10" s="20"/>
      <c r="FU10" s="7"/>
      <c r="FV10" s="20"/>
      <c r="FW10" s="7"/>
      <c r="FX10" s="20"/>
      <c r="FY10" s="7"/>
      <c r="FZ10" s="20"/>
      <c r="GA10" s="7"/>
      <c r="GB10" s="17"/>
      <c r="GC10" s="7"/>
      <c r="GD10" s="17"/>
      <c r="GE10" s="7"/>
      <c r="GF10" s="17"/>
      <c r="GG10" s="7"/>
      <c r="GH10" s="17"/>
      <c r="GI10" s="7"/>
      <c r="GJ10" s="17"/>
      <c r="GK10" s="7"/>
      <c r="GL10" s="17"/>
      <c r="GM10" s="7"/>
      <c r="GN10" s="17"/>
      <c r="GO10" s="7"/>
      <c r="GP10" s="17"/>
      <c r="GQ10" s="7"/>
      <c r="GR10" s="17"/>
      <c r="GS10" s="7"/>
      <c r="GT10" s="17"/>
      <c r="GU10" s="7"/>
      <c r="GV10" s="17"/>
      <c r="GW10" s="7"/>
      <c r="GX10" s="17"/>
      <c r="GY10" s="7"/>
      <c r="GZ10" s="17"/>
      <c r="HA10" s="7"/>
      <c r="HB10" s="17"/>
      <c r="HC10" s="7"/>
      <c r="HD10" s="71"/>
      <c r="HE10" s="89"/>
      <c r="HF10" s="90"/>
      <c r="HG10" s="89"/>
      <c r="HH10" s="90"/>
      <c r="HI10" s="89"/>
      <c r="HJ10" s="90"/>
      <c r="HK10" s="89"/>
      <c r="HL10" s="90"/>
      <c r="HM10" s="89"/>
      <c r="HN10" s="90"/>
      <c r="HO10" s="89"/>
      <c r="HP10" s="90"/>
    </row>
    <row r="11" spans="1:224" s="33" customFormat="1" ht="16.5" customHeight="1" x14ac:dyDescent="0.2">
      <c r="A11" s="86" t="s">
        <v>18</v>
      </c>
      <c r="B11" s="5" t="s">
        <v>101</v>
      </c>
      <c r="C11" s="31">
        <f t="shared" si="0"/>
        <v>3</v>
      </c>
      <c r="D11" s="13">
        <f t="shared" si="3"/>
        <v>158</v>
      </c>
      <c r="E11" s="57">
        <f t="shared" si="1"/>
        <v>2.0204513888888886</v>
      </c>
      <c r="F11" s="25">
        <f t="shared" si="2"/>
        <v>1.4479166666666668E-2</v>
      </c>
      <c r="G11" s="7">
        <v>0.10540509259259261</v>
      </c>
      <c r="H11" s="20">
        <f>ROUNDUP(G11/F11,0)</f>
        <v>8</v>
      </c>
      <c r="I11" s="7">
        <v>1.9270833333333334E-2</v>
      </c>
      <c r="J11" s="20">
        <f>ROUNDUP(I11/F11,0)</f>
        <v>2</v>
      </c>
      <c r="K11" s="7"/>
      <c r="L11" s="20"/>
      <c r="M11" s="7">
        <v>3.4166666666666672E-2</v>
      </c>
      <c r="N11" s="20">
        <f>ROUNDUP(M11/F11,0)</f>
        <v>3</v>
      </c>
      <c r="O11" s="11"/>
      <c r="P11" s="20"/>
      <c r="Q11" s="7"/>
      <c r="R11" s="6"/>
      <c r="S11" s="7"/>
      <c r="T11" s="20"/>
      <c r="U11" s="7">
        <v>0.11229166666666668</v>
      </c>
      <c r="V11" s="20">
        <f>ROUNDUP(U11/F11,0)</f>
        <v>8</v>
      </c>
      <c r="W11" s="7">
        <v>4.2094907407407407E-2</v>
      </c>
      <c r="X11" s="20">
        <f>ROUNDUP(W11/F11,0)</f>
        <v>3</v>
      </c>
      <c r="Y11" s="7">
        <v>0.5</v>
      </c>
      <c r="Z11" s="20">
        <f>ROUNDUP(Y11/F11,0)</f>
        <v>35</v>
      </c>
      <c r="AA11" s="7"/>
      <c r="AB11" s="6"/>
      <c r="AC11" s="7"/>
      <c r="AD11" s="6"/>
      <c r="AE11" s="7"/>
      <c r="AF11" s="6"/>
      <c r="AG11" s="7">
        <v>2.4097222222222225E-2</v>
      </c>
      <c r="AH11" s="20">
        <f>ROUNDUP(AG11/F11,0)</f>
        <v>2</v>
      </c>
      <c r="AI11" s="7">
        <v>1.5752314814814813E-2</v>
      </c>
      <c r="AJ11" s="20">
        <f>ROUNDUP(AI11/F11,0)</f>
        <v>2</v>
      </c>
      <c r="AK11" s="53"/>
      <c r="AL11" s="17"/>
      <c r="AM11" s="49">
        <v>1.5335648148148147E-2</v>
      </c>
      <c r="AN11" s="20">
        <f>ROUNDUP(AM11/F11,0)</f>
        <v>2</v>
      </c>
      <c r="AO11" s="7"/>
      <c r="AP11" s="20"/>
      <c r="AQ11" s="7"/>
      <c r="AR11" s="20"/>
      <c r="AS11" s="7">
        <v>2.1041666666666667E-2</v>
      </c>
      <c r="AT11" s="20">
        <f>ROUNDUP(AS11/F11,0)</f>
        <v>2</v>
      </c>
      <c r="AU11" s="7">
        <v>1.486111111111111E-2</v>
      </c>
      <c r="AV11" s="20">
        <f>ROUNDUP(AU11/F11,0)</f>
        <v>2</v>
      </c>
      <c r="AW11" s="7"/>
      <c r="AX11" s="20"/>
      <c r="AY11" s="7">
        <v>0.23469907407407409</v>
      </c>
      <c r="AZ11" s="20">
        <f>ROUNDUP(AY11/F11,0)</f>
        <v>17</v>
      </c>
      <c r="BA11" s="7"/>
      <c r="BB11" s="6"/>
      <c r="BC11" s="7">
        <v>4.8564814814814818E-2</v>
      </c>
      <c r="BD11" s="20">
        <f>ROUNDUP(BC11/F11,0)</f>
        <v>4</v>
      </c>
      <c r="BE11" s="7">
        <v>1.5613425925925926E-2</v>
      </c>
      <c r="BF11" s="20">
        <f>ROUNDUP(BE11/F11,0)</f>
        <v>2</v>
      </c>
      <c r="BG11" s="7"/>
      <c r="BH11" s="17"/>
      <c r="BI11" s="7"/>
      <c r="BJ11" s="17"/>
      <c r="BK11" s="7"/>
      <c r="BL11" s="17"/>
      <c r="BM11" s="7"/>
      <c r="BN11" s="17"/>
      <c r="BO11" s="7"/>
      <c r="BP11" s="17"/>
      <c r="BQ11" s="7"/>
      <c r="BR11" s="17"/>
      <c r="BS11" s="7">
        <v>1.4664351851851852E-2</v>
      </c>
      <c r="BT11" s="20">
        <f>ROUNDUP(BS11/F11,0)</f>
        <v>2</v>
      </c>
      <c r="BU11" s="7">
        <v>1.7361111111111112E-2</v>
      </c>
      <c r="BV11" s="20">
        <f>ROUNDUP(BU11/F11,0)</f>
        <v>2</v>
      </c>
      <c r="BW11" s="7">
        <v>1.4479166666666668E-2</v>
      </c>
      <c r="BX11" s="20">
        <f>ROUNDUP(BW11/F11,0)</f>
        <v>1</v>
      </c>
      <c r="BY11" s="7"/>
      <c r="BZ11" s="6"/>
      <c r="CA11" s="7">
        <v>0.11319444444444444</v>
      </c>
      <c r="CB11" s="20">
        <f>ROUNDUP(CA11/F11,0)</f>
        <v>8</v>
      </c>
      <c r="CC11" s="7">
        <v>1.5856481481481482E-2</v>
      </c>
      <c r="CD11" s="20">
        <f>ROUNDUP(CC11/F11,0)</f>
        <v>2</v>
      </c>
      <c r="CE11" s="7"/>
      <c r="CF11" s="20"/>
      <c r="CG11" s="7">
        <v>2.6805555555555555E-2</v>
      </c>
      <c r="CH11" s="20">
        <f>ROUNDUP(CG11/F11,0)</f>
        <v>2</v>
      </c>
      <c r="CI11" s="21">
        <v>1.5277777777777777E-2</v>
      </c>
      <c r="CJ11" s="20">
        <f>ROUNDUP(CI11/F11,0)</f>
        <v>2</v>
      </c>
      <c r="CK11" s="21">
        <v>4.1122685185185186E-2</v>
      </c>
      <c r="CL11" s="20">
        <f>ROUNDUP(CK11/F11,0)</f>
        <v>3</v>
      </c>
      <c r="CM11" s="7"/>
      <c r="CN11" s="20"/>
      <c r="CO11" s="7"/>
      <c r="CP11" s="6"/>
      <c r="CQ11" s="21"/>
      <c r="CR11" s="20"/>
      <c r="CS11" s="21">
        <v>2.7037037037037037E-2</v>
      </c>
      <c r="CT11" s="20">
        <f>ROUNDUP(CS11/F11,0)</f>
        <v>2</v>
      </c>
      <c r="CU11" s="21">
        <v>1.5416666666666667E-2</v>
      </c>
      <c r="CV11" s="20">
        <f>ROUNDUP(CU11/F11,0)</f>
        <v>2</v>
      </c>
      <c r="CW11" s="7"/>
      <c r="CX11" s="17"/>
      <c r="CY11" s="7"/>
      <c r="CZ11" s="17"/>
      <c r="DA11" s="7"/>
      <c r="DB11" s="17"/>
      <c r="DC11" s="7">
        <v>1.4594907407407405E-2</v>
      </c>
      <c r="DD11" s="20">
        <f t="shared" si="4"/>
        <v>2</v>
      </c>
      <c r="DE11" s="7"/>
      <c r="DF11" s="17"/>
      <c r="DG11" s="7">
        <v>8.5706018518518515E-2</v>
      </c>
      <c r="DH11" s="20">
        <f>ROUNDUP(DG11/F11,0)</f>
        <v>6</v>
      </c>
      <c r="DI11" s="7">
        <v>2.6087962962962966E-2</v>
      </c>
      <c r="DJ11" s="20">
        <f>ROUNDUP(DI11/F11,0)</f>
        <v>2</v>
      </c>
      <c r="DK11" s="7"/>
      <c r="DL11" s="20"/>
      <c r="DM11" s="7"/>
      <c r="DN11" s="17"/>
      <c r="DO11" s="7"/>
      <c r="DP11" s="20"/>
      <c r="DQ11" s="7"/>
      <c r="DR11" s="17"/>
      <c r="DS11" s="7">
        <v>8.1041666666666665E-2</v>
      </c>
      <c r="DT11" s="20">
        <f>ROUNDUP(DS11/F11,0)</f>
        <v>6</v>
      </c>
      <c r="DU11" s="7"/>
      <c r="DV11" s="17"/>
      <c r="DW11" s="7"/>
      <c r="DX11" s="17"/>
      <c r="DY11" s="7"/>
      <c r="DZ11" s="20"/>
      <c r="EA11" s="7"/>
      <c r="EB11" s="20"/>
      <c r="EC11" s="7"/>
      <c r="ED11" s="20"/>
      <c r="EE11" s="7"/>
      <c r="EF11" s="20"/>
      <c r="EG11" s="7">
        <v>0.10883101851851852</v>
      </c>
      <c r="EH11" s="20">
        <f>ROUNDUP(EG11/F11,0)</f>
        <v>8</v>
      </c>
      <c r="EI11" s="7">
        <v>1.5057870370370369E-2</v>
      </c>
      <c r="EJ11" s="20">
        <f>ROUNDUP(EI11/F11,0)</f>
        <v>2</v>
      </c>
      <c r="EK11" s="7"/>
      <c r="EL11" s="20"/>
      <c r="EM11" s="7">
        <v>8.5578703703703699E-2</v>
      </c>
      <c r="EN11" s="20">
        <f>ROUNDUP(EM11/F11,0)</f>
        <v>6</v>
      </c>
      <c r="EO11" s="7"/>
      <c r="EP11" s="20"/>
      <c r="EQ11" s="7"/>
      <c r="ER11" s="20"/>
      <c r="ES11" s="7"/>
      <c r="ET11" s="20"/>
      <c r="EU11" s="7"/>
      <c r="EV11" s="20"/>
      <c r="EW11" s="7"/>
      <c r="EX11" s="20"/>
      <c r="EY11" s="7"/>
      <c r="EZ11" s="20"/>
      <c r="FA11" s="7"/>
      <c r="FB11" s="17"/>
      <c r="FC11" s="7"/>
      <c r="FD11" s="20"/>
      <c r="FE11" s="7"/>
      <c r="FF11" s="17"/>
      <c r="FG11" s="7"/>
      <c r="FH11" s="17"/>
      <c r="FI11" s="7"/>
      <c r="FJ11" s="17"/>
      <c r="FK11" s="7"/>
      <c r="FL11" s="20"/>
      <c r="FM11" s="7"/>
      <c r="FN11" s="17"/>
      <c r="FO11" s="7"/>
      <c r="FP11" s="17"/>
      <c r="FQ11" s="7">
        <v>8.160879629629629E-2</v>
      </c>
      <c r="FR11" s="20">
        <f>ROUNDUP(FQ11/F11,0)</f>
        <v>6</v>
      </c>
      <c r="FS11" s="7"/>
      <c r="FT11" s="20"/>
      <c r="FU11" s="7"/>
      <c r="FV11" s="20"/>
      <c r="FW11" s="7"/>
      <c r="FX11" s="20"/>
      <c r="FY11" s="7">
        <v>1.7534722222222222E-2</v>
      </c>
      <c r="FZ11" s="20">
        <f>ROUNDUP(FY11/F11,0)</f>
        <v>2</v>
      </c>
      <c r="GA11" s="7"/>
      <c r="GB11" s="17"/>
      <c r="GC11" s="7"/>
      <c r="GD11" s="17"/>
      <c r="GE11" s="7"/>
      <c r="GF11" s="17"/>
      <c r="GG11" s="7"/>
      <c r="GH11" s="17"/>
      <c r="GI11" s="7"/>
      <c r="GJ11" s="17"/>
      <c r="GK11" s="7"/>
      <c r="GL11" s="17"/>
      <c r="GM11" s="7"/>
      <c r="GN11" s="17"/>
      <c r="GO11" s="7"/>
      <c r="GP11" s="17"/>
      <c r="GQ11" s="7"/>
      <c r="GR11" s="17"/>
      <c r="GS11" s="7"/>
      <c r="GT11" s="17"/>
      <c r="GU11" s="7"/>
      <c r="GV11" s="17"/>
      <c r="GW11" s="7"/>
      <c r="GX11" s="17"/>
      <c r="GY11" s="7"/>
      <c r="GZ11" s="17"/>
      <c r="HA11" s="7"/>
      <c r="HB11" s="17"/>
      <c r="HC11" s="7"/>
      <c r="HD11" s="71"/>
      <c r="HE11" s="89"/>
      <c r="HF11" s="90"/>
      <c r="HG11" s="89"/>
      <c r="HH11" s="90"/>
      <c r="HI11" s="89"/>
      <c r="HJ11" s="90"/>
      <c r="HK11" s="89"/>
      <c r="HL11" s="90"/>
      <c r="HM11" s="89"/>
      <c r="HN11" s="90"/>
      <c r="HO11" s="89"/>
      <c r="HP11" s="90"/>
    </row>
    <row r="12" spans="1:224" s="33" customFormat="1" ht="16.5" customHeight="1" x14ac:dyDescent="0.2">
      <c r="A12" s="86" t="s">
        <v>19</v>
      </c>
      <c r="B12" s="5" t="s">
        <v>113</v>
      </c>
      <c r="C12" s="31">
        <f t="shared" si="0"/>
        <v>20</v>
      </c>
      <c r="D12" s="13">
        <f t="shared" si="3"/>
        <v>0</v>
      </c>
      <c r="E12" s="57">
        <f t="shared" si="1"/>
        <v>0</v>
      </c>
      <c r="F12" s="25">
        <f t="shared" si="2"/>
        <v>0</v>
      </c>
      <c r="G12" s="7"/>
      <c r="H12" s="20"/>
      <c r="I12" s="7"/>
      <c r="J12" s="20"/>
      <c r="K12" s="7"/>
      <c r="L12" s="20"/>
      <c r="M12" s="7"/>
      <c r="N12" s="6"/>
      <c r="O12" s="11"/>
      <c r="P12" s="20"/>
      <c r="Q12" s="7"/>
      <c r="R12" s="6"/>
      <c r="S12" s="7"/>
      <c r="T12" s="6"/>
      <c r="U12" s="16"/>
      <c r="V12" s="6"/>
      <c r="W12" s="7"/>
      <c r="X12" s="6"/>
      <c r="Y12" s="7"/>
      <c r="Z12" s="6"/>
      <c r="AA12" s="7"/>
      <c r="AB12" s="6"/>
      <c r="AC12" s="7"/>
      <c r="AD12" s="6"/>
      <c r="AE12" s="7"/>
      <c r="AF12" s="6"/>
      <c r="AG12" s="7"/>
      <c r="AH12" s="20"/>
      <c r="AI12" s="7"/>
      <c r="AJ12" s="20"/>
      <c r="AK12" s="53"/>
      <c r="AL12" s="17"/>
      <c r="AM12" s="49"/>
      <c r="AN12" s="20"/>
      <c r="AO12" s="7"/>
      <c r="AP12" s="20"/>
      <c r="AQ12" s="7"/>
      <c r="AR12" s="20"/>
      <c r="AS12" s="7"/>
      <c r="AT12" s="20"/>
      <c r="AU12" s="7"/>
      <c r="AV12" s="20"/>
      <c r="AW12" s="7"/>
      <c r="AX12" s="6"/>
      <c r="AY12" s="7"/>
      <c r="AZ12" s="6"/>
      <c r="BA12" s="7"/>
      <c r="BB12" s="6"/>
      <c r="BC12" s="7"/>
      <c r="BD12" s="20"/>
      <c r="BE12" s="7"/>
      <c r="BF12" s="20"/>
      <c r="BG12" s="7"/>
      <c r="BH12" s="17"/>
      <c r="BI12" s="7"/>
      <c r="BJ12" s="17"/>
      <c r="BK12" s="7"/>
      <c r="BL12" s="17"/>
      <c r="BM12" s="7"/>
      <c r="BN12" s="17"/>
      <c r="BO12" s="7"/>
      <c r="BP12" s="17"/>
      <c r="BQ12" s="7"/>
      <c r="BR12" s="17"/>
      <c r="BS12" s="7"/>
      <c r="BT12" s="20"/>
      <c r="BU12" s="7"/>
      <c r="BV12" s="20"/>
      <c r="BW12" s="7"/>
      <c r="BX12" s="20"/>
      <c r="BY12" s="7"/>
      <c r="BZ12" s="6"/>
      <c r="CA12" s="7"/>
      <c r="CB12" s="6"/>
      <c r="CC12" s="7"/>
      <c r="CD12" s="20"/>
      <c r="CE12" s="7"/>
      <c r="CF12" s="20"/>
      <c r="CG12" s="7"/>
      <c r="CH12" s="20"/>
      <c r="CI12" s="21"/>
      <c r="CJ12" s="20"/>
      <c r="CK12" s="21"/>
      <c r="CL12" s="20"/>
      <c r="CM12" s="7"/>
      <c r="CN12" s="20"/>
      <c r="CO12" s="7"/>
      <c r="CP12" s="6"/>
      <c r="CQ12" s="21"/>
      <c r="CR12" s="20"/>
      <c r="CS12" s="21"/>
      <c r="CT12" s="20"/>
      <c r="CU12" s="21"/>
      <c r="CV12" s="20"/>
      <c r="CW12" s="7"/>
      <c r="CX12" s="17"/>
      <c r="CY12" s="7"/>
      <c r="CZ12" s="17"/>
      <c r="DA12" s="7"/>
      <c r="DB12" s="17"/>
      <c r="DC12" s="7"/>
      <c r="DD12" s="20"/>
      <c r="DE12" s="7"/>
      <c r="DF12" s="17"/>
      <c r="DG12" s="7"/>
      <c r="DH12" s="20"/>
      <c r="DI12" s="7"/>
      <c r="DJ12" s="20"/>
      <c r="DK12" s="7"/>
      <c r="DL12" s="20"/>
      <c r="DM12" s="7"/>
      <c r="DN12" s="17"/>
      <c r="DO12" s="7"/>
      <c r="DP12" s="20"/>
      <c r="DQ12" s="7"/>
      <c r="DR12" s="17"/>
      <c r="DS12" s="7"/>
      <c r="DT12" s="20"/>
      <c r="DU12" s="7"/>
      <c r="DV12" s="17"/>
      <c r="DW12" s="7"/>
      <c r="DX12" s="17"/>
      <c r="DY12" s="7"/>
      <c r="DZ12" s="20"/>
      <c r="EA12" s="7"/>
      <c r="EB12" s="20"/>
      <c r="EC12" s="7"/>
      <c r="ED12" s="20"/>
      <c r="EE12" s="7"/>
      <c r="EF12" s="20"/>
      <c r="EG12" s="7"/>
      <c r="EH12" s="20"/>
      <c r="EI12" s="7"/>
      <c r="EJ12" s="20"/>
      <c r="EK12" s="7"/>
      <c r="EL12" s="20"/>
      <c r="EM12" s="7"/>
      <c r="EN12" s="20"/>
      <c r="EO12" s="7"/>
      <c r="EP12" s="20"/>
      <c r="EQ12" s="7"/>
      <c r="ER12" s="20"/>
      <c r="ES12" s="7"/>
      <c r="ET12" s="20"/>
      <c r="EU12" s="7"/>
      <c r="EV12" s="20"/>
      <c r="EW12" s="7"/>
      <c r="EX12" s="20"/>
      <c r="EY12" s="7"/>
      <c r="EZ12" s="20"/>
      <c r="FA12" s="7"/>
      <c r="FB12" s="17"/>
      <c r="FC12" s="7"/>
      <c r="FD12" s="20"/>
      <c r="FE12" s="7"/>
      <c r="FF12" s="17"/>
      <c r="FG12" s="7"/>
      <c r="FH12" s="17"/>
      <c r="FI12" s="7"/>
      <c r="FJ12" s="17"/>
      <c r="FK12" s="7"/>
      <c r="FL12" s="20"/>
      <c r="FM12" s="7"/>
      <c r="FN12" s="17"/>
      <c r="FO12" s="7"/>
      <c r="FP12" s="17"/>
      <c r="FQ12" s="7"/>
      <c r="FR12" s="20"/>
      <c r="FS12" s="7"/>
      <c r="FT12" s="20"/>
      <c r="FU12" s="7"/>
      <c r="FV12" s="20"/>
      <c r="FW12" s="7"/>
      <c r="FX12" s="20"/>
      <c r="FY12" s="7"/>
      <c r="FZ12" s="20"/>
      <c r="GA12" s="7"/>
      <c r="GB12" s="17"/>
      <c r="GC12" s="7"/>
      <c r="GD12" s="17"/>
      <c r="GE12" s="7"/>
      <c r="GF12" s="17"/>
      <c r="GG12" s="7"/>
      <c r="GH12" s="17"/>
      <c r="GI12" s="7"/>
      <c r="GJ12" s="17"/>
      <c r="GK12" s="7"/>
      <c r="GL12" s="17"/>
      <c r="GM12" s="7"/>
      <c r="GN12" s="17"/>
      <c r="GO12" s="7"/>
      <c r="GP12" s="17"/>
      <c r="GQ12" s="7"/>
      <c r="GR12" s="17"/>
      <c r="GS12" s="7"/>
      <c r="GT12" s="17"/>
      <c r="GU12" s="7"/>
      <c r="GV12" s="17"/>
      <c r="GW12" s="7"/>
      <c r="GX12" s="17"/>
      <c r="GY12" s="7"/>
      <c r="GZ12" s="17"/>
      <c r="HA12" s="7"/>
      <c r="HB12" s="17"/>
      <c r="HC12" s="7"/>
      <c r="HD12" s="71"/>
      <c r="HE12" s="89"/>
      <c r="HF12" s="90"/>
      <c r="HG12" s="89"/>
      <c r="HH12" s="90"/>
      <c r="HI12" s="89"/>
      <c r="HJ12" s="90"/>
      <c r="HK12" s="89"/>
      <c r="HL12" s="90"/>
      <c r="HM12" s="89"/>
      <c r="HN12" s="90"/>
      <c r="HO12" s="89"/>
      <c r="HP12" s="90"/>
    </row>
    <row r="13" spans="1:224" s="33" customFormat="1" ht="16.5" customHeight="1" x14ac:dyDescent="0.2">
      <c r="A13" s="86" t="s">
        <v>20</v>
      </c>
      <c r="B13" s="5" t="s">
        <v>102</v>
      </c>
      <c r="C13" s="31">
        <f t="shared" si="0"/>
        <v>15</v>
      </c>
      <c r="D13" s="13">
        <f t="shared" si="3"/>
        <v>19</v>
      </c>
      <c r="E13" s="57">
        <f t="shared" si="1"/>
        <v>0.16208333333333336</v>
      </c>
      <c r="F13" s="25">
        <f t="shared" si="2"/>
        <v>1.5439814814814816E-2</v>
      </c>
      <c r="G13" s="7"/>
      <c r="H13" s="20"/>
      <c r="I13" s="11"/>
      <c r="J13" s="20"/>
      <c r="K13" s="7"/>
      <c r="L13" s="20"/>
      <c r="M13" s="7"/>
      <c r="N13" s="6"/>
      <c r="O13" s="11"/>
      <c r="P13" s="20"/>
      <c r="Q13" s="7"/>
      <c r="R13" s="6"/>
      <c r="S13" s="7"/>
      <c r="T13" s="6"/>
      <c r="U13" s="16"/>
      <c r="V13" s="6"/>
      <c r="W13" s="7"/>
      <c r="X13" s="6"/>
      <c r="Y13" s="7"/>
      <c r="Z13" s="6"/>
      <c r="AA13" s="7"/>
      <c r="AB13" s="6"/>
      <c r="AC13" s="7"/>
      <c r="AD13" s="6"/>
      <c r="AE13" s="7"/>
      <c r="AF13" s="6"/>
      <c r="AG13" s="7"/>
      <c r="AH13" s="20"/>
      <c r="AI13" s="7"/>
      <c r="AJ13" s="20"/>
      <c r="AK13" s="53"/>
      <c r="AL13" s="17"/>
      <c r="AM13" s="49"/>
      <c r="AN13" s="20"/>
      <c r="AO13" s="7"/>
      <c r="AP13" s="20"/>
      <c r="AQ13" s="7"/>
      <c r="AR13" s="20"/>
      <c r="AS13" s="7"/>
      <c r="AT13" s="20"/>
      <c r="AU13" s="7">
        <v>1.7187500000000001E-2</v>
      </c>
      <c r="AV13" s="20">
        <f>ROUNDUP(AU13/F13,0)</f>
        <v>2</v>
      </c>
      <c r="AW13" s="7"/>
      <c r="AX13" s="6"/>
      <c r="AY13" s="7"/>
      <c r="AZ13" s="6"/>
      <c r="BA13" s="7"/>
      <c r="BB13" s="6"/>
      <c r="BC13" s="7"/>
      <c r="BD13" s="20"/>
      <c r="BE13" s="7"/>
      <c r="BF13" s="20"/>
      <c r="BG13" s="7"/>
      <c r="BH13" s="17"/>
      <c r="BI13" s="7"/>
      <c r="BJ13" s="17"/>
      <c r="BK13" s="7"/>
      <c r="BL13" s="17"/>
      <c r="BM13" s="7"/>
      <c r="BN13" s="17"/>
      <c r="BO13" s="7"/>
      <c r="BP13" s="17"/>
      <c r="BQ13" s="7"/>
      <c r="BR13" s="17"/>
      <c r="BS13" s="7"/>
      <c r="BT13" s="20"/>
      <c r="BU13" s="7"/>
      <c r="BV13" s="20"/>
      <c r="BW13" s="7"/>
      <c r="BX13" s="20"/>
      <c r="BY13" s="7"/>
      <c r="BZ13" s="6"/>
      <c r="CA13" s="7"/>
      <c r="CB13" s="6"/>
      <c r="CC13" s="7">
        <v>1.6192129629629629E-2</v>
      </c>
      <c r="CD13" s="20">
        <f>ROUNDUP(CC13/F13,0)</f>
        <v>2</v>
      </c>
      <c r="CE13" s="7"/>
      <c r="CF13" s="20"/>
      <c r="CG13" s="7"/>
      <c r="CH13" s="20"/>
      <c r="CI13" s="21">
        <v>1.5729166666666666E-2</v>
      </c>
      <c r="CJ13" s="20">
        <f>ROUNDUP(CI13/F13,0)</f>
        <v>2</v>
      </c>
      <c r="CK13" s="21"/>
      <c r="CL13" s="20"/>
      <c r="CM13" s="7"/>
      <c r="CN13" s="20"/>
      <c r="CO13" s="7"/>
      <c r="CP13" s="6"/>
      <c r="CQ13" s="21"/>
      <c r="CR13" s="20"/>
      <c r="CS13" s="21"/>
      <c r="CT13" s="20"/>
      <c r="CU13" s="21">
        <v>1.6145833333333335E-2</v>
      </c>
      <c r="CV13" s="20">
        <f>ROUNDUP(CU13/F13,0)</f>
        <v>2</v>
      </c>
      <c r="CW13" s="7"/>
      <c r="CX13" s="17"/>
      <c r="CY13" s="7"/>
      <c r="CZ13" s="17"/>
      <c r="DA13" s="7"/>
      <c r="DB13" s="17"/>
      <c r="DC13" s="7">
        <v>1.5439814814814816E-2</v>
      </c>
      <c r="DD13" s="20">
        <f t="shared" si="4"/>
        <v>1</v>
      </c>
      <c r="DE13" s="7"/>
      <c r="DF13" s="17"/>
      <c r="DG13" s="7"/>
      <c r="DH13" s="20"/>
      <c r="DI13" s="7"/>
      <c r="DJ13" s="20"/>
      <c r="DK13" s="7"/>
      <c r="DL13" s="20"/>
      <c r="DM13" s="7"/>
      <c r="DN13" s="17"/>
      <c r="DO13" s="7"/>
      <c r="DP13" s="20"/>
      <c r="DQ13" s="7"/>
      <c r="DR13" s="17"/>
      <c r="DS13" s="7"/>
      <c r="DT13" s="20"/>
      <c r="DU13" s="7"/>
      <c r="DV13" s="17"/>
      <c r="DW13" s="7"/>
      <c r="DX13" s="17"/>
      <c r="DY13" s="7"/>
      <c r="DZ13" s="20"/>
      <c r="EA13" s="7"/>
      <c r="EB13" s="20"/>
      <c r="EC13" s="7"/>
      <c r="ED13" s="20"/>
      <c r="EE13" s="7"/>
      <c r="EF13" s="20"/>
      <c r="EG13" s="7"/>
      <c r="EH13" s="20"/>
      <c r="EI13" s="7">
        <v>1.6087962962962964E-2</v>
      </c>
      <c r="EJ13" s="20">
        <f>ROUNDUP(EI13/F13,0)</f>
        <v>2</v>
      </c>
      <c r="EK13" s="7"/>
      <c r="EL13" s="20"/>
      <c r="EM13" s="7"/>
      <c r="EN13" s="20"/>
      <c r="EO13" s="7"/>
      <c r="EP13" s="20"/>
      <c r="EQ13" s="7">
        <v>1.5532407407407406E-2</v>
      </c>
      <c r="ER13" s="20">
        <f>ROUNDUP(EQ13/F13,0)</f>
        <v>2</v>
      </c>
      <c r="ES13" s="7"/>
      <c r="ET13" s="20"/>
      <c r="EU13" s="7"/>
      <c r="EV13" s="20"/>
      <c r="EW13" s="7"/>
      <c r="EX13" s="20"/>
      <c r="EY13" s="7"/>
      <c r="EZ13" s="20"/>
      <c r="FA13" s="7"/>
      <c r="FB13" s="17"/>
      <c r="FC13" s="7">
        <v>1.5532407407407406E-2</v>
      </c>
      <c r="FD13" s="20">
        <f>ROUNDUP(FC13/F13,0)</f>
        <v>2</v>
      </c>
      <c r="FE13" s="7"/>
      <c r="FF13" s="17"/>
      <c r="FG13" s="7"/>
      <c r="FH13" s="17"/>
      <c r="FI13" s="7"/>
      <c r="FJ13" s="17"/>
      <c r="FK13" s="7"/>
      <c r="FL13" s="20"/>
      <c r="FM13" s="7"/>
      <c r="FN13" s="17"/>
      <c r="FO13" s="7"/>
      <c r="FP13" s="17"/>
      <c r="FQ13" s="7"/>
      <c r="FR13" s="20"/>
      <c r="FS13" s="7"/>
      <c r="FT13" s="20"/>
      <c r="FU13" s="7"/>
      <c r="FV13" s="20"/>
      <c r="FW13" s="7"/>
      <c r="FX13" s="20"/>
      <c r="FY13" s="7">
        <v>1.5497685185185186E-2</v>
      </c>
      <c r="FZ13" s="20">
        <f>ROUNDUP(FY13/F13,0)</f>
        <v>2</v>
      </c>
      <c r="GA13" s="7"/>
      <c r="GB13" s="17"/>
      <c r="GC13" s="7">
        <v>1.8738425925925926E-2</v>
      </c>
      <c r="GD13" s="20">
        <f>ROUNDUP(GC13/F13,0)</f>
        <v>2</v>
      </c>
      <c r="GE13" s="7"/>
      <c r="GF13" s="17"/>
      <c r="GG13" s="7"/>
      <c r="GH13" s="17"/>
      <c r="GI13" s="7"/>
      <c r="GJ13" s="17"/>
      <c r="GK13" s="7"/>
      <c r="GL13" s="17"/>
      <c r="GM13" s="7"/>
      <c r="GN13" s="17"/>
      <c r="GO13" s="7"/>
      <c r="GP13" s="17"/>
      <c r="GQ13" s="7"/>
      <c r="GR13" s="17"/>
      <c r="GS13" s="7"/>
      <c r="GT13" s="17"/>
      <c r="GU13" s="7"/>
      <c r="GV13" s="17"/>
      <c r="GW13" s="7"/>
      <c r="GX13" s="17"/>
      <c r="GY13" s="7"/>
      <c r="GZ13" s="17"/>
      <c r="HA13" s="7"/>
      <c r="HB13" s="17"/>
      <c r="HC13" s="7"/>
      <c r="HD13" s="71"/>
      <c r="HE13" s="89"/>
      <c r="HF13" s="90"/>
      <c r="HG13" s="89"/>
      <c r="HH13" s="90"/>
      <c r="HI13" s="89"/>
      <c r="HJ13" s="90"/>
      <c r="HK13" s="89"/>
      <c r="HL13" s="90"/>
      <c r="HM13" s="89"/>
      <c r="HN13" s="90"/>
      <c r="HO13" s="89"/>
      <c r="HP13" s="90"/>
    </row>
    <row r="14" spans="1:224" s="33" customFormat="1" ht="16.5" customHeight="1" x14ac:dyDescent="0.2">
      <c r="A14" s="86" t="s">
        <v>58</v>
      </c>
      <c r="B14" s="5" t="s">
        <v>64</v>
      </c>
      <c r="C14" s="31">
        <f t="shared" si="0"/>
        <v>9</v>
      </c>
      <c r="D14" s="13">
        <f t="shared" si="3"/>
        <v>52</v>
      </c>
      <c r="E14" s="57">
        <f t="shared" si="1"/>
        <v>0.59053240740740731</v>
      </c>
      <c r="F14" s="25">
        <f t="shared" si="2"/>
        <v>1.3101851851851852E-2</v>
      </c>
      <c r="G14" s="7"/>
      <c r="H14" s="20"/>
      <c r="I14" s="11"/>
      <c r="J14" s="20"/>
      <c r="K14" s="7"/>
      <c r="L14" s="20"/>
      <c r="M14" s="7"/>
      <c r="N14" s="6"/>
      <c r="O14" s="11"/>
      <c r="P14" s="20"/>
      <c r="Q14" s="7"/>
      <c r="R14" s="6"/>
      <c r="S14" s="7"/>
      <c r="T14" s="6"/>
      <c r="U14" s="16"/>
      <c r="V14" s="6"/>
      <c r="W14" s="7"/>
      <c r="X14" s="6"/>
      <c r="Y14" s="7"/>
      <c r="Z14" s="6"/>
      <c r="AA14" s="7"/>
      <c r="AB14" s="6"/>
      <c r="AC14" s="7"/>
      <c r="AD14" s="6"/>
      <c r="AE14" s="7"/>
      <c r="AF14" s="6"/>
      <c r="AG14" s="7"/>
      <c r="AH14" s="20"/>
      <c r="AI14" s="7"/>
      <c r="AJ14" s="20"/>
      <c r="AK14" s="53"/>
      <c r="AL14" s="17"/>
      <c r="AM14" s="49"/>
      <c r="AN14" s="20"/>
      <c r="AO14" s="7">
        <v>6.8576388888888895E-2</v>
      </c>
      <c r="AP14" s="20">
        <f>ROUNDUP(AO14/F14,0)</f>
        <v>6</v>
      </c>
      <c r="AQ14" s="7"/>
      <c r="AR14" s="20"/>
      <c r="AS14" s="7"/>
      <c r="AT14" s="20"/>
      <c r="AU14" s="7"/>
      <c r="AV14" s="20"/>
      <c r="AW14" s="7"/>
      <c r="AX14" s="6"/>
      <c r="AY14" s="7"/>
      <c r="AZ14" s="6"/>
      <c r="BA14" s="7"/>
      <c r="BB14" s="6"/>
      <c r="BC14" s="7"/>
      <c r="BD14" s="20"/>
      <c r="BE14" s="7"/>
      <c r="BF14" s="20"/>
      <c r="BG14" s="7"/>
      <c r="BH14" s="17"/>
      <c r="BI14" s="7"/>
      <c r="BJ14" s="17"/>
      <c r="BK14" s="7"/>
      <c r="BL14" s="17"/>
      <c r="BM14" s="7"/>
      <c r="BN14" s="17"/>
      <c r="BO14" s="7"/>
      <c r="BP14" s="17"/>
      <c r="BQ14" s="7"/>
      <c r="BR14" s="17"/>
      <c r="BS14" s="7">
        <v>1.3391203703703704E-2</v>
      </c>
      <c r="BT14" s="20">
        <f>ROUNDUP(BS14/F14,0)</f>
        <v>2</v>
      </c>
      <c r="BU14" s="7">
        <v>1.5509259259259257E-2</v>
      </c>
      <c r="BV14" s="20">
        <f>ROUNDUP(BU14/F14,0)</f>
        <v>2</v>
      </c>
      <c r="BW14" s="7">
        <v>1.3101851851851852E-2</v>
      </c>
      <c r="BX14" s="20">
        <f>ROUNDUP(BW14/F14,0)</f>
        <v>1</v>
      </c>
      <c r="BY14" s="7"/>
      <c r="BZ14" s="6"/>
      <c r="CA14" s="7"/>
      <c r="CB14" s="6"/>
      <c r="CC14" s="7"/>
      <c r="CD14" s="20"/>
      <c r="CE14" s="7"/>
      <c r="CF14" s="20"/>
      <c r="CG14" s="7">
        <v>2.3796296296296298E-2</v>
      </c>
      <c r="CH14" s="20">
        <f>ROUNDUP(CG14/F14,0)</f>
        <v>2</v>
      </c>
      <c r="CI14" s="21"/>
      <c r="CJ14" s="20"/>
      <c r="CK14" s="21">
        <v>3.7175925925925925E-2</v>
      </c>
      <c r="CL14" s="20">
        <f>ROUNDUP(CK14/F14,0)</f>
        <v>3</v>
      </c>
      <c r="CM14" s="7"/>
      <c r="CN14" s="20"/>
      <c r="CO14" s="7"/>
      <c r="CP14" s="6"/>
      <c r="CQ14" s="21"/>
      <c r="CR14" s="20"/>
      <c r="CS14" s="21"/>
      <c r="CT14" s="20"/>
      <c r="CU14" s="21"/>
      <c r="CV14" s="20"/>
      <c r="CW14" s="7"/>
      <c r="CX14" s="17"/>
      <c r="CY14" s="7"/>
      <c r="CZ14" s="17"/>
      <c r="DA14" s="7"/>
      <c r="DB14" s="17"/>
      <c r="DC14" s="7"/>
      <c r="DD14" s="20"/>
      <c r="DE14" s="7"/>
      <c r="DF14" s="17"/>
      <c r="DG14" s="7"/>
      <c r="DH14" s="20"/>
      <c r="DI14" s="7">
        <v>2.3009259259259257E-2</v>
      </c>
      <c r="DJ14" s="20">
        <f>ROUNDUP(DI14/F14,0)</f>
        <v>2</v>
      </c>
      <c r="DK14" s="7">
        <v>6.4872685185185186E-2</v>
      </c>
      <c r="DL14" s="20">
        <f>ROUNDUP(DK14/F14,0)</f>
        <v>5</v>
      </c>
      <c r="DM14" s="7"/>
      <c r="DN14" s="17"/>
      <c r="DO14" s="7"/>
      <c r="DP14" s="20"/>
      <c r="DQ14" s="7"/>
      <c r="DR14" s="17"/>
      <c r="DS14" s="7">
        <v>6.880787037037038E-2</v>
      </c>
      <c r="DT14" s="20">
        <f>ROUNDUP(DS14/F14,0)</f>
        <v>6</v>
      </c>
      <c r="DU14" s="7"/>
      <c r="DV14" s="17"/>
      <c r="DW14" s="7"/>
      <c r="DX14" s="17"/>
      <c r="DY14" s="7">
        <v>6.0462962962962961E-2</v>
      </c>
      <c r="DZ14" s="20">
        <f>ROUNDUP(DY14/F14,0)</f>
        <v>5</v>
      </c>
      <c r="EA14" s="7"/>
      <c r="EB14" s="20"/>
      <c r="EC14" s="7"/>
      <c r="ED14" s="20"/>
      <c r="EE14" s="7"/>
      <c r="EF14" s="20"/>
      <c r="EG14" s="7"/>
      <c r="EH14" s="20"/>
      <c r="EI14" s="7"/>
      <c r="EJ14" s="20"/>
      <c r="EK14" s="7">
        <v>6.4502314814814818E-2</v>
      </c>
      <c r="EL14" s="20">
        <f>ROUNDUP(EK14/F14,0)</f>
        <v>5</v>
      </c>
      <c r="EM14" s="7"/>
      <c r="EN14" s="20"/>
      <c r="EO14" s="7"/>
      <c r="EP14" s="20"/>
      <c r="EQ14" s="7"/>
      <c r="ER14" s="20"/>
      <c r="ES14" s="7"/>
      <c r="ET14" s="20"/>
      <c r="EU14" s="7"/>
      <c r="EV14" s="20"/>
      <c r="EW14" s="7"/>
      <c r="EX14" s="20"/>
      <c r="EY14" s="7"/>
      <c r="EZ14" s="20"/>
      <c r="FA14" s="7"/>
      <c r="FB14" s="17"/>
      <c r="FC14" s="7"/>
      <c r="FD14" s="20"/>
      <c r="FE14" s="7"/>
      <c r="FF14" s="17"/>
      <c r="FG14" s="7"/>
      <c r="FH14" s="17"/>
      <c r="FI14" s="7"/>
      <c r="FJ14" s="17"/>
      <c r="FK14" s="7"/>
      <c r="FL14" s="20"/>
      <c r="FM14" s="7"/>
      <c r="FN14" s="17"/>
      <c r="FO14" s="7"/>
      <c r="FP14" s="17"/>
      <c r="FQ14" s="7">
        <v>6.8298611111111115E-2</v>
      </c>
      <c r="FR14" s="20">
        <f t="shared" ref="FR14:FR19" si="5">ROUNDUP(FQ14/F14,0)</f>
        <v>6</v>
      </c>
      <c r="FS14" s="7"/>
      <c r="FT14" s="20"/>
      <c r="FU14" s="7">
        <v>4.1666666666666664E-2</v>
      </c>
      <c r="FV14" s="20">
        <f>ROUNDUP(FU14/F14,0)</f>
        <v>4</v>
      </c>
      <c r="FW14" s="7">
        <v>2.736111111111111E-2</v>
      </c>
      <c r="FX14" s="20">
        <f>ROUNDUP(FW14/F14,0)</f>
        <v>3</v>
      </c>
      <c r="FY14" s="7"/>
      <c r="FZ14" s="20"/>
      <c r="GA14" s="7"/>
      <c r="GB14" s="17"/>
      <c r="GC14" s="7"/>
      <c r="GD14" s="20"/>
      <c r="GE14" s="7"/>
      <c r="GF14" s="17"/>
      <c r="GG14" s="7"/>
      <c r="GH14" s="17"/>
      <c r="GI14" s="7"/>
      <c r="GJ14" s="17"/>
      <c r="GK14" s="7"/>
      <c r="GL14" s="17"/>
      <c r="GM14" s="7"/>
      <c r="GN14" s="17"/>
      <c r="GO14" s="7"/>
      <c r="GP14" s="17"/>
      <c r="GQ14" s="7"/>
      <c r="GR14" s="17"/>
      <c r="GS14" s="7"/>
      <c r="GT14" s="17"/>
      <c r="GU14" s="7"/>
      <c r="GV14" s="17"/>
      <c r="GW14" s="7"/>
      <c r="GX14" s="17"/>
      <c r="GY14" s="7"/>
      <c r="GZ14" s="17"/>
      <c r="HA14" s="7"/>
      <c r="HB14" s="17"/>
      <c r="HC14" s="7"/>
      <c r="HD14" s="71"/>
      <c r="HE14" s="89"/>
      <c r="HF14" s="90"/>
      <c r="HG14" s="89"/>
      <c r="HH14" s="90"/>
      <c r="HI14" s="89"/>
      <c r="HJ14" s="90"/>
      <c r="HK14" s="89"/>
      <c r="HL14" s="90"/>
      <c r="HM14" s="89"/>
      <c r="HN14" s="90"/>
      <c r="HO14" s="89"/>
      <c r="HP14" s="90"/>
    </row>
    <row r="15" spans="1:224" s="33" customFormat="1" ht="16.5" customHeight="1" x14ac:dyDescent="0.2">
      <c r="A15" s="86" t="s">
        <v>61</v>
      </c>
      <c r="B15" s="5" t="s">
        <v>99</v>
      </c>
      <c r="C15" s="31">
        <f t="shared" si="0"/>
        <v>2</v>
      </c>
      <c r="D15" s="13">
        <f t="shared" si="3"/>
        <v>169</v>
      </c>
      <c r="E15" s="57">
        <f t="shared" si="1"/>
        <v>2.1992013888888886</v>
      </c>
      <c r="F15" s="25">
        <f t="shared" si="2"/>
        <v>1.4375000000000001E-2</v>
      </c>
      <c r="G15" s="7">
        <v>0.12452546296296296</v>
      </c>
      <c r="H15" s="20">
        <f>ROUNDUP(G15/F15,0)</f>
        <v>9</v>
      </c>
      <c r="I15" s="11"/>
      <c r="J15" s="20"/>
      <c r="K15" s="7">
        <v>0.1804050925925926</v>
      </c>
      <c r="L15" s="20">
        <f>ROUNDUP(K15/F15,0)</f>
        <v>13</v>
      </c>
      <c r="M15" s="7"/>
      <c r="N15" s="6"/>
      <c r="O15" s="11"/>
      <c r="P15" s="20"/>
      <c r="Q15" s="7"/>
      <c r="R15" s="6"/>
      <c r="S15" s="7">
        <v>0.14217592592592593</v>
      </c>
      <c r="T15" s="20">
        <f>ROUNDUP(S15/F15,0)</f>
        <v>10</v>
      </c>
      <c r="U15" s="16"/>
      <c r="V15" s="6"/>
      <c r="W15" s="7"/>
      <c r="X15" s="6"/>
      <c r="Y15" s="7"/>
      <c r="Z15" s="6"/>
      <c r="AA15" s="7"/>
      <c r="AB15" s="6"/>
      <c r="AC15" s="7"/>
      <c r="AD15" s="6"/>
      <c r="AE15" s="7"/>
      <c r="AF15" s="6"/>
      <c r="AG15" s="7"/>
      <c r="AH15" s="20"/>
      <c r="AI15" s="7">
        <v>1.4791666666666668E-2</v>
      </c>
      <c r="AJ15" s="20">
        <f>ROUNDUP(AI15/F15,0)</f>
        <v>2</v>
      </c>
      <c r="AK15" s="53"/>
      <c r="AL15" s="17"/>
      <c r="AM15" s="49">
        <v>1.4537037037037038E-2</v>
      </c>
      <c r="AN15" s="20">
        <f>ROUNDUP(AM15/F15,0)</f>
        <v>2</v>
      </c>
      <c r="AO15" s="7"/>
      <c r="AP15" s="20"/>
      <c r="AQ15" s="7">
        <v>4.1666666666666664E-2</v>
      </c>
      <c r="AR15" s="20">
        <f>ROUNDUP(AQ15/F15,0)</f>
        <v>3</v>
      </c>
      <c r="AS15" s="7"/>
      <c r="AT15" s="20"/>
      <c r="AU15" s="7">
        <v>1.5787037037037037E-2</v>
      </c>
      <c r="AV15" s="20">
        <f>ROUNDUP(AU15/F15,0)</f>
        <v>2</v>
      </c>
      <c r="AW15" s="7"/>
      <c r="AX15" s="6"/>
      <c r="AY15" s="7"/>
      <c r="AZ15" s="6"/>
      <c r="BA15" s="7">
        <v>0.1504398148148148</v>
      </c>
      <c r="BB15" s="20">
        <f>ROUNDUP(BA15/F15,0)</f>
        <v>11</v>
      </c>
      <c r="BC15" s="7"/>
      <c r="BD15" s="20"/>
      <c r="BE15" s="7">
        <v>1.7719907407407406E-2</v>
      </c>
      <c r="BF15" s="20">
        <f>ROUNDUP(BE15/F15,0)</f>
        <v>2</v>
      </c>
      <c r="BG15" s="7">
        <v>2.4062500000000001E-2</v>
      </c>
      <c r="BH15" s="20">
        <f>ROUNDUP(BG15/F15,0)</f>
        <v>2</v>
      </c>
      <c r="BI15" s="7">
        <v>2.521990740740741E-2</v>
      </c>
      <c r="BJ15" s="20">
        <f>ROUNDUP(BI15/F15,0)</f>
        <v>2</v>
      </c>
      <c r="BK15" s="7"/>
      <c r="BL15" s="17"/>
      <c r="BM15" s="7"/>
      <c r="BN15" s="17"/>
      <c r="BO15" s="7"/>
      <c r="BP15" s="17"/>
      <c r="BQ15" s="7">
        <v>0.15542824074074074</v>
      </c>
      <c r="BR15" s="20">
        <f>ROUNDUP(BQ15/F15,0)</f>
        <v>11</v>
      </c>
      <c r="BS15" s="7"/>
      <c r="BT15" s="20"/>
      <c r="BU15" s="7">
        <v>1.6296296296296295E-2</v>
      </c>
      <c r="BV15" s="20">
        <f>ROUNDUP(BU15/F15,0)</f>
        <v>2</v>
      </c>
      <c r="BW15" s="7"/>
      <c r="BX15" s="20"/>
      <c r="BY15" s="7"/>
      <c r="BZ15" s="6"/>
      <c r="CA15" s="7"/>
      <c r="CB15" s="6"/>
      <c r="CC15" s="7">
        <v>1.4375000000000001E-2</v>
      </c>
      <c r="CD15" s="20">
        <f>ROUNDUP(CC15/F15,0)</f>
        <v>1</v>
      </c>
      <c r="CE15" s="7">
        <v>5.6331018518518516E-2</v>
      </c>
      <c r="CF15" s="20">
        <f>ROUNDUP(CE15/F15,0)</f>
        <v>4</v>
      </c>
      <c r="CG15" s="7"/>
      <c r="CH15" s="20"/>
      <c r="CI15" s="21">
        <v>1.4872685185185185E-2</v>
      </c>
      <c r="CJ15" s="20">
        <f>ROUNDUP(CI15/F15,0)</f>
        <v>2</v>
      </c>
      <c r="CK15" s="21"/>
      <c r="CL15" s="20"/>
      <c r="CM15" s="7"/>
      <c r="CN15" s="20"/>
      <c r="CO15" s="7">
        <v>3.0104166666666668E-2</v>
      </c>
      <c r="CP15" s="20">
        <f>ROUNDUP(CO15/F15,0)</f>
        <v>3</v>
      </c>
      <c r="CQ15" s="21"/>
      <c r="CR15" s="20"/>
      <c r="CS15" s="21"/>
      <c r="CT15" s="20"/>
      <c r="CU15" s="21">
        <v>1.4456018518518519E-2</v>
      </c>
      <c r="CV15" s="20">
        <f>ROUNDUP(CU15/F15,0)</f>
        <v>2</v>
      </c>
      <c r="CW15" s="7">
        <v>0.19174768518518517</v>
      </c>
      <c r="CX15" s="20">
        <f>ROUNDUP(CW15/F15,0)</f>
        <v>14</v>
      </c>
      <c r="CY15" s="7"/>
      <c r="CZ15" s="17"/>
      <c r="DA15" s="7"/>
      <c r="DB15" s="17"/>
      <c r="DC15" s="7"/>
      <c r="DD15" s="20"/>
      <c r="DE15" s="7"/>
      <c r="DF15" s="17"/>
      <c r="DG15" s="7">
        <v>9.9571759259259263E-2</v>
      </c>
      <c r="DH15" s="20">
        <f>ROUNDUP(DG15/F15,0)</f>
        <v>7</v>
      </c>
      <c r="DI15" s="7"/>
      <c r="DJ15" s="20"/>
      <c r="DK15" s="7"/>
      <c r="DL15" s="20"/>
      <c r="DM15" s="7"/>
      <c r="DN15" s="17"/>
      <c r="DO15" s="7"/>
      <c r="DP15" s="20"/>
      <c r="DQ15" s="7"/>
      <c r="DR15" s="17"/>
      <c r="DS15" s="7">
        <v>6.9560185185185183E-2</v>
      </c>
      <c r="DT15" s="20">
        <f>ROUNDUP(DS15/F15,0)</f>
        <v>5</v>
      </c>
      <c r="DU15" s="7"/>
      <c r="DV15" s="17"/>
      <c r="DW15" s="7">
        <v>3.9224537037037037E-2</v>
      </c>
      <c r="DX15" s="20">
        <f>ROUNDUP(DW15/F15,0)</f>
        <v>3</v>
      </c>
      <c r="DY15" s="7">
        <v>5.8958333333333335E-2</v>
      </c>
      <c r="DZ15" s="20">
        <f>ROUNDUP(DY15/F15,0)</f>
        <v>5</v>
      </c>
      <c r="EA15" s="7">
        <v>7.2094907407407413E-2</v>
      </c>
      <c r="EB15" s="20">
        <f>ROUNDUP(EA15/F15,0)</f>
        <v>6</v>
      </c>
      <c r="EC15" s="7"/>
      <c r="ED15" s="20"/>
      <c r="EE15" s="7"/>
      <c r="EF15" s="20"/>
      <c r="EG15" s="7"/>
      <c r="EH15" s="20"/>
      <c r="EI15" s="7"/>
      <c r="EJ15" s="20"/>
      <c r="EK15" s="7"/>
      <c r="EL15" s="20"/>
      <c r="EM15" s="7"/>
      <c r="EN15" s="20"/>
      <c r="EO15" s="7">
        <v>4.2743055555555555E-2</v>
      </c>
      <c r="EP15" s="20">
        <f>ROUNDUP(EO15/F15,0)</f>
        <v>3</v>
      </c>
      <c r="EQ15" s="7"/>
      <c r="ER15" s="20"/>
      <c r="ES15" s="7"/>
      <c r="ET15" s="20"/>
      <c r="EU15" s="7"/>
      <c r="EV15" s="20"/>
      <c r="EW15" s="7">
        <v>0.19840277777777779</v>
      </c>
      <c r="EX15" s="20">
        <f>ROUNDUP(EW15/F15,0)</f>
        <v>14</v>
      </c>
      <c r="EY15" s="7"/>
      <c r="EZ15" s="20"/>
      <c r="FA15" s="7"/>
      <c r="FB15" s="17"/>
      <c r="FC15" s="7">
        <v>1.4537037037037038E-2</v>
      </c>
      <c r="FD15" s="20">
        <f>ROUNDUP(FC15/F15,0)</f>
        <v>2</v>
      </c>
      <c r="FE15" s="7"/>
      <c r="FF15" s="17"/>
      <c r="FG15" s="7"/>
      <c r="FH15" s="17"/>
      <c r="FI15" s="7">
        <v>2.7037037037037037E-2</v>
      </c>
      <c r="FJ15" s="20">
        <f>ROUNDUP(FI15/F15,0)</f>
        <v>2</v>
      </c>
      <c r="FK15" s="7"/>
      <c r="FL15" s="20"/>
      <c r="FM15" s="7"/>
      <c r="FN15" s="17"/>
      <c r="FO15" s="7">
        <v>3.8437499999999999E-2</v>
      </c>
      <c r="FP15" s="20">
        <f>ROUNDUP(FO15/F15,0)</f>
        <v>3</v>
      </c>
      <c r="FQ15" s="7">
        <v>6.9050925925925918E-2</v>
      </c>
      <c r="FR15" s="20">
        <f t="shared" si="5"/>
        <v>5</v>
      </c>
      <c r="FS15" s="7"/>
      <c r="FT15" s="20"/>
      <c r="FU15" s="7">
        <v>4.1666666666666664E-2</v>
      </c>
      <c r="FV15" s="20">
        <f>ROUNDUP(FU15/F15,0)</f>
        <v>3</v>
      </c>
      <c r="FW15" s="7"/>
      <c r="FX15" s="20"/>
      <c r="FY15" s="7"/>
      <c r="FZ15" s="20"/>
      <c r="GA15" s="7"/>
      <c r="GB15" s="17"/>
      <c r="GC15" s="7"/>
      <c r="GD15" s="20"/>
      <c r="GE15" s="7"/>
      <c r="GF15" s="17"/>
      <c r="GG15" s="7"/>
      <c r="GH15" s="17"/>
      <c r="GI15" s="7">
        <v>6.491898148148148E-2</v>
      </c>
      <c r="GJ15" s="20">
        <f>ROUNDUP(GI15/F15,0)</f>
        <v>5</v>
      </c>
      <c r="GK15" s="7"/>
      <c r="GL15" s="17"/>
      <c r="GM15" s="7"/>
      <c r="GN15" s="17"/>
      <c r="GO15" s="7">
        <v>3.7268518518518514E-3</v>
      </c>
      <c r="GP15" s="20">
        <f>ROUNDUP(GO15/F15,0)</f>
        <v>1</v>
      </c>
      <c r="GQ15" s="7">
        <v>5.4560185185185184E-2</v>
      </c>
      <c r="GR15" s="20">
        <f>ROUNDUP(GQ15/F15,0)</f>
        <v>4</v>
      </c>
      <c r="GS15" s="7"/>
      <c r="GT15" s="17"/>
      <c r="GU15" s="7"/>
      <c r="GV15" s="17"/>
      <c r="GW15" s="7"/>
      <c r="GX15" s="20"/>
      <c r="GY15" s="7">
        <v>1.5069444444444443E-2</v>
      </c>
      <c r="GZ15" s="20">
        <f>ROUNDUP(GY15/H15,0)</f>
        <v>1</v>
      </c>
      <c r="HA15" s="7">
        <v>2.8125000000000001E-2</v>
      </c>
      <c r="HB15" s="20">
        <f>ROUNDUP(HA15/H15,0)</f>
        <v>1</v>
      </c>
      <c r="HC15" s="7">
        <v>1.6574074074074074E-2</v>
      </c>
      <c r="HD15" s="20">
        <f>ROUNDUP(HC15/F15,0)</f>
        <v>2</v>
      </c>
      <c r="HE15" s="89"/>
      <c r="HF15" s="90"/>
      <c r="HG15" s="89"/>
      <c r="HH15" s="90"/>
      <c r="HI15" s="89"/>
      <c r="HJ15" s="90"/>
      <c r="HK15" s="89"/>
      <c r="HL15" s="90"/>
      <c r="HM15" s="89"/>
      <c r="HN15" s="90"/>
      <c r="HO15" s="89"/>
      <c r="HP15" s="90"/>
    </row>
    <row r="16" spans="1:224" s="33" customFormat="1" ht="16.5" customHeight="1" x14ac:dyDescent="0.2">
      <c r="A16" s="86" t="s">
        <v>103</v>
      </c>
      <c r="B16" s="5" t="s">
        <v>150</v>
      </c>
      <c r="C16" s="31">
        <f>RANK(D16,D$3:D$30)</f>
        <v>12</v>
      </c>
      <c r="D16" s="13">
        <f t="shared" si="3"/>
        <v>33</v>
      </c>
      <c r="E16" s="57">
        <f t="shared" si="1"/>
        <v>0.33716435185185195</v>
      </c>
      <c r="F16" s="25">
        <f t="shared" si="2"/>
        <v>1.2916666666666667E-2</v>
      </c>
      <c r="G16" s="7"/>
      <c r="H16" s="20"/>
      <c r="I16" s="11"/>
      <c r="J16" s="20"/>
      <c r="K16" s="7"/>
      <c r="L16" s="20"/>
      <c r="M16" s="7"/>
      <c r="N16" s="6"/>
      <c r="O16" s="11"/>
      <c r="P16" s="20"/>
      <c r="Q16" s="7"/>
      <c r="R16" s="6"/>
      <c r="S16" s="7"/>
      <c r="T16" s="20"/>
      <c r="U16" s="16"/>
      <c r="V16" s="6"/>
      <c r="W16" s="7"/>
      <c r="X16" s="6"/>
      <c r="Y16" s="7"/>
      <c r="Z16" s="6"/>
      <c r="AA16" s="7"/>
      <c r="AB16" s="6"/>
      <c r="AC16" s="7"/>
      <c r="AD16" s="6"/>
      <c r="AE16" s="7"/>
      <c r="AF16" s="6"/>
      <c r="AG16" s="7"/>
      <c r="AH16" s="20"/>
      <c r="AI16" s="7"/>
      <c r="AJ16" s="20"/>
      <c r="AK16" s="53"/>
      <c r="AL16" s="17"/>
      <c r="AM16" s="49"/>
      <c r="AN16" s="20"/>
      <c r="AO16" s="7"/>
      <c r="AP16" s="20"/>
      <c r="AQ16" s="7"/>
      <c r="AR16" s="20"/>
      <c r="AS16" s="7"/>
      <c r="AT16" s="20"/>
      <c r="AU16" s="7"/>
      <c r="AV16" s="20"/>
      <c r="AW16" s="7"/>
      <c r="AX16" s="6"/>
      <c r="AY16" s="7"/>
      <c r="AZ16" s="6"/>
      <c r="BA16" s="7"/>
      <c r="BB16" s="20"/>
      <c r="BC16" s="7"/>
      <c r="BD16" s="20"/>
      <c r="BE16" s="7"/>
      <c r="BF16" s="20"/>
      <c r="BG16" s="7"/>
      <c r="BH16" s="20"/>
      <c r="BI16" s="7"/>
      <c r="BJ16" s="20"/>
      <c r="BK16" s="7"/>
      <c r="BL16" s="17"/>
      <c r="BM16" s="7"/>
      <c r="BN16" s="17"/>
      <c r="BO16" s="7"/>
      <c r="BP16" s="17"/>
      <c r="BQ16" s="7"/>
      <c r="BR16" s="20"/>
      <c r="BS16" s="7"/>
      <c r="BT16" s="20"/>
      <c r="BU16" s="7"/>
      <c r="BV16" s="20"/>
      <c r="BW16" s="7"/>
      <c r="BX16" s="20"/>
      <c r="BY16" s="7"/>
      <c r="BZ16" s="6"/>
      <c r="CA16" s="7"/>
      <c r="CB16" s="6"/>
      <c r="CC16" s="7"/>
      <c r="CD16" s="20"/>
      <c r="CE16" s="7"/>
      <c r="CF16" s="20"/>
      <c r="CG16" s="7">
        <v>2.3923611111111114E-2</v>
      </c>
      <c r="CH16" s="20">
        <f>ROUNDUP(CG16/F16,0)</f>
        <v>2</v>
      </c>
      <c r="CI16" s="21">
        <v>1.3055555555555556E-2</v>
      </c>
      <c r="CJ16" s="20">
        <f>ROUNDUP(CI16/F16,0)</f>
        <v>2</v>
      </c>
      <c r="CK16" s="21"/>
      <c r="CL16" s="20"/>
      <c r="CM16" s="7"/>
      <c r="CN16" s="20"/>
      <c r="CO16" s="7"/>
      <c r="CP16" s="20"/>
      <c r="CQ16" s="21"/>
      <c r="CR16" s="20"/>
      <c r="CS16" s="21"/>
      <c r="CT16" s="20"/>
      <c r="CU16" s="21">
        <v>1.3310185185185187E-2</v>
      </c>
      <c r="CV16" s="20">
        <f>ROUNDUP(CU16/F16,0)</f>
        <v>2</v>
      </c>
      <c r="CW16" s="7"/>
      <c r="CX16" s="17"/>
      <c r="CY16" s="7"/>
      <c r="CZ16" s="17"/>
      <c r="DA16" s="7"/>
      <c r="DB16" s="17"/>
      <c r="DC16" s="7">
        <v>1.2916666666666667E-2</v>
      </c>
      <c r="DD16" s="20">
        <f t="shared" si="4"/>
        <v>1</v>
      </c>
      <c r="DE16" s="7"/>
      <c r="DF16" s="17"/>
      <c r="DG16" s="7">
        <v>8.038194444444445E-2</v>
      </c>
      <c r="DH16" s="20">
        <f>ROUNDUP(DG16/F16,0)</f>
        <v>7</v>
      </c>
      <c r="DI16" s="7">
        <v>2.3993055555555556E-2</v>
      </c>
      <c r="DJ16" s="20">
        <f>ROUNDUP(DI16/F16,0)</f>
        <v>2</v>
      </c>
      <c r="DK16" s="7"/>
      <c r="DL16" s="20"/>
      <c r="DM16" s="7"/>
      <c r="DN16" s="17"/>
      <c r="DO16" s="7"/>
      <c r="DP16" s="20"/>
      <c r="DQ16" s="7"/>
      <c r="DR16" s="17"/>
      <c r="DS16" s="7"/>
      <c r="DT16" s="20"/>
      <c r="DU16" s="7"/>
      <c r="DV16" s="17"/>
      <c r="DW16" s="7"/>
      <c r="DX16" s="17"/>
      <c r="DY16" s="7"/>
      <c r="DZ16" s="20"/>
      <c r="EA16" s="7"/>
      <c r="EB16" s="20"/>
      <c r="EC16" s="7"/>
      <c r="ED16" s="20"/>
      <c r="EE16" s="7"/>
      <c r="EF16" s="20"/>
      <c r="EG16" s="7"/>
      <c r="EH16" s="20"/>
      <c r="EI16" s="7"/>
      <c r="EJ16" s="20"/>
      <c r="EK16" s="7"/>
      <c r="EL16" s="20"/>
      <c r="EM16" s="7"/>
      <c r="EN16" s="20"/>
      <c r="EO16" s="7"/>
      <c r="EP16" s="17"/>
      <c r="EQ16" s="7">
        <v>1.2939814814814814E-2</v>
      </c>
      <c r="ER16" s="20">
        <f>ROUNDUP(EQ16/F16,0)</f>
        <v>2</v>
      </c>
      <c r="ES16" s="7"/>
      <c r="ET16" s="20"/>
      <c r="EU16" s="7"/>
      <c r="EV16" s="20"/>
      <c r="EW16" s="7"/>
      <c r="EX16" s="20"/>
      <c r="EY16" s="7"/>
      <c r="EZ16" s="20"/>
      <c r="FA16" s="7"/>
      <c r="FB16" s="17"/>
      <c r="FC16" s="7"/>
      <c r="FD16" s="20"/>
      <c r="FE16" s="7"/>
      <c r="FF16" s="17"/>
      <c r="FG16" s="7"/>
      <c r="FH16" s="17"/>
      <c r="FI16" s="7"/>
      <c r="FJ16" s="17"/>
      <c r="FK16" s="7">
        <v>1.2939814814814814E-2</v>
      </c>
      <c r="FL16" s="20">
        <f>ROUNDUP(FK16/F16,0)</f>
        <v>2</v>
      </c>
      <c r="FM16" s="7"/>
      <c r="FN16" s="17"/>
      <c r="FO16" s="7"/>
      <c r="FP16" s="17"/>
      <c r="FQ16" s="7">
        <v>7.3969907407407401E-2</v>
      </c>
      <c r="FR16" s="20">
        <f t="shared" si="5"/>
        <v>6</v>
      </c>
      <c r="FS16" s="7"/>
      <c r="FT16" s="20"/>
      <c r="FU16" s="7"/>
      <c r="FV16" s="20"/>
      <c r="FW16" s="7">
        <v>2.8182870370370372E-2</v>
      </c>
      <c r="FX16" s="20">
        <f>ROUNDUP(FW16/F16,0)</f>
        <v>3</v>
      </c>
      <c r="FY16" s="7">
        <v>1.2916666666666667E-2</v>
      </c>
      <c r="FZ16" s="20">
        <f>ROUNDUP(FY16/F16,0)</f>
        <v>1</v>
      </c>
      <c r="GA16" s="7"/>
      <c r="GB16" s="17"/>
      <c r="GC16" s="7"/>
      <c r="GD16" s="20"/>
      <c r="GE16" s="7"/>
      <c r="GF16" s="17"/>
      <c r="GG16" s="7"/>
      <c r="GH16" s="17"/>
      <c r="GI16" s="7"/>
      <c r="GJ16" s="20"/>
      <c r="GK16" s="7">
        <v>2.8634259259259262E-2</v>
      </c>
      <c r="GL16" s="20">
        <f>ROUNDUP(GK16/F16,0)</f>
        <v>3</v>
      </c>
      <c r="GM16" s="7"/>
      <c r="GN16" s="20"/>
      <c r="GO16" s="7"/>
      <c r="GP16" s="17"/>
      <c r="GQ16" s="7"/>
      <c r="GR16" s="17"/>
      <c r="GS16" s="7"/>
      <c r="GT16" s="17"/>
      <c r="GU16" s="7"/>
      <c r="GV16" s="17"/>
      <c r="GW16" s="7"/>
      <c r="GX16" s="20"/>
      <c r="GY16" s="7"/>
      <c r="GZ16" s="20"/>
      <c r="HA16" s="7"/>
      <c r="HB16" s="20"/>
      <c r="HC16" s="7"/>
      <c r="HD16" s="20"/>
      <c r="HE16" s="89"/>
      <c r="HF16" s="90"/>
      <c r="HG16" s="89"/>
      <c r="HH16" s="90"/>
      <c r="HI16" s="89"/>
      <c r="HJ16" s="90"/>
      <c r="HK16" s="89"/>
      <c r="HL16" s="90"/>
      <c r="HM16" s="89"/>
      <c r="HN16" s="90"/>
      <c r="HO16" s="89"/>
      <c r="HP16" s="90"/>
    </row>
    <row r="17" spans="1:224" s="33" customFormat="1" ht="16.5" customHeight="1" x14ac:dyDescent="0.2">
      <c r="A17" s="86" t="s">
        <v>63</v>
      </c>
      <c r="B17" s="5" t="s">
        <v>9</v>
      </c>
      <c r="C17" s="31">
        <f t="shared" si="0"/>
        <v>12</v>
      </c>
      <c r="D17" s="13">
        <f t="shared" si="3"/>
        <v>33</v>
      </c>
      <c r="E17" s="57">
        <f t="shared" si="1"/>
        <v>0.36900462962962965</v>
      </c>
      <c r="F17" s="25">
        <f t="shared" si="2"/>
        <v>1.8067129629629631E-2</v>
      </c>
      <c r="G17" s="7"/>
      <c r="H17" s="20"/>
      <c r="I17" s="11"/>
      <c r="J17" s="20"/>
      <c r="K17" s="7"/>
      <c r="L17" s="20"/>
      <c r="M17" s="7"/>
      <c r="N17" s="6"/>
      <c r="O17" s="11"/>
      <c r="P17" s="20"/>
      <c r="Q17" s="7"/>
      <c r="R17" s="6"/>
      <c r="S17" s="7"/>
      <c r="T17" s="6"/>
      <c r="U17" s="16"/>
      <c r="V17" s="6"/>
      <c r="W17" s="7"/>
      <c r="X17" s="6"/>
      <c r="Y17" s="7"/>
      <c r="Z17" s="6"/>
      <c r="AA17" s="7"/>
      <c r="AB17" s="6"/>
      <c r="AC17" s="7"/>
      <c r="AD17" s="6"/>
      <c r="AE17" s="7"/>
      <c r="AF17" s="6"/>
      <c r="AG17" s="7"/>
      <c r="AH17" s="20"/>
      <c r="AI17" s="7">
        <v>1.9432870370370371E-2</v>
      </c>
      <c r="AJ17" s="20">
        <f>ROUNDUP(AI17/F17,0)</f>
        <v>2</v>
      </c>
      <c r="AK17" s="53"/>
      <c r="AL17" s="17"/>
      <c r="AM17" s="49">
        <v>1.877314814814815E-2</v>
      </c>
      <c r="AN17" s="20">
        <f>ROUNDUP(AM17/F17,0)</f>
        <v>2</v>
      </c>
      <c r="AO17" s="7"/>
      <c r="AP17" s="20"/>
      <c r="AQ17" s="7"/>
      <c r="AR17" s="20"/>
      <c r="AS17" s="7"/>
      <c r="AT17" s="20"/>
      <c r="AU17" s="7">
        <v>1.8067129629629631E-2</v>
      </c>
      <c r="AV17" s="20">
        <f>ROUNDUP(AU17/F17,0)</f>
        <v>1</v>
      </c>
      <c r="AW17" s="7"/>
      <c r="AX17" s="6"/>
      <c r="AY17" s="7"/>
      <c r="AZ17" s="6"/>
      <c r="BA17" s="7"/>
      <c r="BB17" s="6"/>
      <c r="BC17" s="7"/>
      <c r="BD17" s="20"/>
      <c r="BE17" s="7"/>
      <c r="BF17" s="20"/>
      <c r="BG17" s="7"/>
      <c r="BH17" s="17"/>
      <c r="BI17" s="7"/>
      <c r="BJ17" s="17"/>
      <c r="BK17" s="7"/>
      <c r="BL17" s="17"/>
      <c r="BM17" s="7"/>
      <c r="BN17" s="17"/>
      <c r="BO17" s="7"/>
      <c r="BP17" s="17"/>
      <c r="BQ17" s="7"/>
      <c r="BR17" s="17"/>
      <c r="BS17" s="7"/>
      <c r="BT17" s="20"/>
      <c r="BU17" s="7"/>
      <c r="BV17" s="20"/>
      <c r="BW17" s="7"/>
      <c r="BX17" s="20"/>
      <c r="BY17" s="7"/>
      <c r="BZ17" s="6"/>
      <c r="CA17" s="7"/>
      <c r="CB17" s="6"/>
      <c r="CC17" s="7">
        <v>2.1064814814814814E-2</v>
      </c>
      <c r="CD17" s="20">
        <f>ROUNDUP(CC17/F17,0)</f>
        <v>2</v>
      </c>
      <c r="CE17" s="7"/>
      <c r="CF17" s="20"/>
      <c r="CG17" s="7"/>
      <c r="CH17" s="20"/>
      <c r="CI17" s="21">
        <v>1.9282407407407408E-2</v>
      </c>
      <c r="CJ17" s="20">
        <f>ROUNDUP(CI17/F17,0)</f>
        <v>2</v>
      </c>
      <c r="CK17" s="21"/>
      <c r="CL17" s="20"/>
      <c r="CM17" s="7"/>
      <c r="CN17" s="20"/>
      <c r="CO17" s="7"/>
      <c r="CP17" s="20"/>
      <c r="CQ17" s="21"/>
      <c r="CR17" s="20"/>
      <c r="CS17" s="21">
        <v>1.0266203703703703E-2</v>
      </c>
      <c r="CT17" s="20">
        <f>ROUNDUP(CS17/F17,0)</f>
        <v>1</v>
      </c>
      <c r="CU17" s="21">
        <v>1.8842592592592591E-2</v>
      </c>
      <c r="CV17" s="20">
        <f>ROUNDUP(CU17/F17,0)</f>
        <v>2</v>
      </c>
      <c r="CW17" s="7"/>
      <c r="CX17" s="17"/>
      <c r="CY17" s="7"/>
      <c r="CZ17" s="17"/>
      <c r="DA17" s="7"/>
      <c r="DB17" s="17"/>
      <c r="DC17" s="7">
        <v>1.8263888888888889E-2</v>
      </c>
      <c r="DD17" s="20">
        <f t="shared" si="4"/>
        <v>2</v>
      </c>
      <c r="DE17" s="7"/>
      <c r="DF17" s="17"/>
      <c r="DG17" s="7"/>
      <c r="DH17" s="20"/>
      <c r="DI17" s="7"/>
      <c r="DJ17" s="20"/>
      <c r="DK17" s="7"/>
      <c r="DL17" s="20"/>
      <c r="DM17" s="7"/>
      <c r="DN17" s="17"/>
      <c r="DO17" s="7"/>
      <c r="DP17" s="20"/>
      <c r="DQ17" s="7"/>
      <c r="DR17" s="17"/>
      <c r="DS17" s="7"/>
      <c r="DT17" s="20"/>
      <c r="DU17" s="7"/>
      <c r="DV17" s="17"/>
      <c r="DW17" s="7"/>
      <c r="DX17" s="17"/>
      <c r="DY17" s="7"/>
      <c r="DZ17" s="20"/>
      <c r="EA17" s="7"/>
      <c r="EB17" s="20"/>
      <c r="EC17" s="7"/>
      <c r="ED17" s="20"/>
      <c r="EE17" s="7"/>
      <c r="EF17" s="20"/>
      <c r="EG17" s="7"/>
      <c r="EH17" s="20"/>
      <c r="EI17" s="7">
        <v>1.8506944444444444E-2</v>
      </c>
      <c r="EJ17" s="20">
        <f>ROUNDUP(EI17/F17,0)</f>
        <v>2</v>
      </c>
      <c r="EK17" s="7"/>
      <c r="EL17" s="20"/>
      <c r="EM17" s="7"/>
      <c r="EN17" s="20"/>
      <c r="EO17" s="7"/>
      <c r="EP17" s="17"/>
      <c r="EQ17" s="7">
        <v>1.8564814814814815E-2</v>
      </c>
      <c r="ER17" s="20">
        <f>ROUNDUP(EQ17/F17,0)</f>
        <v>2</v>
      </c>
      <c r="ES17" s="7"/>
      <c r="ET17" s="20"/>
      <c r="EU17" s="7"/>
      <c r="EV17" s="20"/>
      <c r="EW17" s="7"/>
      <c r="EX17" s="20"/>
      <c r="EY17" s="7"/>
      <c r="EZ17" s="20"/>
      <c r="FA17" s="7"/>
      <c r="FB17" s="17"/>
      <c r="FC17" s="7">
        <v>1.8252314814814815E-2</v>
      </c>
      <c r="FD17" s="20">
        <f>ROUNDUP(FC17/F17,0)</f>
        <v>2</v>
      </c>
      <c r="FE17" s="7"/>
      <c r="FF17" s="17"/>
      <c r="FG17" s="7"/>
      <c r="FH17" s="17"/>
      <c r="FI17" s="7"/>
      <c r="FJ17" s="17"/>
      <c r="FK17" s="7">
        <v>1.8402777777777778E-2</v>
      </c>
      <c r="FL17" s="20">
        <f>ROUNDUP(FK17/F17,0)</f>
        <v>2</v>
      </c>
      <c r="FM17" s="7"/>
      <c r="FN17" s="17"/>
      <c r="FO17" s="7"/>
      <c r="FP17" s="17"/>
      <c r="FQ17" s="7">
        <v>0.11400462962962964</v>
      </c>
      <c r="FR17" s="20">
        <f t="shared" si="5"/>
        <v>7</v>
      </c>
      <c r="FS17" s="7"/>
      <c r="FT17" s="20"/>
      <c r="FU17" s="7"/>
      <c r="FV17" s="20"/>
      <c r="FW17" s="7">
        <v>1.2129629629629629E-2</v>
      </c>
      <c r="FX17" s="20">
        <f>ROUNDUP(FW17/F17,0)</f>
        <v>1</v>
      </c>
      <c r="FY17" s="7">
        <v>1.8368055555555554E-2</v>
      </c>
      <c r="FZ17" s="20">
        <f>ROUNDUP(FY17/F17,0)</f>
        <v>2</v>
      </c>
      <c r="GA17" s="7"/>
      <c r="GB17" s="17"/>
      <c r="GC17" s="7"/>
      <c r="GD17" s="20"/>
      <c r="GE17" s="7"/>
      <c r="GF17" s="17"/>
      <c r="GG17" s="7"/>
      <c r="GH17" s="17"/>
      <c r="GI17" s="7"/>
      <c r="GJ17" s="17"/>
      <c r="GK17" s="7"/>
      <c r="GL17" s="17"/>
      <c r="GM17" s="7"/>
      <c r="GN17" s="17"/>
      <c r="GO17" s="7"/>
      <c r="GP17" s="17"/>
      <c r="GQ17" s="7"/>
      <c r="GR17" s="17"/>
      <c r="GS17" s="7">
        <v>6.782407407407408E-3</v>
      </c>
      <c r="GT17" s="20">
        <f>ROUNDUP(GS17/F17,0)</f>
        <v>1</v>
      </c>
      <c r="GU17" s="7"/>
      <c r="GV17" s="17"/>
      <c r="GW17" s="7"/>
      <c r="GX17" s="20"/>
      <c r="GY17" s="7"/>
      <c r="GZ17" s="20"/>
      <c r="HA17" s="7"/>
      <c r="HB17" s="20"/>
      <c r="HC17" s="7"/>
      <c r="HD17" s="20"/>
      <c r="HE17" s="89"/>
      <c r="HF17" s="90"/>
      <c r="HG17" s="89"/>
      <c r="HH17" s="90"/>
      <c r="HI17" s="89"/>
      <c r="HJ17" s="90"/>
      <c r="HK17" s="89"/>
      <c r="HL17" s="90"/>
      <c r="HM17" s="89"/>
      <c r="HN17" s="90"/>
      <c r="HO17" s="89"/>
      <c r="HP17" s="90"/>
    </row>
    <row r="18" spans="1:224" s="33" customFormat="1" ht="16.5" customHeight="1" x14ac:dyDescent="0.2">
      <c r="A18" s="86" t="s">
        <v>66</v>
      </c>
      <c r="B18" s="5" t="s">
        <v>2</v>
      </c>
      <c r="C18" s="31">
        <f t="shared" si="0"/>
        <v>10</v>
      </c>
      <c r="D18" s="13">
        <f t="shared" si="3"/>
        <v>42</v>
      </c>
      <c r="E18" s="57">
        <f t="shared" si="1"/>
        <v>0.47356481481481488</v>
      </c>
      <c r="F18" s="25">
        <f t="shared" si="2"/>
        <v>1.3668981481481482E-2</v>
      </c>
      <c r="G18" s="7"/>
      <c r="H18" s="20"/>
      <c r="I18" s="7"/>
      <c r="J18" s="20"/>
      <c r="K18" s="7"/>
      <c r="L18" s="20"/>
      <c r="M18" s="7">
        <v>3.5069444444444445E-2</v>
      </c>
      <c r="N18" s="20">
        <f>ROUNDUP(M18/F18,0)</f>
        <v>3</v>
      </c>
      <c r="O18" s="7"/>
      <c r="P18" s="20"/>
      <c r="Q18" s="7"/>
      <c r="R18" s="6"/>
      <c r="S18" s="7"/>
      <c r="T18" s="6"/>
      <c r="U18" s="16"/>
      <c r="V18" s="6"/>
      <c r="W18" s="7"/>
      <c r="X18" s="6"/>
      <c r="Y18" s="7"/>
      <c r="Z18" s="6"/>
      <c r="AA18" s="7"/>
      <c r="AB18" s="6"/>
      <c r="AC18" s="7"/>
      <c r="AD18" s="6"/>
      <c r="AE18" s="7"/>
      <c r="AF18" s="6"/>
      <c r="AG18" s="7">
        <v>2.2719907407407411E-2</v>
      </c>
      <c r="AH18" s="20">
        <f>ROUNDUP(AG18/F18,0)</f>
        <v>2</v>
      </c>
      <c r="AI18" s="7"/>
      <c r="AJ18" s="20"/>
      <c r="AK18" s="53"/>
      <c r="AL18" s="17"/>
      <c r="AM18" s="49">
        <v>1.3668981481481482E-2</v>
      </c>
      <c r="AN18" s="20">
        <f>ROUNDUP(AM18/F18,0)</f>
        <v>1</v>
      </c>
      <c r="AO18" s="7">
        <v>6.7928240740740733E-2</v>
      </c>
      <c r="AP18" s="20">
        <f>ROUNDUP(AO18/F18,0)</f>
        <v>5</v>
      </c>
      <c r="AQ18" s="7"/>
      <c r="AR18" s="20"/>
      <c r="AS18" s="7"/>
      <c r="AT18" s="20"/>
      <c r="AU18" s="7"/>
      <c r="AV18" s="20"/>
      <c r="AW18" s="7"/>
      <c r="AX18" s="6"/>
      <c r="AY18" s="7"/>
      <c r="AZ18" s="6"/>
      <c r="BA18" s="7"/>
      <c r="BB18" s="6"/>
      <c r="BC18" s="7"/>
      <c r="BD18" s="20"/>
      <c r="BE18" s="7"/>
      <c r="BF18" s="20"/>
      <c r="BG18" s="7"/>
      <c r="BH18" s="17"/>
      <c r="BI18" s="7"/>
      <c r="BJ18" s="17"/>
      <c r="BK18" s="7"/>
      <c r="BL18" s="17"/>
      <c r="BM18" s="7"/>
      <c r="BN18" s="17"/>
      <c r="BO18" s="7"/>
      <c r="BP18" s="17"/>
      <c r="BQ18" s="7"/>
      <c r="BR18" s="17"/>
      <c r="BS18" s="7"/>
      <c r="BT18" s="20"/>
      <c r="BU18" s="7">
        <v>1.6608796296296299E-2</v>
      </c>
      <c r="BV18" s="20">
        <f>ROUNDUP(BU18/F18,0)</f>
        <v>2</v>
      </c>
      <c r="BW18" s="7">
        <v>1.4537037037037038E-2</v>
      </c>
      <c r="BX18" s="20">
        <f>ROUNDUP(BW18/F18,0)</f>
        <v>2</v>
      </c>
      <c r="BY18" s="7"/>
      <c r="BZ18" s="6"/>
      <c r="CA18" s="7"/>
      <c r="CB18" s="6"/>
      <c r="CC18" s="7"/>
      <c r="CD18" s="20"/>
      <c r="CE18" s="7"/>
      <c r="CF18" s="20"/>
      <c r="CG18" s="7">
        <v>2.5960648148148149E-2</v>
      </c>
      <c r="CH18" s="20">
        <f>ROUNDUP(CG18/F18,0)</f>
        <v>2</v>
      </c>
      <c r="CI18" s="21">
        <v>1.4155092592592592E-2</v>
      </c>
      <c r="CJ18" s="20">
        <f>ROUNDUP(CI18/F18,0)</f>
        <v>2</v>
      </c>
      <c r="CK18" s="21"/>
      <c r="CL18" s="20"/>
      <c r="CM18" s="7"/>
      <c r="CN18" s="20"/>
      <c r="CO18" s="7">
        <v>3.2939814814814811E-2</v>
      </c>
      <c r="CP18" s="20">
        <f>ROUNDUP(CO18/F18,0)</f>
        <v>3</v>
      </c>
      <c r="CQ18" s="21"/>
      <c r="CR18" s="20"/>
      <c r="CS18" s="21">
        <v>2.6331018518518517E-2</v>
      </c>
      <c r="CT18" s="20">
        <f>ROUNDUP(CS18/F18,0)</f>
        <v>2</v>
      </c>
      <c r="CU18" s="21"/>
      <c r="CV18" s="20"/>
      <c r="CW18" s="7"/>
      <c r="CX18" s="17"/>
      <c r="CY18" s="7"/>
      <c r="CZ18" s="17"/>
      <c r="DA18" s="7"/>
      <c r="DB18" s="17"/>
      <c r="DC18" s="7">
        <v>1.3773148148148147E-2</v>
      </c>
      <c r="DD18" s="20">
        <f t="shared" si="4"/>
        <v>2</v>
      </c>
      <c r="DE18" s="7"/>
      <c r="DF18" s="17"/>
      <c r="DG18" s="7"/>
      <c r="DH18" s="20"/>
      <c r="DI18" s="7"/>
      <c r="DJ18" s="20"/>
      <c r="DK18" s="7">
        <v>7.1736111111111112E-2</v>
      </c>
      <c r="DL18" s="20">
        <f>ROUNDUP(DK18/F18,0)</f>
        <v>6</v>
      </c>
      <c r="DM18" s="7"/>
      <c r="DN18" s="17"/>
      <c r="DO18" s="7"/>
      <c r="DP18" s="20"/>
      <c r="DQ18" s="7"/>
      <c r="DR18" s="17"/>
      <c r="DS18" s="7"/>
      <c r="DT18" s="20"/>
      <c r="DU18" s="7"/>
      <c r="DV18" s="17"/>
      <c r="DW18" s="7"/>
      <c r="DX18" s="17"/>
      <c r="DY18" s="7"/>
      <c r="DZ18" s="20"/>
      <c r="EA18" s="7"/>
      <c r="EB18" s="20"/>
      <c r="EC18" s="7"/>
      <c r="ED18" s="20"/>
      <c r="EE18" s="7"/>
      <c r="EF18" s="20"/>
      <c r="EG18" s="7"/>
      <c r="EH18" s="20"/>
      <c r="EI18" s="7">
        <v>1.5231481481481483E-2</v>
      </c>
      <c r="EJ18" s="20">
        <f>ROUNDUP(EI18/F18,0)</f>
        <v>2</v>
      </c>
      <c r="EK18" s="7"/>
      <c r="EL18" s="20"/>
      <c r="EM18" s="7"/>
      <c r="EN18" s="20"/>
      <c r="EO18" s="7"/>
      <c r="EP18" s="17"/>
      <c r="EQ18" s="7"/>
      <c r="ER18" s="20"/>
      <c r="ES18" s="7"/>
      <c r="ET18" s="20"/>
      <c r="EU18" s="7"/>
      <c r="EV18" s="20"/>
      <c r="EW18" s="7"/>
      <c r="EX18" s="20"/>
      <c r="EY18" s="7"/>
      <c r="EZ18" s="20"/>
      <c r="FA18" s="7"/>
      <c r="FB18" s="17"/>
      <c r="FC18" s="7"/>
      <c r="FD18" s="20"/>
      <c r="FE18" s="7"/>
      <c r="FF18" s="17"/>
      <c r="FG18" s="7"/>
      <c r="FH18" s="17"/>
      <c r="FI18" s="7"/>
      <c r="FJ18" s="17"/>
      <c r="FK18" s="7"/>
      <c r="FL18" s="20"/>
      <c r="FM18" s="7"/>
      <c r="FN18" s="17"/>
      <c r="FO18" s="7"/>
      <c r="FP18" s="17"/>
      <c r="FQ18" s="7">
        <v>0.1029050925925926</v>
      </c>
      <c r="FR18" s="20">
        <f t="shared" si="5"/>
        <v>8</v>
      </c>
      <c r="FS18" s="7"/>
      <c r="FT18" s="20"/>
      <c r="FU18" s="7"/>
      <c r="FV18" s="20"/>
      <c r="FW18" s="7"/>
      <c r="FX18" s="20"/>
      <c r="FY18" s="7"/>
      <c r="FZ18" s="20"/>
      <c r="GA18" s="7"/>
      <c r="GB18" s="17"/>
      <c r="GC18" s="7"/>
      <c r="GD18" s="20"/>
      <c r="GE18" s="7"/>
      <c r="GF18" s="17"/>
      <c r="GG18" s="7"/>
      <c r="GH18" s="17"/>
      <c r="GI18" s="7"/>
      <c r="GJ18" s="17"/>
      <c r="GK18" s="7"/>
      <c r="GL18" s="17"/>
      <c r="GM18" s="7"/>
      <c r="GN18" s="17"/>
      <c r="GO18" s="7"/>
      <c r="GP18" s="17"/>
      <c r="GQ18" s="7"/>
      <c r="GR18" s="17"/>
      <c r="GS18" s="7"/>
      <c r="GT18" s="17"/>
      <c r="GU18" s="7"/>
      <c r="GV18" s="17"/>
      <c r="GW18" s="7"/>
      <c r="GX18" s="20"/>
      <c r="GY18" s="7"/>
      <c r="GZ18" s="20"/>
      <c r="HA18" s="7"/>
      <c r="HB18" s="20"/>
      <c r="HC18" s="7"/>
      <c r="HD18" s="20"/>
      <c r="HE18" s="89"/>
      <c r="HF18" s="90"/>
      <c r="HG18" s="89"/>
      <c r="HH18" s="90"/>
      <c r="HI18" s="89"/>
      <c r="HJ18" s="90"/>
      <c r="HK18" s="89"/>
      <c r="HL18" s="90"/>
      <c r="HM18" s="89"/>
      <c r="HN18" s="90"/>
      <c r="HO18" s="89"/>
      <c r="HP18" s="90"/>
    </row>
    <row r="19" spans="1:224" s="33" customFormat="1" ht="16.5" customHeight="1" x14ac:dyDescent="0.2">
      <c r="A19" s="86" t="s">
        <v>69</v>
      </c>
      <c r="B19" s="5" t="s">
        <v>161</v>
      </c>
      <c r="C19" s="31">
        <f>RANK(D19,D$3:D$30)</f>
        <v>7</v>
      </c>
      <c r="D19" s="13">
        <f t="shared" si="3"/>
        <v>61</v>
      </c>
      <c r="E19" s="57">
        <f t="shared" si="1"/>
        <v>0.72469907407407397</v>
      </c>
      <c r="F19" s="25">
        <f t="shared" si="2"/>
        <v>1.3541666666666667E-2</v>
      </c>
      <c r="G19" s="7"/>
      <c r="H19" s="20"/>
      <c r="I19" s="7"/>
      <c r="J19" s="20"/>
      <c r="K19" s="7"/>
      <c r="L19" s="20"/>
      <c r="M19" s="7"/>
      <c r="N19" s="20"/>
      <c r="O19" s="7"/>
      <c r="P19" s="20"/>
      <c r="Q19" s="7"/>
      <c r="R19" s="6"/>
      <c r="S19" s="7"/>
      <c r="T19" s="6"/>
      <c r="U19" s="16"/>
      <c r="V19" s="6"/>
      <c r="W19" s="7"/>
      <c r="X19" s="6"/>
      <c r="Y19" s="7"/>
      <c r="Z19" s="6"/>
      <c r="AA19" s="7"/>
      <c r="AB19" s="6"/>
      <c r="AC19" s="7"/>
      <c r="AD19" s="6"/>
      <c r="AE19" s="7"/>
      <c r="AF19" s="6"/>
      <c r="AG19" s="7"/>
      <c r="AH19" s="20"/>
      <c r="AI19" s="7"/>
      <c r="AJ19" s="20"/>
      <c r="AK19" s="53"/>
      <c r="AL19" s="17"/>
      <c r="AM19" s="49"/>
      <c r="AN19" s="20"/>
      <c r="AO19" s="7"/>
      <c r="AP19" s="20"/>
      <c r="AQ19" s="7"/>
      <c r="AR19" s="20"/>
      <c r="AS19" s="7"/>
      <c r="AT19" s="20"/>
      <c r="AU19" s="7"/>
      <c r="AV19" s="20"/>
      <c r="AW19" s="7"/>
      <c r="AX19" s="6"/>
      <c r="AY19" s="7"/>
      <c r="AZ19" s="6"/>
      <c r="BA19" s="7"/>
      <c r="BB19" s="6"/>
      <c r="BC19" s="7"/>
      <c r="BD19" s="20"/>
      <c r="BE19" s="7"/>
      <c r="BF19" s="20"/>
      <c r="BG19" s="7"/>
      <c r="BH19" s="17"/>
      <c r="BI19" s="7"/>
      <c r="BJ19" s="17"/>
      <c r="BK19" s="7"/>
      <c r="BL19" s="17"/>
      <c r="BM19" s="7"/>
      <c r="BN19" s="17"/>
      <c r="BO19" s="7"/>
      <c r="BP19" s="17"/>
      <c r="BQ19" s="7"/>
      <c r="BR19" s="17"/>
      <c r="BS19" s="7"/>
      <c r="BT19" s="20"/>
      <c r="BU19" s="7"/>
      <c r="BV19" s="20"/>
      <c r="BW19" s="7"/>
      <c r="BX19" s="20"/>
      <c r="BY19" s="7"/>
      <c r="BZ19" s="6"/>
      <c r="CA19" s="7"/>
      <c r="CB19" s="6"/>
      <c r="CC19" s="7"/>
      <c r="CD19" s="20"/>
      <c r="CE19" s="7"/>
      <c r="CF19" s="20"/>
      <c r="CG19" s="7"/>
      <c r="CH19" s="20"/>
      <c r="CI19" s="21"/>
      <c r="CJ19" s="20"/>
      <c r="CK19" s="21"/>
      <c r="CL19" s="20"/>
      <c r="CM19" s="7"/>
      <c r="CN19" s="20"/>
      <c r="CO19" s="7">
        <v>3.2488425925925928E-2</v>
      </c>
      <c r="CP19" s="20">
        <f>ROUNDUP(CO19/F19,0)</f>
        <v>3</v>
      </c>
      <c r="CQ19" s="21"/>
      <c r="CR19" s="20"/>
      <c r="CS19" s="21">
        <v>2.8159722222222221E-2</v>
      </c>
      <c r="CT19" s="20">
        <f>ROUNDUP(CS19/F19,0)</f>
        <v>3</v>
      </c>
      <c r="CU19" s="21">
        <v>1.4525462962962964E-2</v>
      </c>
      <c r="CV19" s="20">
        <f>ROUNDUP(CU19/F19,0)</f>
        <v>2</v>
      </c>
      <c r="CW19" s="7"/>
      <c r="CX19" s="17"/>
      <c r="CY19" s="7"/>
      <c r="CZ19" s="17"/>
      <c r="DA19" s="7"/>
      <c r="DB19" s="17"/>
      <c r="DC19" s="7">
        <v>1.4259259259259261E-2</v>
      </c>
      <c r="DD19" s="20">
        <f t="shared" si="4"/>
        <v>2</v>
      </c>
      <c r="DE19" s="7"/>
      <c r="DF19" s="17"/>
      <c r="DG19" s="7">
        <v>8.038194444444445E-2</v>
      </c>
      <c r="DH19" s="20">
        <f>ROUNDUP(DG19/F19,0)</f>
        <v>6</v>
      </c>
      <c r="DI19" s="7">
        <v>2.585648148148148E-2</v>
      </c>
      <c r="DJ19" s="20">
        <f>ROUNDUP(DI19/F19,0)</f>
        <v>2</v>
      </c>
      <c r="DK19" s="7"/>
      <c r="DL19" s="17"/>
      <c r="DM19" s="7">
        <v>5.4108796296296301E-2</v>
      </c>
      <c r="DN19" s="20">
        <f>ROUNDUP(DM19/F19,0)</f>
        <v>4</v>
      </c>
      <c r="DO19" s="7"/>
      <c r="DP19" s="20"/>
      <c r="DQ19" s="7">
        <v>8.3472222222222225E-2</v>
      </c>
      <c r="DR19" s="20">
        <f>ROUNDUP(DQ19/F19,0)</f>
        <v>7</v>
      </c>
      <c r="DS19" s="7"/>
      <c r="DT19" s="20"/>
      <c r="DU19" s="7">
        <v>6.2175925925925933E-2</v>
      </c>
      <c r="DV19" s="20">
        <f>ROUNDUP(DU19/F19,0)</f>
        <v>5</v>
      </c>
      <c r="DW19" s="7"/>
      <c r="DX19" s="17"/>
      <c r="DY19" s="7"/>
      <c r="DZ19" s="20"/>
      <c r="EA19" s="7"/>
      <c r="EB19" s="20"/>
      <c r="EC19" s="7"/>
      <c r="ED19" s="20"/>
      <c r="EE19" s="7"/>
      <c r="EF19" s="20"/>
      <c r="EG19" s="7">
        <v>9.0416666666666659E-2</v>
      </c>
      <c r="EH19" s="20">
        <f>ROUNDUP(EG19/F19,0)</f>
        <v>7</v>
      </c>
      <c r="EI19" s="7">
        <v>1.3541666666666667E-2</v>
      </c>
      <c r="EJ19" s="20">
        <f>ROUNDUP(EI19/F19,0)</f>
        <v>1</v>
      </c>
      <c r="EK19" s="7"/>
      <c r="EL19" s="20"/>
      <c r="EM19" s="7"/>
      <c r="EN19" s="20"/>
      <c r="EO19" s="7"/>
      <c r="EP19" s="17"/>
      <c r="EQ19" s="7">
        <v>1.4027777777777778E-2</v>
      </c>
      <c r="ER19" s="20">
        <f>ROUNDUP(EQ19/F19,0)</f>
        <v>2</v>
      </c>
      <c r="ES19" s="7"/>
      <c r="ET19" s="20"/>
      <c r="EU19" s="7"/>
      <c r="EV19" s="20"/>
      <c r="EW19" s="7"/>
      <c r="EX19" s="20"/>
      <c r="EY19" s="7"/>
      <c r="EZ19" s="20"/>
      <c r="FA19" s="7"/>
      <c r="FB19" s="17"/>
      <c r="FC19" s="7"/>
      <c r="FD19" s="20"/>
      <c r="FE19" s="7"/>
      <c r="FF19" s="17"/>
      <c r="FG19" s="7"/>
      <c r="FH19" s="17"/>
      <c r="FI19" s="7"/>
      <c r="FJ19" s="17"/>
      <c r="FK19" s="7">
        <v>1.7928240740740741E-2</v>
      </c>
      <c r="FL19" s="20">
        <f>ROUNDUP(FK19/F19,0)</f>
        <v>2</v>
      </c>
      <c r="FM19" s="7"/>
      <c r="FN19" s="17"/>
      <c r="FO19" s="7"/>
      <c r="FP19" s="17"/>
      <c r="FQ19" s="7">
        <v>7.9942129629629641E-2</v>
      </c>
      <c r="FR19" s="20">
        <f t="shared" si="5"/>
        <v>6</v>
      </c>
      <c r="FS19" s="7">
        <v>1.3726851851851851E-2</v>
      </c>
      <c r="FT19" s="20">
        <f>ROUNDUP(FS19/F19,0)</f>
        <v>2</v>
      </c>
      <c r="FU19" s="7"/>
      <c r="FV19" s="20"/>
      <c r="FW19" s="7">
        <v>3.0046296296296297E-2</v>
      </c>
      <c r="FX19" s="20">
        <f>ROUNDUP(FW19/F19,0)</f>
        <v>3</v>
      </c>
      <c r="FY19" s="7">
        <v>1.3541666666666667E-2</v>
      </c>
      <c r="FZ19" s="20">
        <f>ROUNDUP(FY19/F19,0)</f>
        <v>1</v>
      </c>
      <c r="GA19" s="7"/>
      <c r="GB19" s="17"/>
      <c r="GC19" s="7"/>
      <c r="GD19" s="20"/>
      <c r="GE19" s="7">
        <v>2.5497685185185189E-2</v>
      </c>
      <c r="GF19" s="20">
        <f>ROUNDUP(GE19/F19,0)</f>
        <v>2</v>
      </c>
      <c r="GG19" s="7"/>
      <c r="GH19" s="17"/>
      <c r="GI19" s="7"/>
      <c r="GJ19" s="17"/>
      <c r="GK19" s="7"/>
      <c r="GL19" s="17"/>
      <c r="GM19" s="7"/>
      <c r="GN19" s="17"/>
      <c r="GO19" s="7"/>
      <c r="GP19" s="17"/>
      <c r="GQ19" s="7"/>
      <c r="GR19" s="17"/>
      <c r="GS19" s="7"/>
      <c r="GT19" s="17"/>
      <c r="GU19" s="7"/>
      <c r="GV19" s="17"/>
      <c r="GW19" s="7">
        <v>3.0601851851851852E-2</v>
      </c>
      <c r="GX19" s="20">
        <f>ROUNDUP(GW19/F19,0)</f>
        <v>3</v>
      </c>
      <c r="GY19" s="7"/>
      <c r="GZ19" s="20"/>
      <c r="HA19" s="7"/>
      <c r="HB19" s="20"/>
      <c r="HC19" s="7"/>
      <c r="HD19" s="20"/>
      <c r="HE19" s="89"/>
      <c r="HF19" s="90"/>
      <c r="HG19" s="89"/>
      <c r="HH19" s="90"/>
      <c r="HI19" s="89"/>
      <c r="HJ19" s="90"/>
      <c r="HK19" s="89"/>
      <c r="HL19" s="90"/>
      <c r="HM19" s="89"/>
      <c r="HN19" s="90"/>
      <c r="HO19" s="89"/>
      <c r="HP19" s="90"/>
    </row>
    <row r="20" spans="1:224" s="33" customFormat="1" ht="16.5" customHeight="1" x14ac:dyDescent="0.2">
      <c r="A20" s="86" t="s">
        <v>72</v>
      </c>
      <c r="B20" s="5" t="s">
        <v>149</v>
      </c>
      <c r="C20" s="31">
        <f>RANK(D20,D$3:D$30)</f>
        <v>18</v>
      </c>
      <c r="D20" s="13">
        <f t="shared" si="3"/>
        <v>8</v>
      </c>
      <c r="E20" s="57">
        <f t="shared" si="1"/>
        <v>9.8842592592592607E-2</v>
      </c>
      <c r="F20" s="25">
        <f t="shared" si="2"/>
        <v>1.9953703703703706E-2</v>
      </c>
      <c r="G20" s="7"/>
      <c r="H20" s="20"/>
      <c r="I20" s="7"/>
      <c r="J20" s="20"/>
      <c r="K20" s="7"/>
      <c r="L20" s="20"/>
      <c r="M20" s="7"/>
      <c r="N20" s="20"/>
      <c r="O20" s="7"/>
      <c r="P20" s="20"/>
      <c r="Q20" s="7"/>
      <c r="R20" s="6"/>
      <c r="S20" s="7"/>
      <c r="T20" s="6"/>
      <c r="U20" s="16"/>
      <c r="V20" s="6"/>
      <c r="W20" s="7"/>
      <c r="X20" s="6"/>
      <c r="Y20" s="7"/>
      <c r="Z20" s="6"/>
      <c r="AA20" s="7"/>
      <c r="AB20" s="6"/>
      <c r="AC20" s="7"/>
      <c r="AD20" s="6"/>
      <c r="AE20" s="7"/>
      <c r="AF20" s="6"/>
      <c r="AG20" s="7"/>
      <c r="AH20" s="20"/>
      <c r="AI20" s="7"/>
      <c r="AJ20" s="20"/>
      <c r="AK20" s="53"/>
      <c r="AL20" s="17"/>
      <c r="AM20" s="49"/>
      <c r="AN20" s="20"/>
      <c r="AO20" s="7"/>
      <c r="AP20" s="20"/>
      <c r="AQ20" s="7"/>
      <c r="AR20" s="20"/>
      <c r="AS20" s="7"/>
      <c r="AT20" s="20"/>
      <c r="AU20" s="7"/>
      <c r="AV20" s="20"/>
      <c r="AW20" s="7"/>
      <c r="AX20" s="6"/>
      <c r="AY20" s="7"/>
      <c r="AZ20" s="6"/>
      <c r="BA20" s="7"/>
      <c r="BB20" s="6"/>
      <c r="BC20" s="7"/>
      <c r="BD20" s="20"/>
      <c r="BE20" s="7"/>
      <c r="BF20" s="20"/>
      <c r="BG20" s="7"/>
      <c r="BH20" s="17"/>
      <c r="BI20" s="7"/>
      <c r="BJ20" s="17"/>
      <c r="BK20" s="7"/>
      <c r="BL20" s="17"/>
      <c r="BM20" s="7"/>
      <c r="BN20" s="17"/>
      <c r="BO20" s="7"/>
      <c r="BP20" s="17"/>
      <c r="BQ20" s="7"/>
      <c r="BR20" s="17"/>
      <c r="BS20" s="7"/>
      <c r="BT20" s="20"/>
      <c r="BU20" s="7"/>
      <c r="BV20" s="20"/>
      <c r="BW20" s="7"/>
      <c r="BX20" s="20"/>
      <c r="BY20" s="7"/>
      <c r="BZ20" s="6"/>
      <c r="CA20" s="7"/>
      <c r="CB20" s="6"/>
      <c r="CC20" s="7">
        <v>1.9953703703703706E-2</v>
      </c>
      <c r="CD20" s="20">
        <f>ROUNDUP(CC20/F20,0)</f>
        <v>1</v>
      </c>
      <c r="CE20" s="7"/>
      <c r="CF20" s="20"/>
      <c r="CG20" s="7"/>
      <c r="CH20" s="20"/>
      <c r="CI20" s="21">
        <v>1.996527777777778E-2</v>
      </c>
      <c r="CJ20" s="20">
        <f>ROUNDUP(CI20/F20,0)</f>
        <v>2</v>
      </c>
      <c r="CK20" s="21"/>
      <c r="CL20" s="20"/>
      <c r="CM20" s="7"/>
      <c r="CN20" s="20"/>
      <c r="CO20" s="7"/>
      <c r="CP20" s="20"/>
      <c r="CQ20" s="21"/>
      <c r="CR20" s="20"/>
      <c r="CS20" s="21">
        <v>1.0717592592592593E-2</v>
      </c>
      <c r="CT20" s="20">
        <f>ROUNDUP(CS20/F20,0)</f>
        <v>1</v>
      </c>
      <c r="CU20" s="21">
        <v>2.7777777777777776E-2</v>
      </c>
      <c r="CV20" s="20">
        <f>ROUNDUP(CU20/F20,0)</f>
        <v>2</v>
      </c>
      <c r="CW20" s="7"/>
      <c r="CX20" s="17"/>
      <c r="CY20" s="7"/>
      <c r="CZ20" s="17"/>
      <c r="DA20" s="7"/>
      <c r="DB20" s="17"/>
      <c r="DC20" s="7">
        <v>2.0428240740740743E-2</v>
      </c>
      <c r="DD20" s="20">
        <f t="shared" si="4"/>
        <v>2</v>
      </c>
      <c r="DE20" s="7"/>
      <c r="DF20" s="17"/>
      <c r="DG20" s="7"/>
      <c r="DH20" s="20"/>
      <c r="DI20" s="7"/>
      <c r="DJ20" s="20"/>
      <c r="DK20" s="7"/>
      <c r="DL20" s="17"/>
      <c r="DM20" s="7"/>
      <c r="DN20" s="20"/>
      <c r="DO20" s="7"/>
      <c r="DP20" s="20"/>
      <c r="DQ20" s="7"/>
      <c r="DR20" s="17"/>
      <c r="DS20" s="7"/>
      <c r="DT20" s="20"/>
      <c r="DU20" s="7"/>
      <c r="DV20" s="20"/>
      <c r="DW20" s="7"/>
      <c r="DX20" s="17"/>
      <c r="DY20" s="7"/>
      <c r="DZ20" s="20"/>
      <c r="EA20" s="7"/>
      <c r="EB20" s="20"/>
      <c r="EC20" s="7"/>
      <c r="ED20" s="20"/>
      <c r="EE20" s="7"/>
      <c r="EF20" s="20"/>
      <c r="EG20" s="7"/>
      <c r="EH20" s="20"/>
      <c r="EI20" s="7"/>
      <c r="EJ20" s="20"/>
      <c r="EK20" s="7"/>
      <c r="EL20" s="20"/>
      <c r="EM20" s="7"/>
      <c r="EN20" s="20"/>
      <c r="EO20" s="7"/>
      <c r="EP20" s="17"/>
      <c r="EQ20" s="7"/>
      <c r="ER20" s="20"/>
      <c r="ES20" s="7"/>
      <c r="ET20" s="20"/>
      <c r="EU20" s="7"/>
      <c r="EV20" s="20"/>
      <c r="EW20" s="7"/>
      <c r="EX20" s="20"/>
      <c r="EY20" s="7"/>
      <c r="EZ20" s="20"/>
      <c r="FA20" s="7"/>
      <c r="FB20" s="17"/>
      <c r="FC20" s="7"/>
      <c r="FD20" s="20"/>
      <c r="FE20" s="7"/>
      <c r="FF20" s="17"/>
      <c r="FG20" s="7"/>
      <c r="FH20" s="17"/>
      <c r="FI20" s="7"/>
      <c r="FJ20" s="17"/>
      <c r="FK20" s="7"/>
      <c r="FL20" s="20"/>
      <c r="FM20" s="7"/>
      <c r="FN20" s="17"/>
      <c r="FO20" s="7"/>
      <c r="FP20" s="17"/>
      <c r="FQ20" s="7"/>
      <c r="FR20" s="20"/>
      <c r="FS20" s="7"/>
      <c r="FT20" s="20"/>
      <c r="FU20" s="7"/>
      <c r="FV20" s="20"/>
      <c r="FW20" s="7"/>
      <c r="FX20" s="20"/>
      <c r="FY20" s="7"/>
      <c r="FZ20" s="20"/>
      <c r="GA20" s="7"/>
      <c r="GB20" s="17"/>
      <c r="GC20" s="7"/>
      <c r="GD20" s="20"/>
      <c r="GE20" s="7"/>
      <c r="GF20" s="20"/>
      <c r="GG20" s="7"/>
      <c r="GH20" s="17"/>
      <c r="GI20" s="7"/>
      <c r="GJ20" s="17"/>
      <c r="GK20" s="7"/>
      <c r="GL20" s="17"/>
      <c r="GM20" s="7"/>
      <c r="GN20" s="17"/>
      <c r="GO20" s="7"/>
      <c r="GP20" s="17"/>
      <c r="GQ20" s="7"/>
      <c r="GR20" s="17"/>
      <c r="GS20" s="7"/>
      <c r="GT20" s="17"/>
      <c r="GU20" s="7"/>
      <c r="GV20" s="17"/>
      <c r="GW20" s="7"/>
      <c r="GX20" s="20"/>
      <c r="GY20" s="7"/>
      <c r="GZ20" s="20"/>
      <c r="HA20" s="7"/>
      <c r="HB20" s="20"/>
      <c r="HC20" s="7"/>
      <c r="HD20" s="20"/>
      <c r="HE20" s="89"/>
      <c r="HF20" s="90"/>
      <c r="HG20" s="89"/>
      <c r="HH20" s="90"/>
      <c r="HI20" s="89"/>
      <c r="HJ20" s="90"/>
      <c r="HK20" s="89"/>
      <c r="HL20" s="90"/>
      <c r="HM20" s="89"/>
      <c r="HN20" s="90"/>
      <c r="HO20" s="89"/>
      <c r="HP20" s="90"/>
    </row>
    <row r="21" spans="1:224" s="33" customFormat="1" ht="16.5" customHeight="1" x14ac:dyDescent="0.2">
      <c r="A21" s="86" t="s">
        <v>74</v>
      </c>
      <c r="B21" s="5" t="s">
        <v>60</v>
      </c>
      <c r="C21" s="31">
        <f t="shared" si="0"/>
        <v>19</v>
      </c>
      <c r="D21" s="13">
        <f t="shared" si="3"/>
        <v>5</v>
      </c>
      <c r="E21" s="57">
        <f t="shared" si="1"/>
        <v>4.6840277777777779E-2</v>
      </c>
      <c r="F21" s="25">
        <f t="shared" si="2"/>
        <v>1.5405092592592593E-2</v>
      </c>
      <c r="G21" s="7"/>
      <c r="H21" s="20"/>
      <c r="I21" s="7"/>
      <c r="J21" s="20"/>
      <c r="K21" s="7"/>
      <c r="L21" s="20"/>
      <c r="M21" s="7"/>
      <c r="N21" s="6"/>
      <c r="O21" s="7"/>
      <c r="P21" s="20"/>
      <c r="Q21" s="7"/>
      <c r="R21" s="6"/>
      <c r="S21" s="7"/>
      <c r="T21" s="6"/>
      <c r="U21" s="16"/>
      <c r="V21" s="6"/>
      <c r="W21" s="7"/>
      <c r="X21" s="6"/>
      <c r="Y21" s="7"/>
      <c r="Z21" s="6"/>
      <c r="AA21" s="7"/>
      <c r="AB21" s="6"/>
      <c r="AC21" s="7"/>
      <c r="AD21" s="6"/>
      <c r="AE21" s="7"/>
      <c r="AF21" s="6"/>
      <c r="AG21" s="7"/>
      <c r="AH21" s="20"/>
      <c r="AI21" s="7"/>
      <c r="AJ21" s="20"/>
      <c r="AK21" s="53"/>
      <c r="AL21" s="17"/>
      <c r="AM21" s="49"/>
      <c r="AN21" s="20"/>
      <c r="AO21" s="7"/>
      <c r="AP21" s="20"/>
      <c r="AQ21" s="7"/>
      <c r="AR21" s="20"/>
      <c r="AS21" s="7"/>
      <c r="AT21" s="20"/>
      <c r="AU21" s="7">
        <v>1.545138888888889E-2</v>
      </c>
      <c r="AV21" s="20">
        <f>ROUNDUP(AU21/F21,0)</f>
        <v>2</v>
      </c>
      <c r="AW21" s="7"/>
      <c r="AX21" s="6"/>
      <c r="AY21" s="7"/>
      <c r="AZ21" s="6"/>
      <c r="BA21" s="7"/>
      <c r="BB21" s="6"/>
      <c r="BC21" s="7"/>
      <c r="BD21" s="20"/>
      <c r="BE21" s="7">
        <v>1.5983796296296295E-2</v>
      </c>
      <c r="BF21" s="20">
        <f>ROUNDUP(BE21/F21,0)</f>
        <v>2</v>
      </c>
      <c r="BG21" s="7"/>
      <c r="BH21" s="17"/>
      <c r="BI21" s="7"/>
      <c r="BJ21" s="17"/>
      <c r="BK21" s="7"/>
      <c r="BL21" s="17"/>
      <c r="BM21" s="7"/>
      <c r="BN21" s="17"/>
      <c r="BO21" s="7"/>
      <c r="BP21" s="17"/>
      <c r="BQ21" s="7"/>
      <c r="BR21" s="17"/>
      <c r="BS21" s="7"/>
      <c r="BT21" s="20"/>
      <c r="BU21" s="7"/>
      <c r="BV21" s="20"/>
      <c r="BW21" s="7"/>
      <c r="BX21" s="20"/>
      <c r="BY21" s="7"/>
      <c r="BZ21" s="6"/>
      <c r="CA21" s="7"/>
      <c r="CB21" s="6"/>
      <c r="CC21" s="7"/>
      <c r="CD21" s="20"/>
      <c r="CE21" s="7"/>
      <c r="CF21" s="20"/>
      <c r="CG21" s="7"/>
      <c r="CH21" s="20"/>
      <c r="CI21" s="21">
        <v>1.5405092592592593E-2</v>
      </c>
      <c r="CJ21" s="20">
        <f>ROUNDUP(CI21/F21,0)</f>
        <v>1</v>
      </c>
      <c r="CK21" s="21"/>
      <c r="CL21" s="20"/>
      <c r="CM21" s="7"/>
      <c r="CN21" s="20"/>
      <c r="CO21" s="7"/>
      <c r="CP21" s="20"/>
      <c r="CQ21" s="21"/>
      <c r="CR21" s="20"/>
      <c r="CS21" s="21"/>
      <c r="CT21" s="20"/>
      <c r="CU21" s="21"/>
      <c r="CV21" s="20"/>
      <c r="CW21" s="7"/>
      <c r="CX21" s="17"/>
      <c r="CY21" s="7"/>
      <c r="CZ21" s="17"/>
      <c r="DA21" s="7"/>
      <c r="DB21" s="17"/>
      <c r="DC21" s="7"/>
      <c r="DD21" s="20"/>
      <c r="DE21" s="7"/>
      <c r="DF21" s="17"/>
      <c r="DG21" s="7"/>
      <c r="DH21" s="20"/>
      <c r="DI21" s="7"/>
      <c r="DJ21" s="20"/>
      <c r="DK21" s="7"/>
      <c r="DL21" s="17"/>
      <c r="DM21" s="7"/>
      <c r="DN21" s="20"/>
      <c r="DO21" s="7"/>
      <c r="DP21" s="20"/>
      <c r="DQ21" s="7"/>
      <c r="DR21" s="17"/>
      <c r="DS21" s="7"/>
      <c r="DT21" s="20"/>
      <c r="DU21" s="7"/>
      <c r="DV21" s="20"/>
      <c r="DW21" s="7"/>
      <c r="DX21" s="17"/>
      <c r="DY21" s="7"/>
      <c r="DZ21" s="20"/>
      <c r="EA21" s="7"/>
      <c r="EB21" s="20"/>
      <c r="EC21" s="7"/>
      <c r="ED21" s="20"/>
      <c r="EE21" s="7"/>
      <c r="EF21" s="20"/>
      <c r="EG21" s="7"/>
      <c r="EH21" s="20"/>
      <c r="EI21" s="7"/>
      <c r="EJ21" s="20"/>
      <c r="EK21" s="7"/>
      <c r="EL21" s="20"/>
      <c r="EM21" s="7"/>
      <c r="EN21" s="20"/>
      <c r="EO21" s="7"/>
      <c r="EP21" s="17"/>
      <c r="EQ21" s="7"/>
      <c r="ER21" s="20"/>
      <c r="ES21" s="7"/>
      <c r="ET21" s="20"/>
      <c r="EU21" s="7"/>
      <c r="EV21" s="20"/>
      <c r="EW21" s="7"/>
      <c r="EX21" s="20"/>
      <c r="EY21" s="7"/>
      <c r="EZ21" s="20"/>
      <c r="FA21" s="7"/>
      <c r="FB21" s="17"/>
      <c r="FC21" s="7"/>
      <c r="FD21" s="20"/>
      <c r="FE21" s="7"/>
      <c r="FF21" s="17"/>
      <c r="FG21" s="7"/>
      <c r="FH21" s="17"/>
      <c r="FI21" s="7"/>
      <c r="FJ21" s="17"/>
      <c r="FK21" s="7"/>
      <c r="FL21" s="20"/>
      <c r="FM21" s="7"/>
      <c r="FN21" s="17"/>
      <c r="FO21" s="7"/>
      <c r="FP21" s="17"/>
      <c r="FQ21" s="7"/>
      <c r="FR21" s="20"/>
      <c r="FS21" s="7"/>
      <c r="FT21" s="20"/>
      <c r="FU21" s="7"/>
      <c r="FV21" s="20"/>
      <c r="FW21" s="7"/>
      <c r="FX21" s="20"/>
      <c r="FY21" s="7"/>
      <c r="FZ21" s="20"/>
      <c r="GA21" s="7"/>
      <c r="GB21" s="17"/>
      <c r="GC21" s="7"/>
      <c r="GD21" s="20"/>
      <c r="GE21" s="7"/>
      <c r="GF21" s="20"/>
      <c r="GG21" s="7"/>
      <c r="GH21" s="17"/>
      <c r="GI21" s="7"/>
      <c r="GJ21" s="17"/>
      <c r="GK21" s="7"/>
      <c r="GL21" s="17"/>
      <c r="GM21" s="7"/>
      <c r="GN21" s="17"/>
      <c r="GO21" s="7"/>
      <c r="GP21" s="17"/>
      <c r="GQ21" s="7"/>
      <c r="GR21" s="17"/>
      <c r="GS21" s="7"/>
      <c r="GT21" s="17"/>
      <c r="GU21" s="7"/>
      <c r="GV21" s="17"/>
      <c r="GW21" s="7"/>
      <c r="GX21" s="20"/>
      <c r="GY21" s="7"/>
      <c r="GZ21" s="20"/>
      <c r="HA21" s="7"/>
      <c r="HB21" s="20"/>
      <c r="HC21" s="7"/>
      <c r="HD21" s="20"/>
      <c r="HE21" s="89"/>
      <c r="HF21" s="90"/>
      <c r="HG21" s="89"/>
      <c r="HH21" s="90"/>
      <c r="HI21" s="89"/>
      <c r="HJ21" s="90"/>
      <c r="HK21" s="89"/>
      <c r="HL21" s="90"/>
      <c r="HM21" s="89"/>
      <c r="HN21" s="90"/>
      <c r="HO21" s="89"/>
      <c r="HP21" s="90"/>
    </row>
    <row r="22" spans="1:224" s="33" customFormat="1" ht="16.5" customHeight="1" x14ac:dyDescent="0.2">
      <c r="A22" s="86" t="s">
        <v>104</v>
      </c>
      <c r="B22" s="5" t="s">
        <v>154</v>
      </c>
      <c r="C22" s="31">
        <f>RANK(D22,D$3:D$30)</f>
        <v>6</v>
      </c>
      <c r="D22" s="13">
        <f t="shared" si="3"/>
        <v>90</v>
      </c>
      <c r="E22" s="57">
        <f t="shared" si="1"/>
        <v>0.98372685185185182</v>
      </c>
      <c r="F22" s="25">
        <f t="shared" si="2"/>
        <v>1.2800925925925926E-2</v>
      </c>
      <c r="G22" s="7"/>
      <c r="H22" s="20"/>
      <c r="I22" s="7"/>
      <c r="J22" s="20"/>
      <c r="K22" s="7"/>
      <c r="L22" s="20"/>
      <c r="M22" s="7"/>
      <c r="N22" s="6"/>
      <c r="O22" s="7"/>
      <c r="P22" s="20"/>
      <c r="Q22" s="7"/>
      <c r="R22" s="6"/>
      <c r="S22" s="7"/>
      <c r="T22" s="6"/>
      <c r="U22" s="16"/>
      <c r="V22" s="6"/>
      <c r="W22" s="7"/>
      <c r="X22" s="6"/>
      <c r="Y22" s="7"/>
      <c r="Z22" s="6"/>
      <c r="AA22" s="7"/>
      <c r="AB22" s="6"/>
      <c r="AC22" s="7"/>
      <c r="AD22" s="6"/>
      <c r="AE22" s="7"/>
      <c r="AF22" s="6"/>
      <c r="AG22" s="7"/>
      <c r="AH22" s="20"/>
      <c r="AI22" s="7"/>
      <c r="AJ22" s="20"/>
      <c r="AK22" s="53"/>
      <c r="AL22" s="17"/>
      <c r="AM22" s="49"/>
      <c r="AN22" s="20"/>
      <c r="AO22" s="7"/>
      <c r="AP22" s="20"/>
      <c r="AQ22" s="7"/>
      <c r="AR22" s="20"/>
      <c r="AS22" s="7"/>
      <c r="AT22" s="20"/>
      <c r="AU22" s="7"/>
      <c r="AV22" s="20"/>
      <c r="AW22" s="7"/>
      <c r="AX22" s="6"/>
      <c r="AY22" s="7"/>
      <c r="AZ22" s="6"/>
      <c r="BA22" s="7"/>
      <c r="BB22" s="6"/>
      <c r="BC22" s="7"/>
      <c r="BD22" s="20"/>
      <c r="BE22" s="7"/>
      <c r="BF22" s="20"/>
      <c r="BG22" s="7"/>
      <c r="BH22" s="17"/>
      <c r="BI22" s="7"/>
      <c r="BJ22" s="17"/>
      <c r="BK22" s="7"/>
      <c r="BL22" s="17"/>
      <c r="BM22" s="7"/>
      <c r="BN22" s="17"/>
      <c r="BO22" s="7"/>
      <c r="BP22" s="17"/>
      <c r="BQ22" s="7"/>
      <c r="BR22" s="17"/>
      <c r="BS22" s="7"/>
      <c r="BT22" s="20"/>
      <c r="BU22" s="7"/>
      <c r="BV22" s="20"/>
      <c r="BW22" s="7"/>
      <c r="BX22" s="20"/>
      <c r="BY22" s="7"/>
      <c r="BZ22" s="6"/>
      <c r="CA22" s="7"/>
      <c r="CB22" s="6"/>
      <c r="CC22" s="7">
        <v>1.3356481481481483E-2</v>
      </c>
      <c r="CD22" s="20">
        <f>ROUNDUP(CC22/F22,0)</f>
        <v>2</v>
      </c>
      <c r="CE22" s="7"/>
      <c r="CF22" s="20"/>
      <c r="CG22" s="7">
        <v>2.361111111111111E-2</v>
      </c>
      <c r="CH22" s="20">
        <f>ROUNDUP(CG22/F22,0)</f>
        <v>2</v>
      </c>
      <c r="CI22" s="21">
        <v>1.3194444444444444E-2</v>
      </c>
      <c r="CJ22" s="20">
        <f>ROUNDUP(CI22/F22,0)</f>
        <v>2</v>
      </c>
      <c r="CK22" s="21"/>
      <c r="CL22" s="20"/>
      <c r="CM22" s="7"/>
      <c r="CN22" s="20"/>
      <c r="CO22" s="7"/>
      <c r="CP22" s="20"/>
      <c r="CQ22" s="21"/>
      <c r="CR22" s="20"/>
      <c r="CS22" s="21"/>
      <c r="CT22" s="20"/>
      <c r="CU22" s="21">
        <v>1.3715277777777778E-2</v>
      </c>
      <c r="CV22" s="20">
        <f>ROUNDUP(CU22/F22,0)</f>
        <v>2</v>
      </c>
      <c r="CW22" s="7"/>
      <c r="CX22" s="17"/>
      <c r="CY22" s="7"/>
      <c r="CZ22" s="17"/>
      <c r="DA22" s="7"/>
      <c r="DB22" s="17"/>
      <c r="DC22" s="7">
        <v>1.2800925925925926E-2</v>
      </c>
      <c r="DD22" s="20">
        <f t="shared" si="4"/>
        <v>1</v>
      </c>
      <c r="DE22" s="7"/>
      <c r="DF22" s="17"/>
      <c r="DG22" s="7">
        <v>7.72337962962963E-2</v>
      </c>
      <c r="DH22" s="20">
        <f>ROUNDUP(DG22/F22,0)</f>
        <v>7</v>
      </c>
      <c r="DI22" s="7"/>
      <c r="DJ22" s="20"/>
      <c r="DK22" s="7"/>
      <c r="DL22" s="17"/>
      <c r="DM22" s="7"/>
      <c r="DN22" s="20"/>
      <c r="DO22" s="7">
        <v>0.10574074074074075</v>
      </c>
      <c r="DP22" s="20">
        <f>ROUNDUP(DO22/F22,0)</f>
        <v>9</v>
      </c>
      <c r="DQ22" s="7"/>
      <c r="DR22" s="17"/>
      <c r="DS22" s="7">
        <v>7.0983796296296295E-2</v>
      </c>
      <c r="DT22" s="20">
        <f>ROUNDUP(DS22/F22,0)</f>
        <v>6</v>
      </c>
      <c r="DU22" s="7"/>
      <c r="DV22" s="20"/>
      <c r="DW22" s="7"/>
      <c r="DX22" s="17"/>
      <c r="DY22" s="7"/>
      <c r="DZ22" s="20"/>
      <c r="EA22" s="7"/>
      <c r="EB22" s="20"/>
      <c r="EC22" s="7"/>
      <c r="ED22" s="20"/>
      <c r="EE22" s="7">
        <v>0.23457175925925924</v>
      </c>
      <c r="EF22" s="20">
        <f>ROUNDUP(EE22/F22,0)</f>
        <v>19</v>
      </c>
      <c r="EG22" s="7">
        <v>8.6550925925925934E-2</v>
      </c>
      <c r="EH22" s="20">
        <f>ROUNDUP(EG22/F22,0)</f>
        <v>7</v>
      </c>
      <c r="EI22" s="7">
        <v>1.3449074074074073E-2</v>
      </c>
      <c r="EJ22" s="20">
        <f>ROUNDUP(EI22/F22,0)</f>
        <v>2</v>
      </c>
      <c r="EK22" s="7"/>
      <c r="EL22" s="20"/>
      <c r="EM22" s="7"/>
      <c r="EN22" s="20"/>
      <c r="EO22" s="7"/>
      <c r="EP22" s="17"/>
      <c r="EQ22" s="7">
        <v>1.3819444444444445E-2</v>
      </c>
      <c r="ER22" s="20">
        <f>ROUNDUP(EQ22/F22,0)</f>
        <v>2</v>
      </c>
      <c r="ES22" s="7"/>
      <c r="ET22" s="20"/>
      <c r="EU22" s="7"/>
      <c r="EV22" s="20"/>
      <c r="EW22" s="7"/>
      <c r="EX22" s="20"/>
      <c r="EY22" s="7">
        <v>2.946759259259259E-2</v>
      </c>
      <c r="EZ22" s="20">
        <f>ROUNDUP(EY22/F22,0)</f>
        <v>3</v>
      </c>
      <c r="FA22" s="7"/>
      <c r="FB22" s="17"/>
      <c r="FC22" s="7">
        <v>1.3472222222222221E-2</v>
      </c>
      <c r="FD22" s="20">
        <f>ROUNDUP(FC22/F22,0)</f>
        <v>2</v>
      </c>
      <c r="FE22" s="7"/>
      <c r="FF22" s="20"/>
      <c r="FG22" s="7"/>
      <c r="FH22" s="20"/>
      <c r="FI22" s="7"/>
      <c r="FJ22" s="20"/>
      <c r="FK22" s="7">
        <v>1.3217592592592593E-2</v>
      </c>
      <c r="FL22" s="20">
        <f>ROUNDUP(FK22/F22,0)</f>
        <v>2</v>
      </c>
      <c r="FM22" s="7"/>
      <c r="FN22" s="17"/>
      <c r="FO22" s="7"/>
      <c r="FP22" s="17"/>
      <c r="FQ22" s="7">
        <v>7.5405092592592593E-2</v>
      </c>
      <c r="FR22" s="20">
        <f>ROUNDUP(FQ22/F22,0)</f>
        <v>6</v>
      </c>
      <c r="FS22" s="7"/>
      <c r="FT22" s="20"/>
      <c r="FU22" s="7"/>
      <c r="FV22" s="20"/>
      <c r="FW22" s="7">
        <v>2.9571759259259259E-2</v>
      </c>
      <c r="FX22" s="20">
        <f>ROUNDUP(FW22/F22,0)</f>
        <v>3</v>
      </c>
      <c r="FY22" s="7">
        <v>1.3518518518518518E-2</v>
      </c>
      <c r="FZ22" s="20">
        <f>ROUNDUP(FY22/F22,0)</f>
        <v>2</v>
      </c>
      <c r="GA22" s="7">
        <v>0.11280092592592593</v>
      </c>
      <c r="GB22" s="20">
        <f>ROUNDUP(GA22/F22,0)</f>
        <v>9</v>
      </c>
      <c r="GC22" s="7"/>
      <c r="GD22" s="20"/>
      <c r="GE22" s="7"/>
      <c r="GF22" s="20"/>
      <c r="GG22" s="7"/>
      <c r="GH22" s="17"/>
      <c r="GI22" s="7"/>
      <c r="GJ22" s="17"/>
      <c r="GK22" s="7"/>
      <c r="GL22" s="17"/>
      <c r="GM22" s="7"/>
      <c r="GN22" s="17"/>
      <c r="GO22" s="7"/>
      <c r="GP22" s="17"/>
      <c r="GQ22" s="7"/>
      <c r="GR22" s="17"/>
      <c r="GS22" s="7"/>
      <c r="GT22" s="17"/>
      <c r="GU22" s="7"/>
      <c r="GV22" s="17"/>
      <c r="GW22" s="7"/>
      <c r="GX22" s="20"/>
      <c r="GY22" s="7"/>
      <c r="GZ22" s="20"/>
      <c r="HA22" s="7"/>
      <c r="HB22" s="20"/>
      <c r="HC22" s="7">
        <v>1.7245370370370369E-2</v>
      </c>
      <c r="HD22" s="20">
        <f>ROUNDUP(HC22/F22,0)</f>
        <v>2</v>
      </c>
      <c r="HE22" s="89"/>
      <c r="HF22" s="90"/>
      <c r="HG22" s="89"/>
      <c r="HH22" s="90"/>
      <c r="HI22" s="89"/>
      <c r="HJ22" s="90"/>
      <c r="HK22" s="89"/>
      <c r="HL22" s="90"/>
      <c r="HM22" s="89"/>
      <c r="HN22" s="90"/>
      <c r="HO22" s="89"/>
      <c r="HP22" s="90"/>
    </row>
    <row r="23" spans="1:224" s="33" customFormat="1" ht="16.5" customHeight="1" x14ac:dyDescent="0.2">
      <c r="A23" s="86" t="s">
        <v>105</v>
      </c>
      <c r="B23" s="5" t="s">
        <v>108</v>
      </c>
      <c r="C23" s="31">
        <f t="shared" si="0"/>
        <v>20</v>
      </c>
      <c r="D23" s="13">
        <f t="shared" si="3"/>
        <v>0</v>
      </c>
      <c r="E23" s="57">
        <f t="shared" si="1"/>
        <v>0</v>
      </c>
      <c r="F23" s="25">
        <f t="shared" si="2"/>
        <v>0</v>
      </c>
      <c r="G23" s="7"/>
      <c r="H23" s="20"/>
      <c r="I23" s="7"/>
      <c r="J23" s="20"/>
      <c r="K23" s="7"/>
      <c r="L23" s="20"/>
      <c r="M23" s="7"/>
      <c r="N23" s="6"/>
      <c r="O23" s="7"/>
      <c r="P23" s="20"/>
      <c r="Q23" s="7"/>
      <c r="R23" s="6"/>
      <c r="S23" s="7"/>
      <c r="T23" s="6"/>
      <c r="U23" s="16"/>
      <c r="V23" s="6"/>
      <c r="W23" s="7"/>
      <c r="X23" s="6"/>
      <c r="Y23" s="7"/>
      <c r="Z23" s="6"/>
      <c r="AA23" s="7"/>
      <c r="AB23" s="6"/>
      <c r="AC23" s="7"/>
      <c r="AD23" s="6"/>
      <c r="AE23" s="7"/>
      <c r="AF23" s="6"/>
      <c r="AG23" s="7"/>
      <c r="AH23" s="20"/>
      <c r="AI23" s="7"/>
      <c r="AJ23" s="20"/>
      <c r="AK23" s="53"/>
      <c r="AL23" s="17"/>
      <c r="AM23" s="49"/>
      <c r="AN23" s="20"/>
      <c r="AO23" s="7"/>
      <c r="AP23" s="20"/>
      <c r="AQ23" s="7"/>
      <c r="AR23" s="20"/>
      <c r="AS23" s="7"/>
      <c r="AT23" s="20"/>
      <c r="AU23" s="7"/>
      <c r="AV23" s="20"/>
      <c r="AW23" s="7"/>
      <c r="AX23" s="6"/>
      <c r="AY23" s="7"/>
      <c r="AZ23" s="6"/>
      <c r="BA23" s="7"/>
      <c r="BB23" s="6"/>
      <c r="BC23" s="7"/>
      <c r="BD23" s="20"/>
      <c r="BE23" s="7"/>
      <c r="BF23" s="20"/>
      <c r="BG23" s="7"/>
      <c r="BH23" s="17"/>
      <c r="BI23" s="7"/>
      <c r="BJ23" s="17"/>
      <c r="BK23" s="7"/>
      <c r="BL23" s="17"/>
      <c r="BM23" s="7"/>
      <c r="BN23" s="17"/>
      <c r="BO23" s="7"/>
      <c r="BP23" s="17"/>
      <c r="BQ23" s="7"/>
      <c r="BR23" s="17"/>
      <c r="BS23" s="7"/>
      <c r="BT23" s="20"/>
      <c r="BU23" s="7"/>
      <c r="BV23" s="20"/>
      <c r="BW23" s="7"/>
      <c r="BX23" s="20"/>
      <c r="BY23" s="7"/>
      <c r="BZ23" s="6"/>
      <c r="CA23" s="7"/>
      <c r="CB23" s="6"/>
      <c r="CC23" s="7"/>
      <c r="CD23" s="20"/>
      <c r="CE23" s="7"/>
      <c r="CF23" s="20"/>
      <c r="CG23" s="7"/>
      <c r="CH23" s="20"/>
      <c r="CI23" s="21"/>
      <c r="CJ23" s="20"/>
      <c r="CK23" s="21"/>
      <c r="CL23" s="20"/>
      <c r="CM23" s="7"/>
      <c r="CN23" s="20"/>
      <c r="CO23" s="7"/>
      <c r="CP23" s="20"/>
      <c r="CQ23" s="21"/>
      <c r="CR23" s="20"/>
      <c r="CS23" s="21"/>
      <c r="CT23" s="20"/>
      <c r="CU23" s="21"/>
      <c r="CV23" s="20"/>
      <c r="CW23" s="7"/>
      <c r="CX23" s="17"/>
      <c r="CY23" s="7"/>
      <c r="CZ23" s="17"/>
      <c r="DA23" s="7"/>
      <c r="DB23" s="17"/>
      <c r="DC23" s="7"/>
      <c r="DD23" s="20"/>
      <c r="DE23" s="7"/>
      <c r="DF23" s="17"/>
      <c r="DG23" s="7"/>
      <c r="DH23" s="20"/>
      <c r="DI23" s="7"/>
      <c r="DJ23" s="20"/>
      <c r="DK23" s="7"/>
      <c r="DL23" s="17"/>
      <c r="DM23" s="7"/>
      <c r="DN23" s="20"/>
      <c r="DO23" s="7"/>
      <c r="DP23" s="17"/>
      <c r="DQ23" s="7"/>
      <c r="DR23" s="17"/>
      <c r="DS23" s="7"/>
      <c r="DT23" s="20"/>
      <c r="DU23" s="7"/>
      <c r="DV23" s="20"/>
      <c r="DW23" s="7"/>
      <c r="DX23" s="17"/>
      <c r="DY23" s="7"/>
      <c r="DZ23" s="20"/>
      <c r="EA23" s="7"/>
      <c r="EB23" s="20"/>
      <c r="EC23" s="7"/>
      <c r="ED23" s="17"/>
      <c r="EE23" s="7"/>
      <c r="EF23" s="17"/>
      <c r="EG23" s="7"/>
      <c r="EH23" s="20"/>
      <c r="EI23" s="7"/>
      <c r="EJ23" s="20"/>
      <c r="EK23" s="7"/>
      <c r="EL23" s="20"/>
      <c r="EM23" s="7"/>
      <c r="EN23" s="20"/>
      <c r="EO23" s="7"/>
      <c r="EP23" s="17"/>
      <c r="EQ23" s="7"/>
      <c r="ER23" s="20"/>
      <c r="ES23" s="7"/>
      <c r="ET23" s="20"/>
      <c r="EU23" s="7"/>
      <c r="EV23" s="20"/>
      <c r="EW23" s="7"/>
      <c r="EX23" s="20"/>
      <c r="EY23" s="7"/>
      <c r="EZ23" s="20"/>
      <c r="FA23" s="7"/>
      <c r="FB23" s="17"/>
      <c r="FC23" s="7"/>
      <c r="FD23" s="20"/>
      <c r="FE23" s="7"/>
      <c r="FF23" s="20"/>
      <c r="FG23" s="7"/>
      <c r="FH23" s="20"/>
      <c r="FI23" s="7"/>
      <c r="FJ23" s="20"/>
      <c r="FK23" s="7"/>
      <c r="FL23" s="20"/>
      <c r="FM23" s="7"/>
      <c r="FN23" s="17"/>
      <c r="FO23" s="7"/>
      <c r="FP23" s="17"/>
      <c r="FQ23" s="7"/>
      <c r="FR23" s="20"/>
      <c r="FS23" s="7"/>
      <c r="FT23" s="20"/>
      <c r="FU23" s="7"/>
      <c r="FV23" s="20"/>
      <c r="FW23" s="7"/>
      <c r="FX23" s="20"/>
      <c r="FY23" s="7"/>
      <c r="FZ23" s="20"/>
      <c r="GA23" s="7"/>
      <c r="GB23" s="17"/>
      <c r="GC23" s="7"/>
      <c r="GD23" s="20"/>
      <c r="GE23" s="7"/>
      <c r="GF23" s="20"/>
      <c r="GG23" s="7"/>
      <c r="GH23" s="17"/>
      <c r="GI23" s="7"/>
      <c r="GJ23" s="17"/>
      <c r="GK23" s="7"/>
      <c r="GL23" s="17"/>
      <c r="GM23" s="7"/>
      <c r="GN23" s="17"/>
      <c r="GO23" s="7"/>
      <c r="GP23" s="17"/>
      <c r="GQ23" s="7"/>
      <c r="GR23" s="17"/>
      <c r="GS23" s="7"/>
      <c r="GT23" s="17"/>
      <c r="GU23" s="7"/>
      <c r="GV23" s="17"/>
      <c r="GW23" s="7"/>
      <c r="GX23" s="20"/>
      <c r="GY23" s="7"/>
      <c r="GZ23" s="20"/>
      <c r="HA23" s="7"/>
      <c r="HB23" s="20"/>
      <c r="HC23" s="7"/>
      <c r="HD23" s="20"/>
      <c r="HE23" s="89"/>
      <c r="HF23" s="90"/>
      <c r="HG23" s="89"/>
      <c r="HH23" s="90"/>
      <c r="HI23" s="89"/>
      <c r="HJ23" s="90"/>
      <c r="HK23" s="89"/>
      <c r="HL23" s="90"/>
      <c r="HM23" s="89"/>
      <c r="HN23" s="90"/>
      <c r="HO23" s="89"/>
      <c r="HP23" s="90"/>
    </row>
    <row r="24" spans="1:224" s="33" customFormat="1" ht="16.5" customHeight="1" x14ac:dyDescent="0.2">
      <c r="A24" s="86" t="s">
        <v>106</v>
      </c>
      <c r="B24" s="5" t="s">
        <v>67</v>
      </c>
      <c r="C24" s="31">
        <f t="shared" si="0"/>
        <v>14</v>
      </c>
      <c r="D24" s="13">
        <f t="shared" si="3"/>
        <v>20</v>
      </c>
      <c r="E24" s="57">
        <f t="shared" si="1"/>
        <v>0.25018518518518518</v>
      </c>
      <c r="F24" s="25">
        <f t="shared" si="2"/>
        <v>1.638888888888889E-2</v>
      </c>
      <c r="G24" s="7"/>
      <c r="H24" s="20"/>
      <c r="I24" s="7"/>
      <c r="J24" s="20"/>
      <c r="K24" s="7"/>
      <c r="L24" s="20"/>
      <c r="M24" s="7"/>
      <c r="N24" s="6"/>
      <c r="O24" s="7"/>
      <c r="P24" s="20"/>
      <c r="Q24" s="7">
        <v>2.2094907407407407E-2</v>
      </c>
      <c r="R24" s="20">
        <f>ROUNDUP(Q24/F24,0)</f>
        <v>2</v>
      </c>
      <c r="S24" s="7"/>
      <c r="T24" s="6"/>
      <c r="U24" s="16"/>
      <c r="V24" s="6"/>
      <c r="W24" s="7"/>
      <c r="X24" s="6"/>
      <c r="Y24" s="7"/>
      <c r="Z24" s="6"/>
      <c r="AA24" s="7"/>
      <c r="AB24" s="6"/>
      <c r="AC24" s="7"/>
      <c r="AD24" s="6"/>
      <c r="AE24" s="7"/>
      <c r="AF24" s="6"/>
      <c r="AG24" s="7">
        <v>2.7835648148148151E-2</v>
      </c>
      <c r="AH24" s="20">
        <f>ROUNDUP(AG24/F24,0)</f>
        <v>2</v>
      </c>
      <c r="AI24" s="7"/>
      <c r="AJ24" s="20"/>
      <c r="AK24" s="53"/>
      <c r="AL24" s="17"/>
      <c r="AM24" s="49"/>
      <c r="AN24" s="20"/>
      <c r="AO24" s="7"/>
      <c r="AP24" s="20"/>
      <c r="AQ24" s="7"/>
      <c r="AR24" s="20"/>
      <c r="AS24" s="7"/>
      <c r="AT24" s="20"/>
      <c r="AU24" s="7"/>
      <c r="AV24" s="20"/>
      <c r="AW24" s="7"/>
      <c r="AX24" s="6"/>
      <c r="AY24" s="7"/>
      <c r="AZ24" s="6"/>
      <c r="BA24" s="7"/>
      <c r="BB24" s="6"/>
      <c r="BC24" s="7"/>
      <c r="BD24" s="20"/>
      <c r="BE24" s="7"/>
      <c r="BF24" s="20"/>
      <c r="BG24" s="7"/>
      <c r="BH24" s="17"/>
      <c r="BI24" s="7"/>
      <c r="BJ24" s="17"/>
      <c r="BK24" s="7"/>
      <c r="BL24" s="17"/>
      <c r="BM24" s="7"/>
      <c r="BN24" s="17"/>
      <c r="BO24" s="7"/>
      <c r="BP24" s="17"/>
      <c r="BQ24" s="7"/>
      <c r="BR24" s="17"/>
      <c r="BS24" s="7"/>
      <c r="BT24" s="20"/>
      <c r="BU24" s="7">
        <v>1.6932870370370369E-2</v>
      </c>
      <c r="BV24" s="20">
        <f>ROUNDUP(BU24/F24,0)</f>
        <v>2</v>
      </c>
      <c r="BW24" s="7"/>
      <c r="BX24" s="20"/>
      <c r="BY24" s="7"/>
      <c r="BZ24" s="6"/>
      <c r="CA24" s="7"/>
      <c r="CB24" s="6"/>
      <c r="CC24" s="7"/>
      <c r="CD24" s="20"/>
      <c r="CE24" s="7"/>
      <c r="CF24" s="20"/>
      <c r="CG24" s="7"/>
      <c r="CH24" s="20"/>
      <c r="CI24" s="21"/>
      <c r="CJ24" s="20"/>
      <c r="CK24" s="21"/>
      <c r="CL24" s="20"/>
      <c r="CM24" s="7"/>
      <c r="CN24" s="20"/>
      <c r="CO24" s="7">
        <v>3.4861111111111114E-2</v>
      </c>
      <c r="CP24" s="20">
        <f>ROUNDUP(CO24/F24,0)</f>
        <v>3</v>
      </c>
      <c r="CQ24" s="21"/>
      <c r="CR24" s="20"/>
      <c r="CS24" s="21"/>
      <c r="CT24" s="20"/>
      <c r="CU24" s="21"/>
      <c r="CV24" s="20"/>
      <c r="CW24" s="7"/>
      <c r="CX24" s="17"/>
      <c r="CY24" s="7"/>
      <c r="CZ24" s="17"/>
      <c r="DA24" s="7"/>
      <c r="DB24" s="17"/>
      <c r="DC24" s="7"/>
      <c r="DD24" s="20"/>
      <c r="DE24" s="7"/>
      <c r="DF24" s="17"/>
      <c r="DG24" s="7"/>
      <c r="DH24" s="20"/>
      <c r="DI24" s="7"/>
      <c r="DJ24" s="20"/>
      <c r="DK24" s="7"/>
      <c r="DL24" s="17"/>
      <c r="DM24" s="7"/>
      <c r="DN24" s="20"/>
      <c r="DO24" s="7"/>
      <c r="DP24" s="17"/>
      <c r="DQ24" s="7"/>
      <c r="DR24" s="17"/>
      <c r="DS24" s="7"/>
      <c r="DT24" s="20"/>
      <c r="DU24" s="7"/>
      <c r="DV24" s="20"/>
      <c r="DW24" s="7"/>
      <c r="DX24" s="17"/>
      <c r="DY24" s="7"/>
      <c r="DZ24" s="20"/>
      <c r="EA24" s="7"/>
      <c r="EB24" s="20"/>
      <c r="EC24" s="7"/>
      <c r="ED24" s="17"/>
      <c r="EE24" s="7"/>
      <c r="EF24" s="17"/>
      <c r="EG24" s="7"/>
      <c r="EH24" s="20"/>
      <c r="EI24" s="7">
        <v>1.7291666666666667E-2</v>
      </c>
      <c r="EJ24" s="20">
        <f>ROUNDUP(EI24/F24,0)</f>
        <v>2</v>
      </c>
      <c r="EK24" s="7"/>
      <c r="EL24" s="20"/>
      <c r="EM24" s="7"/>
      <c r="EN24" s="20"/>
      <c r="EO24" s="7"/>
      <c r="EP24" s="17"/>
      <c r="EQ24" s="7">
        <v>1.638888888888889E-2</v>
      </c>
      <c r="ER24" s="20">
        <f>ROUNDUP(EQ24/F24,0)</f>
        <v>1</v>
      </c>
      <c r="ES24" s="7"/>
      <c r="ET24" s="20"/>
      <c r="EU24" s="7"/>
      <c r="EV24" s="20"/>
      <c r="EW24" s="7"/>
      <c r="EX24" s="20"/>
      <c r="EY24" s="7"/>
      <c r="EZ24" s="20"/>
      <c r="FA24" s="7"/>
      <c r="FB24" s="17"/>
      <c r="FC24" s="7"/>
      <c r="FD24" s="20"/>
      <c r="FE24" s="7"/>
      <c r="FF24" s="20"/>
      <c r="FG24" s="7">
        <v>2.704861111111111E-2</v>
      </c>
      <c r="FH24" s="20">
        <f>ROUNDUP(FG24/F24,0)</f>
        <v>2</v>
      </c>
      <c r="FI24" s="7"/>
      <c r="FJ24" s="20"/>
      <c r="FK24" s="7"/>
      <c r="FL24" s="20"/>
      <c r="FM24" s="7"/>
      <c r="FN24" s="17"/>
      <c r="FO24" s="7"/>
      <c r="FP24" s="17"/>
      <c r="FQ24" s="7">
        <v>8.773148148148148E-2</v>
      </c>
      <c r="FR24" s="20">
        <f>ROUNDUP(FQ24/F24,0)</f>
        <v>6</v>
      </c>
      <c r="FS24" s="7"/>
      <c r="FT24" s="20"/>
      <c r="FU24" s="7"/>
      <c r="FV24" s="20"/>
      <c r="FW24" s="7"/>
      <c r="FX24" s="20"/>
      <c r="FY24" s="7"/>
      <c r="FZ24" s="20"/>
      <c r="GA24" s="7"/>
      <c r="GB24" s="17"/>
      <c r="GC24" s="7"/>
      <c r="GD24" s="20"/>
      <c r="GE24" s="7"/>
      <c r="GF24" s="20"/>
      <c r="GG24" s="7"/>
      <c r="GH24" s="17"/>
      <c r="GI24" s="7"/>
      <c r="GJ24" s="17"/>
      <c r="GK24" s="7"/>
      <c r="GL24" s="17"/>
      <c r="GM24" s="7"/>
      <c r="GN24" s="17"/>
      <c r="GO24" s="7"/>
      <c r="GP24" s="17"/>
      <c r="GQ24" s="7"/>
      <c r="GR24" s="17"/>
      <c r="GS24" s="7"/>
      <c r="GT24" s="17"/>
      <c r="GU24" s="7"/>
      <c r="GV24" s="17"/>
      <c r="GW24" s="7"/>
      <c r="GX24" s="20"/>
      <c r="GY24" s="7"/>
      <c r="GZ24" s="20"/>
      <c r="HA24" s="7"/>
      <c r="HB24" s="20"/>
      <c r="HC24" s="7"/>
      <c r="HD24" s="20"/>
      <c r="HE24" s="89"/>
      <c r="HF24" s="90"/>
      <c r="HG24" s="89"/>
      <c r="HH24" s="90"/>
      <c r="HI24" s="89"/>
      <c r="HJ24" s="90"/>
      <c r="HK24" s="89"/>
      <c r="HL24" s="90"/>
      <c r="HM24" s="89"/>
      <c r="HN24" s="90"/>
      <c r="HO24" s="89"/>
      <c r="HP24" s="90"/>
    </row>
    <row r="25" spans="1:224" s="33" customFormat="1" ht="16.5" customHeight="1" x14ac:dyDescent="0.2">
      <c r="A25" s="86" t="s">
        <v>110</v>
      </c>
      <c r="B25" s="5" t="s">
        <v>25</v>
      </c>
      <c r="C25" s="31">
        <f t="shared" si="0"/>
        <v>5</v>
      </c>
      <c r="D25" s="13">
        <f t="shared" si="3"/>
        <v>127</v>
      </c>
      <c r="E25" s="57">
        <f t="shared" si="1"/>
        <v>1.5004976851851852</v>
      </c>
      <c r="F25" s="25">
        <f t="shared" si="2"/>
        <v>1.3946759259259258E-2</v>
      </c>
      <c r="G25" s="7">
        <v>0.10060185185185185</v>
      </c>
      <c r="H25" s="20">
        <f>ROUNDUP(G25/F25,0)</f>
        <v>8</v>
      </c>
      <c r="I25" s="7">
        <v>1.8692129629629631E-2</v>
      </c>
      <c r="J25" s="20">
        <f>ROUNDUP(I25/F25,0)</f>
        <v>2</v>
      </c>
      <c r="K25" s="7"/>
      <c r="L25" s="20"/>
      <c r="M25" s="7">
        <v>3.3298611111111112E-2</v>
      </c>
      <c r="N25" s="20">
        <f>ROUNDUP(M25/F25,0)</f>
        <v>3</v>
      </c>
      <c r="O25" s="7">
        <v>7.9120370370370369E-2</v>
      </c>
      <c r="P25" s="20">
        <f>ROUNDUP(O25/F25,0)</f>
        <v>6</v>
      </c>
      <c r="Q25" s="7">
        <v>1.9074074074074073E-2</v>
      </c>
      <c r="R25" s="20">
        <f>ROUNDUP(Q25/F25,0)</f>
        <v>2</v>
      </c>
      <c r="S25" s="7"/>
      <c r="T25" s="6"/>
      <c r="U25" s="16"/>
      <c r="V25" s="6"/>
      <c r="W25" s="7"/>
      <c r="X25" s="6"/>
      <c r="Y25" s="7"/>
      <c r="Z25" s="6"/>
      <c r="AA25" s="7">
        <v>5.561342592592592E-2</v>
      </c>
      <c r="AB25" s="20">
        <f>ROUNDUP(AA25/F25,0)</f>
        <v>4</v>
      </c>
      <c r="AC25" s="7"/>
      <c r="AD25" s="6"/>
      <c r="AE25" s="7"/>
      <c r="AF25" s="6"/>
      <c r="AG25" s="7">
        <v>2.2858796296296294E-2</v>
      </c>
      <c r="AH25" s="20">
        <f>ROUNDUP(AG25/F25,0)</f>
        <v>2</v>
      </c>
      <c r="AI25" s="7">
        <v>1.5243055555555557E-2</v>
      </c>
      <c r="AJ25" s="20">
        <f>ROUNDUP(AI25/F25,0)</f>
        <v>2</v>
      </c>
      <c r="AK25" s="53"/>
      <c r="AL25" s="17"/>
      <c r="AM25" s="49">
        <v>1.40625E-2</v>
      </c>
      <c r="AN25" s="20">
        <f>ROUNDUP(AM25/F25,0)</f>
        <v>2</v>
      </c>
      <c r="AO25" s="7"/>
      <c r="AP25" s="20"/>
      <c r="AQ25" s="7"/>
      <c r="AR25" s="20"/>
      <c r="AS25" s="7"/>
      <c r="AT25" s="20"/>
      <c r="AU25" s="7">
        <v>1.3946759259259258E-2</v>
      </c>
      <c r="AV25" s="20">
        <f>ROUNDUP(AU25/F25,0)</f>
        <v>1</v>
      </c>
      <c r="AW25" s="7"/>
      <c r="AX25" s="20"/>
      <c r="AY25" s="7">
        <v>0.23469907407407409</v>
      </c>
      <c r="AZ25" s="20">
        <f>ROUNDUP(AY25/F25,0)</f>
        <v>17</v>
      </c>
      <c r="BA25" s="7"/>
      <c r="BB25" s="6"/>
      <c r="BC25" s="7">
        <v>5.3541666666666675E-2</v>
      </c>
      <c r="BD25" s="20">
        <f>ROUNDUP(BC25/F25,0)</f>
        <v>4</v>
      </c>
      <c r="BE25" s="7"/>
      <c r="BF25" s="20"/>
      <c r="BG25" s="7"/>
      <c r="BH25" s="17"/>
      <c r="BI25" s="7"/>
      <c r="BJ25" s="17"/>
      <c r="BK25" s="7"/>
      <c r="BL25" s="17"/>
      <c r="BM25" s="7"/>
      <c r="BN25" s="17"/>
      <c r="BO25" s="7"/>
      <c r="BP25" s="17"/>
      <c r="BQ25" s="7"/>
      <c r="BR25" s="17"/>
      <c r="BS25" s="7">
        <v>1.4895833333333332E-2</v>
      </c>
      <c r="BT25" s="20">
        <f>ROUNDUP(BS25/F25,0)</f>
        <v>2</v>
      </c>
      <c r="BU25" s="7">
        <v>1.7465277777777777E-2</v>
      </c>
      <c r="BV25" s="20">
        <f>ROUNDUP(BU25/F25,0)</f>
        <v>2</v>
      </c>
      <c r="BW25" s="7">
        <v>1.4965277777777779E-2</v>
      </c>
      <c r="BX25" s="20">
        <f>ROUNDUP(BW25/F25,0)</f>
        <v>2</v>
      </c>
      <c r="BY25" s="7"/>
      <c r="BZ25" s="6"/>
      <c r="CA25" s="7"/>
      <c r="CB25" s="6"/>
      <c r="CC25" s="7">
        <v>1.5324074074074073E-2</v>
      </c>
      <c r="CD25" s="20">
        <f>ROUNDUP(CC25/F25,0)</f>
        <v>2</v>
      </c>
      <c r="CE25" s="7"/>
      <c r="CF25" s="20"/>
      <c r="CG25" s="7">
        <v>2.7511574074074074E-2</v>
      </c>
      <c r="CH25" s="20">
        <f>ROUNDUP(CG25/F25,0)</f>
        <v>2</v>
      </c>
      <c r="CI25" s="21">
        <v>1.4085648148148151E-2</v>
      </c>
      <c r="CJ25" s="20">
        <f>ROUNDUP(CI25/F25,0)</f>
        <v>2</v>
      </c>
      <c r="CK25" s="21">
        <v>4.5185185185185189E-2</v>
      </c>
      <c r="CL25" s="20">
        <f>ROUNDUP(CK25/F25,0)</f>
        <v>4</v>
      </c>
      <c r="CM25" s="7"/>
      <c r="CN25" s="20"/>
      <c r="CO25" s="7">
        <v>3.4201388888888885E-2</v>
      </c>
      <c r="CP25" s="20">
        <f>ROUNDUP(CO25/F25,0)</f>
        <v>3</v>
      </c>
      <c r="CQ25" s="21"/>
      <c r="CR25" s="20"/>
      <c r="CS25" s="21">
        <v>2.6365740740740742E-2</v>
      </c>
      <c r="CT25" s="20">
        <f>ROUNDUP(CS25/F25,0)</f>
        <v>2</v>
      </c>
      <c r="CU25" s="21">
        <v>1.4212962962962962E-2</v>
      </c>
      <c r="CV25" s="20">
        <f>ROUNDUP(CU25/F25,0)</f>
        <v>2</v>
      </c>
      <c r="CW25" s="7"/>
      <c r="CX25" s="17"/>
      <c r="CY25" s="7"/>
      <c r="CZ25" s="17"/>
      <c r="DA25" s="7"/>
      <c r="DB25" s="17"/>
      <c r="DC25" s="7">
        <v>1.4641203703703703E-2</v>
      </c>
      <c r="DD25" s="20">
        <f t="shared" si="4"/>
        <v>2</v>
      </c>
      <c r="DE25" s="7"/>
      <c r="DF25" s="17"/>
      <c r="DG25" s="7"/>
      <c r="DH25" s="20"/>
      <c r="DI25" s="7">
        <v>2.5532407407407406E-2</v>
      </c>
      <c r="DJ25" s="20">
        <f>ROUNDUP(DI25/F25,0)</f>
        <v>2</v>
      </c>
      <c r="DK25" s="7"/>
      <c r="DL25" s="17"/>
      <c r="DM25" s="7"/>
      <c r="DN25" s="20"/>
      <c r="DO25" s="7"/>
      <c r="DP25" s="17"/>
      <c r="DQ25" s="7"/>
      <c r="DR25" s="17"/>
      <c r="DS25" s="7">
        <v>8.1157407407407414E-2</v>
      </c>
      <c r="DT25" s="20">
        <f>ROUNDUP(DS25/F25,0)</f>
        <v>6</v>
      </c>
      <c r="DU25" s="7"/>
      <c r="DV25" s="20"/>
      <c r="DW25" s="7"/>
      <c r="DX25" s="17"/>
      <c r="DY25" s="7"/>
      <c r="DZ25" s="20"/>
      <c r="EA25" s="7">
        <v>7.962962962962962E-2</v>
      </c>
      <c r="EB25" s="20">
        <f>ROUNDUP(EA25/F25,0)</f>
        <v>6</v>
      </c>
      <c r="EC25" s="7"/>
      <c r="ED25" s="17"/>
      <c r="EE25" s="7"/>
      <c r="EF25" s="17"/>
      <c r="EG25" s="7"/>
      <c r="EH25" s="20"/>
      <c r="EI25" s="7">
        <v>1.5636574074074074E-2</v>
      </c>
      <c r="EJ25" s="20">
        <f>ROUNDUP(EI25/F25,0)</f>
        <v>2</v>
      </c>
      <c r="EK25" s="7">
        <v>8.2071759259259261E-2</v>
      </c>
      <c r="EL25" s="20">
        <f>ROUNDUP(EK25/F25,0)</f>
        <v>6</v>
      </c>
      <c r="EM25" s="7"/>
      <c r="EN25" s="20"/>
      <c r="EO25" s="7"/>
      <c r="EP25" s="17"/>
      <c r="EQ25" s="7">
        <v>1.5081018518518516E-2</v>
      </c>
      <c r="ER25" s="20">
        <f>ROUNDUP(EQ25/F25,0)</f>
        <v>2</v>
      </c>
      <c r="ES25" s="7">
        <v>0.15079861111111112</v>
      </c>
      <c r="ET25" s="20">
        <f>ROUNDUP(ES25/F25,0)</f>
        <v>11</v>
      </c>
      <c r="EU25" s="7"/>
      <c r="EV25" s="20"/>
      <c r="EW25" s="7"/>
      <c r="EX25" s="20"/>
      <c r="EY25" s="7"/>
      <c r="EZ25" s="20"/>
      <c r="FA25" s="7"/>
      <c r="FB25" s="17"/>
      <c r="FC25" s="7">
        <v>1.4733796296296295E-2</v>
      </c>
      <c r="FD25" s="20">
        <f>ROUNDUP(FC25/F25,0)</f>
        <v>2</v>
      </c>
      <c r="FE25" s="7"/>
      <c r="FF25" s="20"/>
      <c r="FG25" s="7"/>
      <c r="FH25" s="20"/>
      <c r="FI25" s="7"/>
      <c r="FJ25" s="20"/>
      <c r="FK25" s="7">
        <v>1.5868055555555555E-2</v>
      </c>
      <c r="FL25" s="20">
        <f>ROUNDUP(FK25/F25,0)</f>
        <v>2</v>
      </c>
      <c r="FM25" s="7"/>
      <c r="FN25" s="17"/>
      <c r="FO25" s="7"/>
      <c r="FP25" s="17"/>
      <c r="FQ25" s="7">
        <v>0.1028587962962963</v>
      </c>
      <c r="FR25" s="20">
        <f>ROUNDUP(FQ25/F25,0)</f>
        <v>8</v>
      </c>
      <c r="FS25" s="7"/>
      <c r="FT25" s="20"/>
      <c r="FU25" s="7"/>
      <c r="FV25" s="20"/>
      <c r="FW25" s="7"/>
      <c r="FX25" s="20"/>
      <c r="FY25" s="7">
        <v>1.7523148148148149E-2</v>
      </c>
      <c r="FZ25" s="20">
        <f>ROUNDUP(FY25/F25,0)</f>
        <v>2</v>
      </c>
      <c r="GA25" s="7"/>
      <c r="GB25" s="17"/>
      <c r="GC25" s="7"/>
      <c r="GD25" s="20"/>
      <c r="GE25" s="7"/>
      <c r="GF25" s="20"/>
      <c r="GG25" s="7"/>
      <c r="GH25" s="17"/>
      <c r="GI25" s="7"/>
      <c r="GJ25" s="17"/>
      <c r="GK25" s="7"/>
      <c r="GL25" s="17"/>
      <c r="GM25" s="7"/>
      <c r="GN25" s="17"/>
      <c r="GO25" s="7"/>
      <c r="GP25" s="17"/>
      <c r="GQ25" s="7"/>
      <c r="GR25" s="17"/>
      <c r="GS25" s="7"/>
      <c r="GT25" s="17"/>
      <c r="GU25" s="7"/>
      <c r="GV25" s="17"/>
      <c r="GW25" s="7"/>
      <c r="GX25" s="20"/>
      <c r="GY25" s="7"/>
      <c r="GZ25" s="20"/>
      <c r="HA25" s="7"/>
      <c r="HB25" s="20"/>
      <c r="HC25" s="7"/>
      <c r="HD25" s="20"/>
      <c r="HE25" s="89"/>
      <c r="HF25" s="90"/>
      <c r="HG25" s="89"/>
      <c r="HH25" s="90"/>
      <c r="HI25" s="89"/>
      <c r="HJ25" s="90"/>
      <c r="HK25" s="89"/>
      <c r="HL25" s="90"/>
      <c r="HM25" s="89"/>
      <c r="HN25" s="90"/>
      <c r="HO25" s="89"/>
      <c r="HP25" s="90"/>
    </row>
    <row r="26" spans="1:224" s="33" customFormat="1" ht="16.5" customHeight="1" x14ac:dyDescent="0.2">
      <c r="A26" s="86" t="s">
        <v>114</v>
      </c>
      <c r="B26" s="5" t="s">
        <v>21</v>
      </c>
      <c r="C26" s="31">
        <f t="shared" si="0"/>
        <v>10</v>
      </c>
      <c r="D26" s="13">
        <f t="shared" si="3"/>
        <v>42</v>
      </c>
      <c r="E26" s="57">
        <f t="shared" si="1"/>
        <v>0.49122685185185183</v>
      </c>
      <c r="F26" s="25">
        <f t="shared" si="2"/>
        <v>1.7777777777777778E-2</v>
      </c>
      <c r="G26" s="7"/>
      <c r="H26" s="20"/>
      <c r="I26" s="11"/>
      <c r="J26" s="20"/>
      <c r="K26" s="7"/>
      <c r="L26" s="20"/>
      <c r="M26" s="7"/>
      <c r="N26" s="6"/>
      <c r="O26" s="11"/>
      <c r="P26" s="20"/>
      <c r="Q26" s="7"/>
      <c r="R26" s="6"/>
      <c r="S26" s="7"/>
      <c r="T26" s="6"/>
      <c r="U26" s="16"/>
      <c r="V26" s="6"/>
      <c r="W26" s="7"/>
      <c r="X26" s="6"/>
      <c r="Y26" s="7"/>
      <c r="Z26" s="6"/>
      <c r="AA26" s="7"/>
      <c r="AB26" s="6"/>
      <c r="AC26" s="7"/>
      <c r="AD26" s="6"/>
      <c r="AE26" s="7"/>
      <c r="AF26" s="20"/>
      <c r="AG26" s="7">
        <v>3.0092592592592591E-2</v>
      </c>
      <c r="AH26" s="20">
        <f>ROUNDUP(AG26/F26,0)</f>
        <v>2</v>
      </c>
      <c r="AI26" s="7">
        <v>1.894675925925926E-2</v>
      </c>
      <c r="AJ26" s="20">
        <f>ROUNDUP(AI26/F26,0)</f>
        <v>2</v>
      </c>
      <c r="AK26" s="54"/>
      <c r="AL26" s="17"/>
      <c r="AM26" s="49">
        <v>1.7777777777777778E-2</v>
      </c>
      <c r="AN26" s="20">
        <f>ROUNDUP(AM26/F26,0)</f>
        <v>1</v>
      </c>
      <c r="AO26" s="7"/>
      <c r="AP26" s="20"/>
      <c r="AQ26" s="7"/>
      <c r="AR26" s="20"/>
      <c r="AS26" s="7"/>
      <c r="AT26" s="20"/>
      <c r="AU26" s="7">
        <v>1.8402777777777778E-2</v>
      </c>
      <c r="AV26" s="20">
        <f>ROUNDUP(AU26/F26,0)</f>
        <v>2</v>
      </c>
      <c r="AW26" s="7"/>
      <c r="AX26" s="6"/>
      <c r="AY26" s="7"/>
      <c r="AZ26" s="6"/>
      <c r="BA26" s="7"/>
      <c r="BB26" s="6"/>
      <c r="BC26" s="7"/>
      <c r="BD26" s="6"/>
      <c r="BE26" s="7"/>
      <c r="BF26" s="20"/>
      <c r="BG26" s="7"/>
      <c r="BH26" s="17"/>
      <c r="BI26" s="7"/>
      <c r="BJ26" s="17"/>
      <c r="BK26" s="7"/>
      <c r="BL26" s="17"/>
      <c r="BM26" s="7"/>
      <c r="BN26" s="17"/>
      <c r="BO26" s="7"/>
      <c r="BP26" s="17"/>
      <c r="BQ26" s="7"/>
      <c r="BR26" s="17"/>
      <c r="BS26" s="7">
        <v>1.818287037037037E-2</v>
      </c>
      <c r="BT26" s="20">
        <f>ROUNDUP(BS26/F26,0)</f>
        <v>2</v>
      </c>
      <c r="BU26" s="7">
        <v>2.1435185185185186E-2</v>
      </c>
      <c r="BV26" s="20">
        <f>ROUNDUP(BU26/F26,0)</f>
        <v>2</v>
      </c>
      <c r="BW26" s="7">
        <v>1.8900462962962963E-2</v>
      </c>
      <c r="BX26" s="20">
        <f>ROUNDUP(BW26/F26,0)</f>
        <v>2</v>
      </c>
      <c r="BY26" s="7"/>
      <c r="BZ26" s="6"/>
      <c r="CA26" s="7"/>
      <c r="CB26" s="6"/>
      <c r="CC26" s="7">
        <v>2.7777777777777776E-2</v>
      </c>
      <c r="CD26" s="20">
        <f>ROUNDUP(CC26/F26,0)</f>
        <v>2</v>
      </c>
      <c r="CE26" s="7"/>
      <c r="CF26" s="20"/>
      <c r="CG26" s="7"/>
      <c r="CH26" s="20"/>
      <c r="CI26" s="21">
        <v>2.210648148148148E-2</v>
      </c>
      <c r="CJ26" s="20">
        <f>ROUNDUP(CI26/F26,0)</f>
        <v>2</v>
      </c>
      <c r="CK26" s="21"/>
      <c r="CL26" s="6"/>
      <c r="CM26" s="7"/>
      <c r="CN26" s="20"/>
      <c r="CO26" s="7"/>
      <c r="CP26" s="20"/>
      <c r="CQ26" s="21"/>
      <c r="CR26" s="20"/>
      <c r="CS26" s="21">
        <v>1.0150462962962964E-2</v>
      </c>
      <c r="CT26" s="20">
        <f>ROUNDUP(CS26/F26,0)</f>
        <v>1</v>
      </c>
      <c r="CU26" s="21">
        <v>1.9895833333333331E-2</v>
      </c>
      <c r="CV26" s="20">
        <f>ROUNDUP(CU26/F26,0)</f>
        <v>2</v>
      </c>
      <c r="CW26" s="7"/>
      <c r="CX26" s="17"/>
      <c r="CY26" s="7"/>
      <c r="CZ26" s="17"/>
      <c r="DA26" s="7"/>
      <c r="DB26" s="17"/>
      <c r="DC26" s="7">
        <v>1.9293981481481485E-2</v>
      </c>
      <c r="DD26" s="20">
        <f t="shared" si="4"/>
        <v>2</v>
      </c>
      <c r="DE26" s="7"/>
      <c r="DF26" s="17"/>
      <c r="DG26" s="7"/>
      <c r="DH26" s="20"/>
      <c r="DI26" s="7"/>
      <c r="DJ26" s="20"/>
      <c r="DK26" s="7"/>
      <c r="DL26" s="17"/>
      <c r="DM26" s="7"/>
      <c r="DN26" s="20"/>
      <c r="DO26" s="7"/>
      <c r="DP26" s="17"/>
      <c r="DQ26" s="7"/>
      <c r="DR26" s="17"/>
      <c r="DS26" s="7"/>
      <c r="DT26" s="20"/>
      <c r="DU26" s="7"/>
      <c r="DV26" s="20"/>
      <c r="DW26" s="7"/>
      <c r="DX26" s="17"/>
      <c r="DY26" s="7"/>
      <c r="DZ26" s="20"/>
      <c r="EA26" s="7"/>
      <c r="EB26" s="20"/>
      <c r="EC26" s="7"/>
      <c r="ED26" s="17"/>
      <c r="EE26" s="7"/>
      <c r="EF26" s="17"/>
      <c r="EG26" s="7"/>
      <c r="EH26" s="20"/>
      <c r="EI26" s="7">
        <v>1.8865740740740742E-2</v>
      </c>
      <c r="EJ26" s="20">
        <f>ROUNDUP(EI26/F26,0)</f>
        <v>2</v>
      </c>
      <c r="EK26" s="7"/>
      <c r="EL26" s="20"/>
      <c r="EM26" s="7"/>
      <c r="EN26" s="20"/>
      <c r="EO26" s="7"/>
      <c r="EP26" s="17"/>
      <c r="EQ26" s="7">
        <v>1.8958333333333334E-2</v>
      </c>
      <c r="ER26" s="20">
        <f>ROUNDUP(EQ26/F26,0)</f>
        <v>2</v>
      </c>
      <c r="ES26" s="7"/>
      <c r="ET26" s="20"/>
      <c r="EU26" s="7"/>
      <c r="EV26" s="20"/>
      <c r="EW26" s="7"/>
      <c r="EX26" s="20"/>
      <c r="EY26" s="7"/>
      <c r="EZ26" s="20"/>
      <c r="FA26" s="7"/>
      <c r="FB26" s="17"/>
      <c r="FC26" s="7">
        <v>1.8449074074074073E-2</v>
      </c>
      <c r="FD26" s="20">
        <f>ROUNDUP(FC26/F26,0)</f>
        <v>2</v>
      </c>
      <c r="FE26" s="7"/>
      <c r="FF26" s="20"/>
      <c r="FG26" s="7"/>
      <c r="FH26" s="20"/>
      <c r="FI26" s="7"/>
      <c r="FJ26" s="20"/>
      <c r="FK26" s="7">
        <v>1.7962962962962962E-2</v>
      </c>
      <c r="FL26" s="20">
        <f>ROUNDUP(FK26/F26,0)</f>
        <v>2</v>
      </c>
      <c r="FM26" s="7"/>
      <c r="FN26" s="17"/>
      <c r="FO26" s="7"/>
      <c r="FP26" s="17"/>
      <c r="FQ26" s="7">
        <v>0.10775462962962963</v>
      </c>
      <c r="FR26" s="20">
        <f>ROUNDUP(FQ26/F26,0)</f>
        <v>7</v>
      </c>
      <c r="FS26" s="7"/>
      <c r="FT26" s="20"/>
      <c r="FU26" s="7"/>
      <c r="FV26" s="20"/>
      <c r="FW26" s="7"/>
      <c r="FX26" s="20"/>
      <c r="FY26" s="7">
        <v>1.7951388888888888E-2</v>
      </c>
      <c r="FZ26" s="20">
        <f>ROUNDUP(FY26/F26,0)</f>
        <v>2</v>
      </c>
      <c r="GA26" s="7"/>
      <c r="GB26" s="17"/>
      <c r="GC26" s="7"/>
      <c r="GD26" s="20"/>
      <c r="GE26" s="7"/>
      <c r="GF26" s="20"/>
      <c r="GG26" s="7"/>
      <c r="GH26" s="17"/>
      <c r="GI26" s="7"/>
      <c r="GJ26" s="17"/>
      <c r="GK26" s="7"/>
      <c r="GL26" s="17"/>
      <c r="GM26" s="7"/>
      <c r="GN26" s="17"/>
      <c r="GO26" s="7"/>
      <c r="GP26" s="17"/>
      <c r="GQ26" s="7"/>
      <c r="GR26" s="17"/>
      <c r="GS26" s="7"/>
      <c r="GT26" s="17"/>
      <c r="GU26" s="7">
        <v>4.8321759259259266E-2</v>
      </c>
      <c r="GV26" s="20">
        <f>ROUNDUP(GU26/F26,0)</f>
        <v>3</v>
      </c>
      <c r="GW26" s="7"/>
      <c r="GX26" s="20"/>
      <c r="GY26" s="7"/>
      <c r="GZ26" s="20"/>
      <c r="HA26" s="7"/>
      <c r="HB26" s="20"/>
      <c r="HC26" s="7"/>
      <c r="HD26" s="20"/>
      <c r="HE26" s="89"/>
      <c r="HF26" s="90"/>
      <c r="HG26" s="89"/>
      <c r="HH26" s="90"/>
      <c r="HI26" s="89"/>
      <c r="HJ26" s="90"/>
      <c r="HK26" s="89"/>
      <c r="HL26" s="90"/>
      <c r="HM26" s="89"/>
      <c r="HN26" s="90"/>
      <c r="HO26" s="89"/>
      <c r="HP26" s="90"/>
    </row>
    <row r="27" spans="1:224" s="33" customFormat="1" ht="16.5" customHeight="1" x14ac:dyDescent="0.2">
      <c r="A27" s="86" t="s">
        <v>151</v>
      </c>
      <c r="B27" s="29" t="s">
        <v>68</v>
      </c>
      <c r="C27" s="40">
        <f t="shared" si="0"/>
        <v>20</v>
      </c>
      <c r="D27" s="13">
        <f t="shared" si="3"/>
        <v>0</v>
      </c>
      <c r="E27" s="57">
        <f t="shared" si="1"/>
        <v>0</v>
      </c>
      <c r="F27" s="25">
        <f t="shared" si="2"/>
        <v>0</v>
      </c>
      <c r="G27" s="41"/>
      <c r="H27" s="20"/>
      <c r="I27" s="43"/>
      <c r="J27" s="20"/>
      <c r="K27" s="41"/>
      <c r="L27" s="44"/>
      <c r="M27" s="41"/>
      <c r="N27" s="42"/>
      <c r="O27" s="43"/>
      <c r="P27" s="44"/>
      <c r="Q27" s="41"/>
      <c r="R27" s="42"/>
      <c r="S27" s="41"/>
      <c r="T27" s="42"/>
      <c r="U27" s="45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20"/>
      <c r="AI27" s="41"/>
      <c r="AJ27" s="20"/>
      <c r="AK27" s="55"/>
      <c r="AL27" s="17"/>
      <c r="AM27" s="50"/>
      <c r="AN27" s="20"/>
      <c r="AO27" s="41"/>
      <c r="AP27" s="20"/>
      <c r="AQ27" s="41"/>
      <c r="AR27" s="20"/>
      <c r="AS27" s="41"/>
      <c r="AT27" s="20"/>
      <c r="AU27" s="41"/>
      <c r="AV27" s="20"/>
      <c r="AW27" s="41"/>
      <c r="AX27" s="42"/>
      <c r="AY27" s="41"/>
      <c r="AZ27" s="42"/>
      <c r="BA27" s="41"/>
      <c r="BB27" s="42"/>
      <c r="BC27" s="41"/>
      <c r="BD27" s="42"/>
      <c r="BE27" s="41"/>
      <c r="BF27" s="20"/>
      <c r="BG27" s="41"/>
      <c r="BH27" s="17"/>
      <c r="BI27" s="41"/>
      <c r="BJ27" s="17"/>
      <c r="BK27" s="41"/>
      <c r="BL27" s="17"/>
      <c r="BM27" s="41"/>
      <c r="BN27" s="17"/>
      <c r="BO27" s="41"/>
      <c r="BP27" s="17"/>
      <c r="BQ27" s="41"/>
      <c r="BR27" s="17"/>
      <c r="BS27" s="41"/>
      <c r="BT27" s="20"/>
      <c r="BU27" s="41"/>
      <c r="BV27" s="20"/>
      <c r="BW27" s="41"/>
      <c r="BX27" s="20"/>
      <c r="BY27" s="41"/>
      <c r="BZ27" s="42"/>
      <c r="CA27" s="41"/>
      <c r="CB27" s="42"/>
      <c r="CC27" s="41"/>
      <c r="CD27" s="20"/>
      <c r="CE27" s="41"/>
      <c r="CF27" s="20"/>
      <c r="CG27" s="41"/>
      <c r="CH27" s="20"/>
      <c r="CI27" s="46"/>
      <c r="CJ27" s="20"/>
      <c r="CK27" s="46"/>
      <c r="CL27" s="42"/>
      <c r="CM27" s="41"/>
      <c r="CN27" s="20"/>
      <c r="CO27" s="41"/>
      <c r="CP27" s="20"/>
      <c r="CQ27" s="46"/>
      <c r="CR27" s="20"/>
      <c r="CS27" s="46"/>
      <c r="CT27" s="20"/>
      <c r="CU27" s="46"/>
      <c r="CV27" s="20"/>
      <c r="CW27" s="41"/>
      <c r="CX27" s="17"/>
      <c r="CY27" s="41"/>
      <c r="CZ27" s="17"/>
      <c r="DA27" s="41"/>
      <c r="DB27" s="17"/>
      <c r="DC27" s="41"/>
      <c r="DD27" s="20"/>
      <c r="DE27" s="41"/>
      <c r="DF27" s="17"/>
      <c r="DG27" s="41"/>
      <c r="DH27" s="20"/>
      <c r="DI27" s="41"/>
      <c r="DJ27" s="20"/>
      <c r="DK27" s="41"/>
      <c r="DL27" s="17"/>
      <c r="DM27" s="41"/>
      <c r="DN27" s="20"/>
      <c r="DO27" s="41"/>
      <c r="DP27" s="17"/>
      <c r="DQ27" s="41"/>
      <c r="DR27" s="17"/>
      <c r="DS27" s="41"/>
      <c r="DT27" s="20"/>
      <c r="DU27" s="41"/>
      <c r="DV27" s="20"/>
      <c r="DW27" s="41"/>
      <c r="DX27" s="17"/>
      <c r="DY27" s="41"/>
      <c r="DZ27" s="20"/>
      <c r="EA27" s="41"/>
      <c r="EB27" s="20"/>
      <c r="EC27" s="41"/>
      <c r="ED27" s="17"/>
      <c r="EE27" s="41"/>
      <c r="EF27" s="17"/>
      <c r="EG27" s="41"/>
      <c r="EH27" s="20"/>
      <c r="EI27" s="41"/>
      <c r="EJ27" s="20"/>
      <c r="EK27" s="41"/>
      <c r="EL27" s="20"/>
      <c r="EM27" s="41"/>
      <c r="EN27" s="20"/>
      <c r="EO27" s="41"/>
      <c r="EP27" s="17"/>
      <c r="EQ27" s="41"/>
      <c r="ER27" s="20"/>
      <c r="ES27" s="41"/>
      <c r="ET27" s="20"/>
      <c r="EU27" s="41"/>
      <c r="EV27" s="20"/>
      <c r="EW27" s="41"/>
      <c r="EX27" s="20"/>
      <c r="EY27" s="41"/>
      <c r="EZ27" s="20"/>
      <c r="FA27" s="41"/>
      <c r="FB27" s="17"/>
      <c r="FC27" s="41"/>
      <c r="FD27" s="20"/>
      <c r="FE27" s="41"/>
      <c r="FF27" s="20"/>
      <c r="FG27" s="41"/>
      <c r="FH27" s="20"/>
      <c r="FI27" s="41"/>
      <c r="FJ27" s="20"/>
      <c r="FK27" s="41"/>
      <c r="FL27" s="20"/>
      <c r="FM27" s="41"/>
      <c r="FN27" s="17"/>
      <c r="FO27" s="41"/>
      <c r="FP27" s="17"/>
      <c r="FQ27" s="41"/>
      <c r="FR27" s="20"/>
      <c r="FS27" s="41"/>
      <c r="FT27" s="20"/>
      <c r="FU27" s="41"/>
      <c r="FV27" s="20"/>
      <c r="FW27" s="41"/>
      <c r="FX27" s="20"/>
      <c r="FY27" s="41"/>
      <c r="FZ27" s="20"/>
      <c r="GA27" s="41"/>
      <c r="GB27" s="17"/>
      <c r="GC27" s="41"/>
      <c r="GD27" s="20"/>
      <c r="GE27" s="41"/>
      <c r="GF27" s="20"/>
      <c r="GG27" s="41"/>
      <c r="GH27" s="17"/>
      <c r="GI27" s="41"/>
      <c r="GJ27" s="17"/>
      <c r="GK27" s="41"/>
      <c r="GL27" s="17"/>
      <c r="GM27" s="41"/>
      <c r="GN27" s="17"/>
      <c r="GO27" s="41"/>
      <c r="GP27" s="17"/>
      <c r="GQ27" s="41"/>
      <c r="GR27" s="17"/>
      <c r="GS27" s="41"/>
      <c r="GT27" s="17"/>
      <c r="GU27" s="41"/>
      <c r="GV27" s="17"/>
      <c r="GW27" s="41"/>
      <c r="GX27" s="20"/>
      <c r="GY27" s="41"/>
      <c r="GZ27" s="20"/>
      <c r="HA27" s="41"/>
      <c r="HB27" s="20"/>
      <c r="HC27" s="41"/>
      <c r="HD27" s="20"/>
      <c r="HE27" s="89"/>
      <c r="HF27" s="90"/>
      <c r="HG27" s="89"/>
      <c r="HH27" s="90"/>
      <c r="HI27" s="89"/>
      <c r="HJ27" s="90"/>
      <c r="HK27" s="89"/>
      <c r="HL27" s="90"/>
      <c r="HM27" s="89"/>
      <c r="HN27" s="90"/>
      <c r="HO27" s="89"/>
      <c r="HP27" s="90"/>
    </row>
    <row r="28" spans="1:224" s="33" customFormat="1" ht="16.5" customHeight="1" x14ac:dyDescent="0.2">
      <c r="A28" s="86" t="s">
        <v>152</v>
      </c>
      <c r="B28" s="29" t="s">
        <v>109</v>
      </c>
      <c r="C28" s="40">
        <f t="shared" si="0"/>
        <v>20</v>
      </c>
      <c r="D28" s="13">
        <f t="shared" si="3"/>
        <v>0</v>
      </c>
      <c r="E28" s="57">
        <f t="shared" si="1"/>
        <v>0</v>
      </c>
      <c r="F28" s="25">
        <f t="shared" si="2"/>
        <v>0</v>
      </c>
      <c r="G28" s="7"/>
      <c r="H28" s="20"/>
      <c r="I28" s="11"/>
      <c r="J28" s="20"/>
      <c r="K28" s="64"/>
      <c r="L28" s="67"/>
      <c r="M28" s="64"/>
      <c r="N28" s="65"/>
      <c r="O28" s="66"/>
      <c r="P28" s="67"/>
      <c r="Q28" s="64"/>
      <c r="R28" s="65"/>
      <c r="S28" s="64"/>
      <c r="T28" s="65"/>
      <c r="U28" s="68"/>
      <c r="V28" s="65"/>
      <c r="W28" s="64"/>
      <c r="X28" s="65"/>
      <c r="Y28" s="64"/>
      <c r="Z28" s="65"/>
      <c r="AA28" s="64"/>
      <c r="AB28" s="65"/>
      <c r="AC28" s="64"/>
      <c r="AD28" s="65"/>
      <c r="AE28" s="64"/>
      <c r="AF28" s="65"/>
      <c r="AG28" s="64"/>
      <c r="AH28" s="20"/>
      <c r="AI28" s="64"/>
      <c r="AJ28" s="20"/>
      <c r="AK28" s="52"/>
      <c r="AL28" s="17"/>
      <c r="AM28" s="69"/>
      <c r="AN28" s="20"/>
      <c r="AO28" s="64"/>
      <c r="AP28" s="20"/>
      <c r="AQ28" s="64"/>
      <c r="AR28" s="20"/>
      <c r="AS28" s="64"/>
      <c r="AT28" s="20"/>
      <c r="AU28" s="64"/>
      <c r="AV28" s="20"/>
      <c r="AW28" s="64"/>
      <c r="AX28" s="65"/>
      <c r="AY28" s="64"/>
      <c r="AZ28" s="65"/>
      <c r="BA28" s="64"/>
      <c r="BB28" s="65"/>
      <c r="BC28" s="64"/>
      <c r="BD28" s="65"/>
      <c r="BE28" s="64"/>
      <c r="BF28" s="20"/>
      <c r="BG28" s="64"/>
      <c r="BH28" s="17"/>
      <c r="BI28" s="64"/>
      <c r="BJ28" s="17"/>
      <c r="BK28" s="64"/>
      <c r="BL28" s="17"/>
      <c r="BM28" s="64"/>
      <c r="BN28" s="17"/>
      <c r="BO28" s="64"/>
      <c r="BP28" s="17"/>
      <c r="BQ28" s="64"/>
      <c r="BR28" s="17"/>
      <c r="BS28" s="64"/>
      <c r="BT28" s="20"/>
      <c r="BU28" s="64"/>
      <c r="BV28" s="20"/>
      <c r="BW28" s="64"/>
      <c r="BX28" s="20"/>
      <c r="BY28" s="64"/>
      <c r="BZ28" s="65"/>
      <c r="CA28" s="64"/>
      <c r="CB28" s="65"/>
      <c r="CC28" s="64"/>
      <c r="CD28" s="20"/>
      <c r="CE28" s="64"/>
      <c r="CF28" s="20"/>
      <c r="CG28" s="64"/>
      <c r="CH28" s="20"/>
      <c r="CI28" s="70"/>
      <c r="CJ28" s="20"/>
      <c r="CK28" s="70"/>
      <c r="CL28" s="65"/>
      <c r="CM28" s="64"/>
      <c r="CN28" s="20"/>
      <c r="CO28" s="64"/>
      <c r="CP28" s="20"/>
      <c r="CQ28" s="70"/>
      <c r="CR28" s="20"/>
      <c r="CS28" s="70"/>
      <c r="CT28" s="20"/>
      <c r="CU28" s="70"/>
      <c r="CV28" s="20"/>
      <c r="CW28" s="64"/>
      <c r="CX28" s="17"/>
      <c r="CY28" s="64"/>
      <c r="CZ28" s="17"/>
      <c r="DA28" s="64"/>
      <c r="DB28" s="17"/>
      <c r="DC28" s="64"/>
      <c r="DD28" s="20"/>
      <c r="DE28" s="64"/>
      <c r="DF28" s="17"/>
      <c r="DG28" s="64"/>
      <c r="DH28" s="20"/>
      <c r="DI28" s="64"/>
      <c r="DJ28" s="20"/>
      <c r="DK28" s="64"/>
      <c r="DL28" s="17"/>
      <c r="DM28" s="64"/>
      <c r="DN28" s="20"/>
      <c r="DO28" s="64"/>
      <c r="DP28" s="17"/>
      <c r="DQ28" s="64"/>
      <c r="DR28" s="17"/>
      <c r="DS28" s="64"/>
      <c r="DT28" s="20"/>
      <c r="DU28" s="64"/>
      <c r="DV28" s="20"/>
      <c r="DW28" s="64"/>
      <c r="DX28" s="17"/>
      <c r="DY28" s="64"/>
      <c r="DZ28" s="20"/>
      <c r="EA28" s="64"/>
      <c r="EB28" s="20"/>
      <c r="EC28" s="64"/>
      <c r="ED28" s="17"/>
      <c r="EE28" s="64"/>
      <c r="EF28" s="17"/>
      <c r="EG28" s="64"/>
      <c r="EH28" s="20"/>
      <c r="EI28" s="64"/>
      <c r="EJ28" s="20"/>
      <c r="EK28" s="64"/>
      <c r="EL28" s="20"/>
      <c r="EM28" s="64"/>
      <c r="EN28" s="20"/>
      <c r="EO28" s="64"/>
      <c r="EP28" s="17"/>
      <c r="EQ28" s="64"/>
      <c r="ER28" s="20"/>
      <c r="ES28" s="64"/>
      <c r="ET28" s="20"/>
      <c r="EU28" s="64"/>
      <c r="EV28" s="20"/>
      <c r="EW28" s="64"/>
      <c r="EX28" s="20"/>
      <c r="EY28" s="64"/>
      <c r="EZ28" s="20"/>
      <c r="FA28" s="64"/>
      <c r="FB28" s="17"/>
      <c r="FC28" s="64"/>
      <c r="FD28" s="20"/>
      <c r="FE28" s="64"/>
      <c r="FF28" s="20"/>
      <c r="FG28" s="64"/>
      <c r="FH28" s="20"/>
      <c r="FI28" s="64"/>
      <c r="FJ28" s="20"/>
      <c r="FK28" s="64"/>
      <c r="FL28" s="20"/>
      <c r="FM28" s="64"/>
      <c r="FN28" s="17"/>
      <c r="FO28" s="64"/>
      <c r="FP28" s="17"/>
      <c r="FQ28" s="64"/>
      <c r="FR28" s="20"/>
      <c r="FS28" s="64"/>
      <c r="FT28" s="20"/>
      <c r="FU28" s="64"/>
      <c r="FV28" s="20"/>
      <c r="FW28" s="64"/>
      <c r="FX28" s="20"/>
      <c r="FY28" s="64"/>
      <c r="FZ28" s="20"/>
      <c r="GA28" s="64"/>
      <c r="GB28" s="17"/>
      <c r="GC28" s="64"/>
      <c r="GD28" s="20"/>
      <c r="GE28" s="64"/>
      <c r="GF28" s="20"/>
      <c r="GG28" s="64"/>
      <c r="GH28" s="17"/>
      <c r="GI28" s="64"/>
      <c r="GJ28" s="17"/>
      <c r="GK28" s="64"/>
      <c r="GL28" s="17"/>
      <c r="GM28" s="64"/>
      <c r="GN28" s="17"/>
      <c r="GO28" s="64"/>
      <c r="GP28" s="17"/>
      <c r="GQ28" s="64"/>
      <c r="GR28" s="17"/>
      <c r="GS28" s="64"/>
      <c r="GT28" s="17"/>
      <c r="GU28" s="64"/>
      <c r="GV28" s="17"/>
      <c r="GW28" s="64"/>
      <c r="GX28" s="20"/>
      <c r="GY28" s="64"/>
      <c r="GZ28" s="20"/>
      <c r="HA28" s="64"/>
      <c r="HB28" s="20"/>
      <c r="HC28" s="64"/>
      <c r="HD28" s="20"/>
      <c r="HE28" s="89"/>
      <c r="HF28" s="90"/>
      <c r="HG28" s="89"/>
      <c r="HH28" s="90"/>
      <c r="HI28" s="89"/>
      <c r="HJ28" s="90"/>
      <c r="HK28" s="89"/>
      <c r="HL28" s="90"/>
      <c r="HM28" s="89"/>
      <c r="HN28" s="90"/>
      <c r="HO28" s="89"/>
      <c r="HP28" s="90"/>
    </row>
    <row r="29" spans="1:224" s="33" customFormat="1" ht="16.5" customHeight="1" x14ac:dyDescent="0.2">
      <c r="A29" s="86" t="s">
        <v>153</v>
      </c>
      <c r="B29" s="29" t="s">
        <v>71</v>
      </c>
      <c r="C29" s="40">
        <f t="shared" si="0"/>
        <v>20</v>
      </c>
      <c r="D29" s="13">
        <v>0</v>
      </c>
      <c r="E29" s="57">
        <f t="shared" si="1"/>
        <v>0.27979166666666666</v>
      </c>
      <c r="F29" s="25">
        <v>0.83333333333333337</v>
      </c>
      <c r="G29" s="7"/>
      <c r="H29" s="20"/>
      <c r="I29" s="11"/>
      <c r="J29" s="20"/>
      <c r="K29" s="7"/>
      <c r="L29" s="20"/>
      <c r="M29" s="7"/>
      <c r="N29" s="6"/>
      <c r="O29" s="11"/>
      <c r="P29" s="20"/>
      <c r="Q29" s="7"/>
      <c r="R29" s="6"/>
      <c r="S29" s="7"/>
      <c r="T29" s="6"/>
      <c r="U29" s="16"/>
      <c r="V29" s="6"/>
      <c r="W29" s="7"/>
      <c r="X29" s="6"/>
      <c r="Y29" s="7"/>
      <c r="Z29" s="6"/>
      <c r="AA29" s="7"/>
      <c r="AB29" s="6"/>
      <c r="AC29" s="7"/>
      <c r="AD29" s="6"/>
      <c r="AE29" s="7"/>
      <c r="AF29" s="6"/>
      <c r="AG29" s="7"/>
      <c r="AH29" s="20"/>
      <c r="AI29" s="7"/>
      <c r="AJ29" s="20"/>
      <c r="AK29" s="54"/>
      <c r="AL29" s="6"/>
      <c r="AM29" s="49"/>
      <c r="AN29" s="20"/>
      <c r="AO29" s="7"/>
      <c r="AP29" s="20"/>
      <c r="AQ29" s="7"/>
      <c r="AR29" s="20"/>
      <c r="AS29" s="7"/>
      <c r="AT29" s="20"/>
      <c r="AU29" s="7"/>
      <c r="AV29" s="20"/>
      <c r="AW29" s="7"/>
      <c r="AX29" s="6"/>
      <c r="AY29" s="7"/>
      <c r="AZ29" s="6"/>
      <c r="BA29" s="7"/>
      <c r="BB29" s="6"/>
      <c r="BC29" s="7"/>
      <c r="BD29" s="6"/>
      <c r="BE29" s="7"/>
      <c r="BF29" s="20"/>
      <c r="BG29" s="7"/>
      <c r="BH29" s="6"/>
      <c r="BI29" s="7"/>
      <c r="BJ29" s="6"/>
      <c r="BK29" s="7"/>
      <c r="BL29" s="6"/>
      <c r="BM29" s="7"/>
      <c r="BN29" s="6"/>
      <c r="BO29" s="7"/>
      <c r="BP29" s="6"/>
      <c r="BQ29" s="7"/>
      <c r="BR29" s="6"/>
      <c r="BS29" s="7"/>
      <c r="BT29" s="20"/>
      <c r="BU29" s="7">
        <v>1.6712962962962961E-2</v>
      </c>
      <c r="BV29" s="20">
        <f>ROUNDUP(BU29/F29,0)</f>
        <v>1</v>
      </c>
      <c r="BW29" s="7"/>
      <c r="BX29" s="20"/>
      <c r="BY29" s="7"/>
      <c r="BZ29" s="6"/>
      <c r="CA29" s="7"/>
      <c r="CB29" s="6"/>
      <c r="CC29" s="7"/>
      <c r="CD29" s="20"/>
      <c r="CE29" s="7"/>
      <c r="CF29" s="20"/>
      <c r="CG29" s="7">
        <v>2.6921296296296294E-2</v>
      </c>
      <c r="CH29" s="20">
        <f>ROUNDUP(CG29/F29,0)</f>
        <v>1</v>
      </c>
      <c r="CI29" s="21"/>
      <c r="CJ29" s="20"/>
      <c r="CK29" s="21"/>
      <c r="CL29" s="6"/>
      <c r="CM29" s="7"/>
      <c r="CN29" s="20"/>
      <c r="CO29" s="7"/>
      <c r="CP29" s="20"/>
      <c r="CQ29" s="21"/>
      <c r="CR29" s="20"/>
      <c r="CS29" s="21"/>
      <c r="CT29" s="20"/>
      <c r="CU29" s="21"/>
      <c r="CV29" s="20"/>
      <c r="CW29" s="7"/>
      <c r="CX29" s="6"/>
      <c r="CY29" s="7"/>
      <c r="CZ29" s="6"/>
      <c r="DA29" s="7"/>
      <c r="DB29" s="6"/>
      <c r="DC29" s="7"/>
      <c r="DD29" s="20"/>
      <c r="DE29" s="7"/>
      <c r="DF29" s="6"/>
      <c r="DG29" s="7">
        <v>8.0509259259259267E-2</v>
      </c>
      <c r="DH29" s="20">
        <f>ROUNDUP(DG29/F29,0)</f>
        <v>1</v>
      </c>
      <c r="DI29" s="7"/>
      <c r="DJ29" s="20"/>
      <c r="DK29" s="7"/>
      <c r="DL29" s="6"/>
      <c r="DM29" s="7"/>
      <c r="DN29" s="20"/>
      <c r="DO29" s="7"/>
      <c r="DP29" s="6"/>
      <c r="DQ29" s="7"/>
      <c r="DR29" s="17"/>
      <c r="DS29" s="7"/>
      <c r="DT29" s="20"/>
      <c r="DU29" s="7"/>
      <c r="DV29" s="20"/>
      <c r="DW29" s="7"/>
      <c r="DX29" s="17"/>
      <c r="DY29" s="7"/>
      <c r="DZ29" s="20"/>
      <c r="EA29" s="7">
        <v>5.5509259259259258E-2</v>
      </c>
      <c r="EB29" s="20">
        <f>ROUNDUP(EA29/F29,0)</f>
        <v>1</v>
      </c>
      <c r="EC29" s="7"/>
      <c r="ED29" s="17"/>
      <c r="EE29" s="7"/>
      <c r="EF29" s="17"/>
      <c r="EG29" s="7">
        <v>0.10013888888888889</v>
      </c>
      <c r="EH29" s="20">
        <f>ROUNDUP(EG29/F29,0)</f>
        <v>1</v>
      </c>
      <c r="EI29" s="7"/>
      <c r="EJ29" s="20"/>
      <c r="EK29" s="7"/>
      <c r="EL29" s="20"/>
      <c r="EM29" s="7"/>
      <c r="EN29" s="20"/>
      <c r="EO29" s="7"/>
      <c r="EP29" s="17"/>
      <c r="EQ29" s="7"/>
      <c r="ER29" s="20"/>
      <c r="ES29" s="7"/>
      <c r="ET29" s="20"/>
      <c r="EU29" s="7"/>
      <c r="EV29" s="20"/>
      <c r="EW29" s="7"/>
      <c r="EX29" s="20"/>
      <c r="EY29" s="7"/>
      <c r="EZ29" s="20"/>
      <c r="FA29" s="7"/>
      <c r="FB29" s="17"/>
      <c r="FC29" s="7"/>
      <c r="FD29" s="20"/>
      <c r="FE29" s="7"/>
      <c r="FF29" s="20"/>
      <c r="FG29" s="7"/>
      <c r="FH29" s="20"/>
      <c r="FI29" s="7"/>
      <c r="FJ29" s="20"/>
      <c r="FK29" s="7"/>
      <c r="FL29" s="20"/>
      <c r="FM29" s="7"/>
      <c r="FN29" s="17"/>
      <c r="FO29" s="7"/>
      <c r="FP29" s="17"/>
      <c r="FQ29" s="7"/>
      <c r="FR29" s="20"/>
      <c r="FS29" s="7"/>
      <c r="FT29" s="20"/>
      <c r="FU29" s="7"/>
      <c r="FV29" s="20"/>
      <c r="FW29" s="7"/>
      <c r="FX29" s="20"/>
      <c r="FY29" s="7"/>
      <c r="FZ29" s="20"/>
      <c r="GA29" s="7"/>
      <c r="GB29" s="17"/>
      <c r="GC29" s="7"/>
      <c r="GD29" s="20"/>
      <c r="GE29" s="7"/>
      <c r="GF29" s="20"/>
      <c r="GG29" s="7"/>
      <c r="GH29" s="17"/>
      <c r="GI29" s="7"/>
      <c r="GJ29" s="17"/>
      <c r="GK29" s="7"/>
      <c r="GL29" s="17"/>
      <c r="GM29" s="7"/>
      <c r="GN29" s="17"/>
      <c r="GO29" s="7"/>
      <c r="GP29" s="17"/>
      <c r="GQ29" s="7"/>
      <c r="GR29" s="17"/>
      <c r="GS29" s="7"/>
      <c r="GT29" s="17"/>
      <c r="GU29" s="7"/>
      <c r="GV29" s="17"/>
      <c r="GW29" s="7"/>
      <c r="GX29" s="20"/>
      <c r="GY29" s="7"/>
      <c r="GZ29" s="20"/>
      <c r="HA29" s="7"/>
      <c r="HB29" s="20"/>
      <c r="HC29" s="7"/>
      <c r="HD29" s="20"/>
      <c r="HE29" s="89"/>
      <c r="HF29" s="90"/>
      <c r="HG29" s="89"/>
      <c r="HH29" s="90"/>
      <c r="HI29" s="89"/>
      <c r="HJ29" s="90"/>
      <c r="HK29" s="89"/>
      <c r="HL29" s="90"/>
      <c r="HM29" s="89"/>
      <c r="HN29" s="90"/>
      <c r="HO29" s="89"/>
      <c r="HP29" s="90"/>
    </row>
    <row r="30" spans="1:224" s="33" customFormat="1" ht="16.5" customHeight="1" thickBot="1" x14ac:dyDescent="0.25">
      <c r="A30" s="87" t="s">
        <v>162</v>
      </c>
      <c r="B30" s="75" t="s">
        <v>100</v>
      </c>
      <c r="C30" s="76">
        <f t="shared" si="0"/>
        <v>1</v>
      </c>
      <c r="D30" s="85">
        <f t="shared" si="3"/>
        <v>189</v>
      </c>
      <c r="E30" s="78">
        <f t="shared" si="1"/>
        <v>1.8129745370370371</v>
      </c>
      <c r="F30" s="79">
        <f t="shared" si="2"/>
        <v>1.1643518518518518E-2</v>
      </c>
      <c r="G30" s="35">
        <v>9.3402777777777779E-2</v>
      </c>
      <c r="H30" s="47">
        <f>ROUNDUP(G30/F30,0)</f>
        <v>9</v>
      </c>
      <c r="I30" s="35">
        <v>1.653935185185185E-2</v>
      </c>
      <c r="J30" s="47">
        <f>ROUNDUP(I30/F30,0)</f>
        <v>2</v>
      </c>
      <c r="K30" s="35"/>
      <c r="L30" s="36"/>
      <c r="M30" s="35"/>
      <c r="N30" s="34"/>
      <c r="O30" s="38"/>
      <c r="P30" s="36"/>
      <c r="Q30" s="35">
        <v>1.6608796296296299E-2</v>
      </c>
      <c r="R30" s="47">
        <f>ROUNDUP(Q30/F30,0)</f>
        <v>2</v>
      </c>
      <c r="S30" s="35"/>
      <c r="T30" s="34"/>
      <c r="U30" s="39"/>
      <c r="V30" s="34"/>
      <c r="W30" s="35"/>
      <c r="X30" s="34"/>
      <c r="Y30" s="35"/>
      <c r="Z30" s="34"/>
      <c r="AA30" s="35">
        <v>5.2048611111111108E-2</v>
      </c>
      <c r="AB30" s="47">
        <f>ROUNDUP(AA30/F30,0)</f>
        <v>5</v>
      </c>
      <c r="AC30" s="35">
        <v>6.0185185185185177E-3</v>
      </c>
      <c r="AD30" s="47">
        <f>ROUNDUP(AC30/F30,0)</f>
        <v>1</v>
      </c>
      <c r="AE30" s="35">
        <v>2.210648148148148E-2</v>
      </c>
      <c r="AF30" s="47">
        <f>ROUNDUP(AE30/F30,0)</f>
        <v>2</v>
      </c>
      <c r="AG30" s="35">
        <v>1.8865740740740742E-2</v>
      </c>
      <c r="AH30" s="47">
        <f>ROUNDUP(AG30/F30,0)</f>
        <v>2</v>
      </c>
      <c r="AI30" s="35">
        <v>1.2777777777777777E-2</v>
      </c>
      <c r="AJ30" s="47">
        <f>ROUNDUP(AI30/F30,0)</f>
        <v>2</v>
      </c>
      <c r="AK30" s="35">
        <v>2.8692129629629633E-2</v>
      </c>
      <c r="AL30" s="47">
        <f>ROUNDUP(AK30/F30,0)</f>
        <v>3</v>
      </c>
      <c r="AM30" s="51">
        <v>1.2141203703703704E-2</v>
      </c>
      <c r="AN30" s="47">
        <f>ROUNDUP(AM30/F30,0)</f>
        <v>2</v>
      </c>
      <c r="AO30" s="35"/>
      <c r="AP30" s="47"/>
      <c r="AQ30" s="35"/>
      <c r="AR30" s="47"/>
      <c r="AS30" s="35">
        <v>2.3252314814814812E-2</v>
      </c>
      <c r="AT30" s="47">
        <f>ROUNDUP(AS30/F30,0)</f>
        <v>2</v>
      </c>
      <c r="AU30" s="35">
        <v>1.2083333333333333E-2</v>
      </c>
      <c r="AV30" s="47">
        <f>ROUNDUP(AU30/F30,0)</f>
        <v>2</v>
      </c>
      <c r="AW30" s="35">
        <v>1.8414351851851852E-2</v>
      </c>
      <c r="AX30" s="47">
        <f>ROUNDUP(AW30/F30,0)</f>
        <v>2</v>
      </c>
      <c r="AY30" s="35"/>
      <c r="AZ30" s="34"/>
      <c r="BA30" s="35"/>
      <c r="BB30" s="34"/>
      <c r="BC30" s="35"/>
      <c r="BD30" s="34"/>
      <c r="BE30" s="35">
        <v>1.1921296296296298E-2</v>
      </c>
      <c r="BF30" s="47">
        <f>ROUNDUP(BE30/F30,0)</f>
        <v>2</v>
      </c>
      <c r="BG30" s="35"/>
      <c r="BH30" s="47"/>
      <c r="BI30" s="35"/>
      <c r="BJ30" s="47"/>
      <c r="BK30" s="35">
        <v>4.3981481481481484E-3</v>
      </c>
      <c r="BL30" s="47">
        <f>ROUNDUP(BK30/F30,0)</f>
        <v>1</v>
      </c>
      <c r="BM30" s="35">
        <v>2.6932870370370371E-2</v>
      </c>
      <c r="BN30" s="47">
        <f>ROUNDUP(BM30/F30,0)</f>
        <v>3</v>
      </c>
      <c r="BO30" s="35">
        <v>2.4247685185185181E-2</v>
      </c>
      <c r="BP30" s="47">
        <f>ROUNDUP(BO30/F30,0)</f>
        <v>3</v>
      </c>
      <c r="BQ30" s="35"/>
      <c r="BR30" s="47"/>
      <c r="BS30" s="35">
        <v>1.1782407407407406E-2</v>
      </c>
      <c r="BT30" s="47">
        <f>ROUNDUP(BS30/F30,0)</f>
        <v>2</v>
      </c>
      <c r="BU30" s="35">
        <v>1.3912037037037037E-2</v>
      </c>
      <c r="BV30" s="47">
        <f>ROUNDUP(BU30/F30,0)</f>
        <v>2</v>
      </c>
      <c r="BW30" s="35">
        <v>1.1724537037037035E-2</v>
      </c>
      <c r="BX30" s="47">
        <f>ROUNDUP(BW30/F30,0)</f>
        <v>2</v>
      </c>
      <c r="BY30" s="35">
        <v>1.5231481481481483E-2</v>
      </c>
      <c r="BZ30" s="47">
        <f>ROUNDUP(BY30/F30,0)</f>
        <v>2</v>
      </c>
      <c r="CA30" s="35"/>
      <c r="CB30" s="34"/>
      <c r="CC30" s="35"/>
      <c r="CD30" s="47"/>
      <c r="CE30" s="35"/>
      <c r="CF30" s="47"/>
      <c r="CG30" s="35">
        <v>2.1550925925925928E-2</v>
      </c>
      <c r="CH30" s="47">
        <f>ROUNDUP(CG30/F30,0)</f>
        <v>2</v>
      </c>
      <c r="CI30" s="37">
        <v>1.2453703703703703E-2</v>
      </c>
      <c r="CJ30" s="47">
        <f>ROUNDUP(CI30/F30,0)</f>
        <v>2</v>
      </c>
      <c r="CK30" s="37"/>
      <c r="CL30" s="34"/>
      <c r="CM30" s="35">
        <v>6.7928240740740733E-2</v>
      </c>
      <c r="CN30" s="47">
        <f>ROUNDUP(CM30/F30,0)</f>
        <v>6</v>
      </c>
      <c r="CO30" s="35">
        <v>2.7708333333333331E-2</v>
      </c>
      <c r="CP30" s="47">
        <f>ROUNDUP(CO30/F30,0)</f>
        <v>3</v>
      </c>
      <c r="CQ30" s="37">
        <v>1.5347222222222222E-2</v>
      </c>
      <c r="CR30" s="47">
        <f>ROUNDUP(CQ30/F30,0)</f>
        <v>2</v>
      </c>
      <c r="CS30" s="37">
        <v>2.2303240740740738E-2</v>
      </c>
      <c r="CT30" s="47">
        <f>ROUNDUP(CS30/F30,0)</f>
        <v>2</v>
      </c>
      <c r="CU30" s="37">
        <v>1.1909722222222223E-2</v>
      </c>
      <c r="CV30" s="47">
        <f>ROUNDUP(CU30/F30,0)</f>
        <v>2</v>
      </c>
      <c r="CW30" s="35"/>
      <c r="CX30" s="36"/>
      <c r="CY30" s="35">
        <v>3.9930555555555559E-2</v>
      </c>
      <c r="CZ30" s="47">
        <f>ROUNDUP(CY30/F30,0)</f>
        <v>4</v>
      </c>
      <c r="DA30" s="35"/>
      <c r="DB30" s="36"/>
      <c r="DC30" s="35">
        <v>1.1655092592592594E-2</v>
      </c>
      <c r="DD30" s="47">
        <f t="shared" si="4"/>
        <v>2</v>
      </c>
      <c r="DE30" s="35"/>
      <c r="DF30" s="36"/>
      <c r="DG30" s="35">
        <v>8.0509259259259267E-2</v>
      </c>
      <c r="DH30" s="47">
        <f>ROUNDUP(DG30/F30,0)</f>
        <v>7</v>
      </c>
      <c r="DI30" s="35">
        <v>2.1412037037037035E-2</v>
      </c>
      <c r="DJ30" s="47">
        <f>ROUNDUP(DI30/F30,0)</f>
        <v>2</v>
      </c>
      <c r="DK30" s="35"/>
      <c r="DL30" s="34"/>
      <c r="DM30" s="35">
        <v>4.7453703703703699E-2</v>
      </c>
      <c r="DN30" s="47">
        <f>ROUNDUP(DM30/F30,0)</f>
        <v>5</v>
      </c>
      <c r="DO30" s="35"/>
      <c r="DP30" s="36"/>
      <c r="DQ30" s="35">
        <v>7.2766203703703694E-2</v>
      </c>
      <c r="DR30" s="47">
        <f>ROUNDUP(DQ30/F30,0)</f>
        <v>7</v>
      </c>
      <c r="DS30" s="35"/>
      <c r="DT30" s="47"/>
      <c r="DU30" s="35">
        <v>5.6388888888888884E-2</v>
      </c>
      <c r="DV30" s="47">
        <f>ROUNDUP(DU30/F30,0)</f>
        <v>5</v>
      </c>
      <c r="DW30" s="35"/>
      <c r="DX30" s="47"/>
      <c r="DY30" s="35"/>
      <c r="DZ30" s="47"/>
      <c r="EA30" s="35"/>
      <c r="EB30" s="47"/>
      <c r="EC30" s="35">
        <v>5.590277777777778E-2</v>
      </c>
      <c r="ED30" s="47">
        <f>ROUNDUP(EC30/F30,0)</f>
        <v>5</v>
      </c>
      <c r="EE30" s="35"/>
      <c r="EF30" s="47"/>
      <c r="EG30" s="35">
        <v>8.335648148148149E-2</v>
      </c>
      <c r="EH30" s="47">
        <f>ROUNDUP(EG30/F30,0)</f>
        <v>8</v>
      </c>
      <c r="EI30" s="35">
        <v>1.207175925925926E-2</v>
      </c>
      <c r="EJ30" s="47">
        <f>ROUNDUP(EI30/F30,0)</f>
        <v>2</v>
      </c>
      <c r="EK30" s="35"/>
      <c r="EL30" s="47"/>
      <c r="EM30" s="35">
        <v>7.2824074074074083E-2</v>
      </c>
      <c r="EN30" s="47">
        <f>ROUNDUP(EM30/F30,0)</f>
        <v>7</v>
      </c>
      <c r="EO30" s="35"/>
      <c r="EP30" s="47"/>
      <c r="EQ30" s="35">
        <v>1.2152777777777778E-2</v>
      </c>
      <c r="ER30" s="47">
        <f>ROUNDUP(EQ30/F30,0)</f>
        <v>2</v>
      </c>
      <c r="ES30" s="35"/>
      <c r="ET30" s="47"/>
      <c r="EU30" s="35">
        <v>5.4016203703703712E-2</v>
      </c>
      <c r="EV30" s="47">
        <f>ROUNDUP(EU30/F30,0)</f>
        <v>5</v>
      </c>
      <c r="EW30" s="35"/>
      <c r="EX30" s="47"/>
      <c r="EY30" s="35">
        <v>2.7418981481481485E-2</v>
      </c>
      <c r="EZ30" s="47">
        <f>ROUNDUP(EY30/F30,0)</f>
        <v>3</v>
      </c>
      <c r="FA30" s="35">
        <v>3.1979166666666663E-2</v>
      </c>
      <c r="FB30" s="47">
        <f>ROUNDUP(FA30/F30,0)</f>
        <v>3</v>
      </c>
      <c r="FC30" s="35">
        <v>1.2361111111111113E-2</v>
      </c>
      <c r="FD30" s="47">
        <f>ROUNDUP(FC30/F30,0)</f>
        <v>2</v>
      </c>
      <c r="FE30" s="35">
        <v>1.5046296296296295E-2</v>
      </c>
      <c r="FF30" s="47">
        <f>ROUNDUP(FE30/F30,0)</f>
        <v>2</v>
      </c>
      <c r="FG30" s="35">
        <v>1.894675925925926E-2</v>
      </c>
      <c r="FH30" s="47">
        <f>ROUNDUP(FG30/F30,0)</f>
        <v>2</v>
      </c>
      <c r="FI30" s="35"/>
      <c r="FJ30" s="47"/>
      <c r="FK30" s="35">
        <v>1.1956018518518517E-2</v>
      </c>
      <c r="FL30" s="47">
        <f>ROUNDUP(FK30/F30,0)</f>
        <v>2</v>
      </c>
      <c r="FM30" s="35">
        <v>1.494212962962963E-2</v>
      </c>
      <c r="FN30" s="47">
        <f>ROUNDUP(FM30/F30,0)</f>
        <v>2</v>
      </c>
      <c r="FO30" s="35"/>
      <c r="FP30" s="47"/>
      <c r="FQ30" s="35">
        <v>6.5428240740740731E-2</v>
      </c>
      <c r="FR30" s="47">
        <f>ROUNDUP(FQ30/F30,0)</f>
        <v>6</v>
      </c>
      <c r="FS30" s="35">
        <v>1.2256944444444444E-2</v>
      </c>
      <c r="FT30" s="47">
        <f>ROUNDUP(FS30/F30,0)</f>
        <v>2</v>
      </c>
      <c r="FU30" s="35"/>
      <c r="FV30" s="47"/>
      <c r="FW30" s="35">
        <v>2.5439814814814814E-2</v>
      </c>
      <c r="FX30" s="47">
        <f>ROUNDUP(FW30/F30,0)</f>
        <v>3</v>
      </c>
      <c r="FY30" s="35">
        <v>1.1643518518518518E-2</v>
      </c>
      <c r="FZ30" s="47">
        <f>ROUNDUP(FY30/F30,0)</f>
        <v>1</v>
      </c>
      <c r="GA30" s="35">
        <v>0.10337962962962964</v>
      </c>
      <c r="GB30" s="47">
        <f>ROUNDUP(GA30/F30,0)</f>
        <v>9</v>
      </c>
      <c r="GC30" s="35">
        <v>2.9664351851851855E-2</v>
      </c>
      <c r="GD30" s="47">
        <f>ROUNDUP(GC30/F30,0)</f>
        <v>3</v>
      </c>
      <c r="GE30" s="35">
        <v>2.0879629629629626E-2</v>
      </c>
      <c r="GF30" s="47">
        <f>ROUNDUP(GE30/F30,0)</f>
        <v>2</v>
      </c>
      <c r="GG30" s="35"/>
      <c r="GH30" s="47"/>
      <c r="GI30" s="35"/>
      <c r="GJ30" s="47"/>
      <c r="GK30" s="35"/>
      <c r="GL30" s="47"/>
      <c r="GM30" s="35">
        <v>4.3043981481481482E-2</v>
      </c>
      <c r="GN30" s="47">
        <f>ROUNDUP(GM30/F30,0)</f>
        <v>4</v>
      </c>
      <c r="GO30" s="35">
        <v>1.0300925925925926E-3</v>
      </c>
      <c r="GP30" s="47">
        <f>ROUNDUP(GO30/F30,0)</f>
        <v>1</v>
      </c>
      <c r="GQ30" s="35"/>
      <c r="GR30" s="47"/>
      <c r="GS30" s="35">
        <v>1.1585648148148149E-2</v>
      </c>
      <c r="GT30" s="47">
        <f>ROUNDUP(GS30/F30,0)</f>
        <v>1</v>
      </c>
      <c r="GU30" s="35">
        <v>2.8703703703703703E-2</v>
      </c>
      <c r="GV30" s="47">
        <f>ROUNDUP(GU30/F30,0)</f>
        <v>3</v>
      </c>
      <c r="GW30" s="35">
        <v>2.5624999999999998E-2</v>
      </c>
      <c r="GX30" s="47">
        <f>ROUNDUP(GW30/F30,0)</f>
        <v>3</v>
      </c>
      <c r="GY30" s="35">
        <v>1.2465277777777777E-2</v>
      </c>
      <c r="GZ30" s="47">
        <f>ROUNDUP(GY30/H30,0)</f>
        <v>1</v>
      </c>
      <c r="HA30" s="35">
        <v>2.1898148148148149E-2</v>
      </c>
      <c r="HB30" s="47">
        <f>ROUNDUP(HA30/H30,0)</f>
        <v>1</v>
      </c>
      <c r="HC30" s="35">
        <v>1.4537037037037038E-2</v>
      </c>
      <c r="HD30" s="47">
        <f>ROUNDUP(HC30/F30,0)</f>
        <v>2</v>
      </c>
      <c r="HE30" s="89"/>
      <c r="HF30" s="90"/>
      <c r="HG30" s="89"/>
      <c r="HH30" s="90"/>
      <c r="HI30" s="89"/>
      <c r="HJ30" s="90"/>
      <c r="HK30" s="89"/>
      <c r="HL30" s="90"/>
      <c r="HM30" s="89"/>
      <c r="HN30" s="90"/>
      <c r="HO30" s="89"/>
      <c r="HP30" s="90"/>
    </row>
    <row r="31" spans="1:224" s="73" customFormat="1" ht="19.5" customHeight="1" x14ac:dyDescent="0.2">
      <c r="A31" s="878" t="s">
        <v>111</v>
      </c>
      <c r="B31" s="879"/>
      <c r="C31" s="80">
        <f>SUM(G31:HP31)</f>
        <v>331</v>
      </c>
      <c r="D31" s="74" t="s">
        <v>112</v>
      </c>
      <c r="E31" s="912">
        <f>SUM(E3:E30)</f>
        <v>15.656967592592594</v>
      </c>
      <c r="F31" s="913"/>
      <c r="G31" s="82">
        <f>(IF(G3&gt;0,"1"))+(IF(G4&gt;0,"1"))+(IF(G5&gt;0,"1"))+(IF(G6&gt;0,"1"))+(IF(G7&gt;0,"1"))+(IF(G8&gt;0,"1"))+(IF(G9&gt;0,"1"))+(IF(G10&gt;0,"1"))+(IF(G11&gt;0,"1"))+(IF(G13&gt;0,"1"))+(IF(G14&gt;0,"1"))+(IF(G15&gt;0,"1"))+(IF(G17&gt;0,"1"))+(IF(G18&gt;0,"1"))+(IF(G21&gt;0,"1"))+(IF(G23&gt;0,"1"))+(IF(G24&gt;0,"1"))+(IF(G25&gt;0,"1"))+(IF(G26&gt;0,"1"))+(IF(G27&gt;0,"1"))+(IF(G28&gt;0,"1"))+(IF(G29&gt;0,"1"))+(IF(G30&gt;0,"1"))</f>
        <v>5</v>
      </c>
      <c r="H31" s="82"/>
      <c r="I31" s="82">
        <f>(IF(I3&gt;0,"1"))+(IF(I4&gt;0,"1"))+(IF(I5&gt;0,"1"))+(IF(I6&gt;0,"1"))+(IF(I7&gt;0,"1"))+(IF(I8&gt;0,"1"))+(IF(I9&gt;0,"1"))+(IF(I10&gt;0,"1"))+(IF(I11&gt;0,"1"))+(IF(I13&gt;0,"1"))+(IF(I14&gt;0,"1"))+(IF(I15&gt;0,"1"))+(IF(I17&gt;0,"1"))+(IF(I18&gt;0,"1"))+(IF(I21&gt;0,"1"))+(IF(I23&gt;0,"1"))+(IF(I24&gt;0,"1"))+(IF(I25&gt;0,"1"))+(IF(I26&gt;0,"1"))+(IF(I27&gt;0,"1"))+(IF(I28&gt;0,"1"))+(IF(I29&gt;0,"1"))+(IF(I30&gt;0,"1"))</f>
        <v>5</v>
      </c>
      <c r="J31" s="82"/>
      <c r="K31" s="82">
        <f>(IF(K3&gt;0,"1"))+(IF(K4&gt;0,"1"))+(IF(K5&gt;0,"1"))+(IF(K6&gt;0,"1"))+(IF(K7&gt;0,"1"))+(IF(K8&gt;0,"1"))+(IF(K9&gt;0,"1"))+(IF(K10&gt;0,"1"))+(IF(K11&gt;0,"1"))+(IF(K13&gt;0,"1"))+(IF(K14&gt;0,"1"))+(IF(K15&gt;0,"1"))+(IF(K17&gt;0,"1"))+(IF(K18&gt;0,"1"))+(IF(K21&gt;0,"1"))+(IF(K23&gt;0,"1"))+(IF(K24&gt;0,"1"))+(IF(K25&gt;0,"1"))+(IF(K26&gt;0,"1"))+(IF(K27&gt;0,"1"))+(IF(K28&gt;0,"1"))+(IF(K29&gt;0,"1"))+(IF(K30&gt;0,"1"))</f>
        <v>1</v>
      </c>
      <c r="L31" s="82"/>
      <c r="M31" s="82">
        <f>(IF(M3&gt;0,"1"))+(IF(M4&gt;0,"1"))+(IF(M5&gt;0,"1"))+(IF(M6&gt;0,"1"))+(IF(M7&gt;0,"1"))+(IF(M8&gt;0,"1"))+(IF(M9&gt;0,"1"))+(IF(M10&gt;0,"1"))+(IF(M11&gt;0,"1"))+(IF(M13&gt;0,"1"))+(IF(M14&gt;0,"1"))+(IF(M15&gt;0,"1"))+(IF(M17&gt;0,"1"))+(IF(M18&gt;0,"1"))+(IF(M21&gt;0,"1"))+(IF(M23&gt;0,"1"))+(IF(M24&gt;0,"1"))+(IF(M25&gt;0,"1"))+(IF(M26&gt;0,"1"))+(IF(M27&gt;0,"1"))+(IF(M28&gt;0,"1"))+(IF(M29&gt;0,"1"))+(IF(M30&gt;0,"1"))</f>
        <v>5</v>
      </c>
      <c r="N31" s="82"/>
      <c r="O31" s="82">
        <f>(IF(O3&gt;0,"1"))+(IF(O4&gt;0,"1"))+(IF(O5&gt;0,"1"))+(IF(O6&gt;0,"1"))+(IF(O7&gt;0,"1"))+(IF(O8&gt;0,"1"))+(IF(O9&gt;0,"1"))+(IF(O10&gt;0,"1"))+(IF(O11&gt;0,"1"))+(IF(O13&gt;0,"1"))+(IF(O14&gt;0,"1"))+(IF(O15&gt;0,"1"))+(IF(O17&gt;0,"1"))+(IF(O18&gt;0,"1"))+(IF(O21&gt;0,"1"))+(IF(O23&gt;0,"1"))+(IF(O24&gt;0,"1"))+(IF(O25&gt;0,"1"))+(IF(O26&gt;0,"1"))+(IF(O27&gt;0,"1"))+(IF(O28&gt;0,"1"))+(IF(O29&gt;0,"1"))+(IF(O30&gt;0,"1"))</f>
        <v>1</v>
      </c>
      <c r="P31" s="82"/>
      <c r="Q31" s="82">
        <f>(IF(Q3&gt;0,"1"))+(IF(Q4&gt;0,"1"))+(IF(Q5&gt;0,"1"))+(IF(Q6&gt;0,"1"))+(IF(Q7&gt;0,"1"))+(IF(Q8&gt;0,"1"))+(IF(Q9&gt;0,"1"))+(IF(Q10&gt;0,"1"))+(IF(Q11&gt;0,"1"))+(IF(Q13&gt;0,"1"))+(IF(Q14&gt;0,"1"))+(IF(Q15&gt;0,"1"))+(IF(Q17&gt;0,"1"))+(IF(Q18&gt;0,"1"))+(IF(Q21&gt;0,"1"))+(IF(Q23&gt;0,"1"))+(IF(Q24&gt;0,"1"))+(IF(Q25&gt;0,"1"))+(IF(Q26&gt;0,"1"))+(IF(Q27&gt;0,"1"))+(IF(Q28&gt;0,"1"))+(IF(Q29&gt;0,"1"))+(IF(Q30&gt;0,"1"))</f>
        <v>5</v>
      </c>
      <c r="R31" s="82"/>
      <c r="S31" s="82">
        <f>(IF(S3&gt;0,"1"))+(IF(S4&gt;0,"1"))+(IF(S5&gt;0,"1"))+(IF(S6&gt;0,"1"))+(IF(S7&gt;0,"1"))+(IF(S8&gt;0,"1"))+(IF(S9&gt;0,"1"))+(IF(S10&gt;0,"1"))+(IF(S11&gt;0,"1"))+(IF(S13&gt;0,"1"))+(IF(S14&gt;0,"1"))+(IF(S15&gt;0,"1"))+(IF(S17&gt;0,"1"))+(IF(S18&gt;0,"1"))+(IF(S21&gt;0,"1"))+(IF(S23&gt;0,"1"))+(IF(S24&gt;0,"1"))+(IF(S25&gt;0,"1"))+(IF(S26&gt;0,"1"))+(IF(S27&gt;0,"1"))+(IF(S28&gt;0,"1"))+(IF(S29&gt;0,"1"))+(IF(S30&gt;0,"1"))</f>
        <v>1</v>
      </c>
      <c r="T31" s="82"/>
      <c r="U31" s="82">
        <f>(IF(U3&gt;0,"1"))+(IF(U4&gt;0,"1"))+(IF(U5&gt;0,"1"))+(IF(U6&gt;0,"1"))+(IF(U7&gt;0,"1"))+(IF(U8&gt;0,"1"))+(IF(U9&gt;0,"1"))+(IF(U10&gt;0,"1"))+(IF(U11&gt;0,"1"))+(IF(U13&gt;0,"1"))+(IF(U14&gt;0,"1"))+(IF(U15&gt;0,"1"))+(IF(U17&gt;0,"1"))+(IF(U18&gt;0,"1"))+(IF(U21&gt;0,"1"))+(IF(U23&gt;0,"1"))+(IF(U24&gt;0,"1"))+(IF(U25&gt;0,"1"))+(IF(U26&gt;0,"1"))+(IF(U27&gt;0,"1"))+(IF(U28&gt;0,"1"))+(IF(U29&gt;0,"1"))+(IF(U30&gt;0,"1"))</f>
        <v>1</v>
      </c>
      <c r="V31" s="82"/>
      <c r="W31" s="82">
        <f>(IF(W3&gt;0,"1"))+(IF(W4&gt;0,"1"))+(IF(W5&gt;0,"1"))+(IF(W6&gt;0,"1"))+(IF(W7&gt;0,"1"))+(IF(W8&gt;0,"1"))+(IF(W9&gt;0,"1"))+(IF(W10&gt;0,"1"))+(IF(W11&gt;0,"1"))+(IF(W13&gt;0,"1"))+(IF(W14&gt;0,"1"))+(IF(W15&gt;0,"1"))+(IF(W17&gt;0,"1"))+(IF(W18&gt;0,"1"))+(IF(W21&gt;0,"1"))+(IF(W23&gt;0,"1"))+(IF(W24&gt;0,"1"))+(IF(W25&gt;0,"1"))+(IF(W26&gt;0,"1"))+(IF(W27&gt;0,"1"))+(IF(W28&gt;0,"1"))+(IF(W29&gt;0,"1"))+(IF(W30&gt;0,"1"))</f>
        <v>1</v>
      </c>
      <c r="X31" s="82"/>
      <c r="Y31" s="82">
        <f>(IF(Y3&gt;0,"1"))+(IF(Y4&gt;0,"1"))+(IF(Y5&gt;0,"1"))+(IF(Y6&gt;0,"1"))+(IF(Y7&gt;0,"1"))+(IF(Y8&gt;0,"1"))+(IF(Y9&gt;0,"1"))+(IF(Y10&gt;0,"1"))+(IF(Y11&gt;0,"1"))+(IF(Y13&gt;0,"1"))+(IF(Y14&gt;0,"1"))+(IF(Y15&gt;0,"1"))+(IF(Y17&gt;0,"1"))+(IF(Y18&gt;0,"1"))+(IF(Y21&gt;0,"1"))+(IF(Y23&gt;0,"1"))+(IF(Y24&gt;0,"1"))+(IF(Y25&gt;0,"1"))+(IF(Y26&gt;0,"1"))+(IF(Y27&gt;0,"1"))+(IF(Y28&gt;0,"1"))+(IF(Y29&gt;0,"1"))+(IF(Y30&gt;0,"1"))</f>
        <v>1</v>
      </c>
      <c r="Z31" s="82"/>
      <c r="AA31" s="82">
        <f>(IF(AA3&gt;0,"1"))+(IF(AA4&gt;0,"1"))+(IF(AA5&gt;0,"1"))+(IF(AA6&gt;0,"1"))+(IF(AA7&gt;0,"1"))+(IF(AA8&gt;0,"1"))+(IF(AA9&gt;0,"1"))+(IF(AA10&gt;0,"1"))+(IF(AA11&gt;0,"1"))+(IF(AA13&gt;0,"1"))+(IF(AA14&gt;0,"1"))+(IF(AA15&gt;0,"1"))+(IF(AA17&gt;0,"1"))+(IF(AA18&gt;0,"1"))+(IF(AA21&gt;0,"1"))+(IF(AA23&gt;0,"1"))+(IF(AA24&gt;0,"1"))+(IF(AA25&gt;0,"1"))+(IF(AA26&gt;0,"1"))+(IF(AA27&gt;0,"1"))+(IF(AA28&gt;0,"1"))+(IF(AA29&gt;0,"1"))+(IF(AA30&gt;0,"1"))</f>
        <v>2</v>
      </c>
      <c r="AB31" s="82"/>
      <c r="AC31" s="82">
        <f>(IF(AC3&gt;0,"1"))+(IF(AC4&gt;0,"1"))+(IF(AC5&gt;0,"1"))+(IF(AC6&gt;0,"1"))+(IF(AC7&gt;0,"1"))+(IF(AC8&gt;0,"1"))+(IF(AC9&gt;0,"1"))+(IF(AC10&gt;0,"1"))+(IF(AC11&gt;0,"1"))+(IF(AC13&gt;0,"1"))+(IF(AC14&gt;0,"1"))+(IF(AC15&gt;0,"1"))+(IF(AC17&gt;0,"1"))+(IF(AC18&gt;0,"1"))+(IF(AC21&gt;0,"1"))+(IF(AC23&gt;0,"1"))+(IF(AC24&gt;0,"1"))+(IF(AC25&gt;0,"1"))+(IF(AC26&gt;0,"1"))+(IF(AC27&gt;0,"1"))+(IF(AC28&gt;0,"1"))+(IF(AC29&gt;0,"1"))+(IF(AC30&gt;0,"1"))</f>
        <v>1</v>
      </c>
      <c r="AD31" s="82"/>
      <c r="AE31" s="82">
        <f>(IF(AE3&gt;0,"1"))+(IF(AE4&gt;0,"1"))+(IF(AE5&gt;0,"1"))+(IF(AE6&gt;0,"1"))+(IF(AE7&gt;0,"1"))+(IF(AE8&gt;0,"1"))+(IF(AE9&gt;0,"1"))+(IF(AE10&gt;0,"1"))+(IF(AE11&gt;0,"1"))+(IF(AE13&gt;0,"1"))+(IF(AE14&gt;0,"1"))+(IF(AE15&gt;0,"1"))+(IF(AE17&gt;0,"1"))+(IF(AE18&gt;0,"1"))+(IF(AE21&gt;0,"1"))+(IF(AE23&gt;0,"1"))+(IF(AE24&gt;0,"1"))+(IF(AE25&gt;0,"1"))+(IF(AE26&gt;0,"1"))+(IF(AE27&gt;0,"1"))+(IF(AE28&gt;0,"1"))+(IF(AE29&gt;0,"1"))+(IF(AE30&gt;0,"1"))</f>
        <v>1</v>
      </c>
      <c r="AF31" s="82"/>
      <c r="AG31" s="82">
        <f>(IF(AG3&gt;0,"1"))+(IF(AG4&gt;0,"1"))+(IF(AG5&gt;0,"1"))+(IF(AG6&gt;0,"1"))+(IF(AG7&gt;0,"1"))+(IF(AG8&gt;0,"1"))+(IF(AG9&gt;0,"1"))+(IF(AG10&gt;0,"1"))+(IF(AG11&gt;0,"1"))+(IF(AG13&gt;0,"1"))+(IF(AG14&gt;0,"1"))+(IF(AG15&gt;0,"1"))+(IF(AG17&gt;0,"1"))+(IF(AG18&gt;0,"1"))+(IF(AG21&gt;0,"1"))+(IF(AG23&gt;0,"1"))+(IF(AG24&gt;0,"1"))+(IF(AG25&gt;0,"1"))+(IF(AG26&gt;0,"1"))+(IF(AG27&gt;0,"1"))+(IF(AG28&gt;0,"1"))+(IF(AG29&gt;0,"1"))+(IF(AG30&gt;0,"1"))</f>
        <v>9</v>
      </c>
      <c r="AH31" s="82"/>
      <c r="AI31" s="82">
        <f>(IF(AI3&gt;0,"1"))+(IF(AI4&gt;0,"1"))+(IF(AI5&gt;0,"1"))+(IF(AI6&gt;0,"1"))+(IF(AI7&gt;0,"1"))+(IF(AI8&gt;0,"1"))+(IF(AI9&gt;0,"1"))+(IF(AI10&gt;0,"1"))+(IF(AI11&gt;0,"1"))+(IF(AI13&gt;0,"1"))+(IF(AI14&gt;0,"1"))+(IF(AI15&gt;0,"1"))+(IF(AI17&gt;0,"1"))+(IF(AI18&gt;0,"1"))+(IF(AI21&gt;0,"1"))+(IF(AI23&gt;0,"1"))+(IF(AI24&gt;0,"1"))+(IF(AI25&gt;0,"1"))+(IF(AI26&gt;0,"1"))+(IF(AI27&gt;0,"1"))+(IF(AI28&gt;0,"1"))+(IF(AI29&gt;0,"1"))+(IF(AI30&gt;0,"1"))</f>
        <v>8</v>
      </c>
      <c r="AJ31" s="82"/>
      <c r="AK31" s="82">
        <f>(IF(AK3&gt;0,"1"))+(IF(AK4&gt;0,"1"))+(IF(AK5&gt;0,"1"))+(IF(AK6&gt;0,"1"))+(IF(AK7&gt;0,"1"))+(IF(AK8&gt;0,"1"))+(IF(AK9&gt;0,"1"))+(IF(AK10&gt;0,"1"))+(IF(AK11&gt;0,"1"))+(IF(AK13&gt;0,"1"))+(IF(AK14&gt;0,"1"))+(IF(AK15&gt;0,"1"))+(IF(AK17&gt;0,"1"))+(IF(AK18&gt;0,"1"))+(IF(AK21&gt;0,"1"))+(IF(AK23&gt;0,"1"))+(IF(AK24&gt;0,"1"))+(IF(AK25&gt;0,"1"))+(IF(AK26&gt;0,"1"))+(IF(AK27&gt;0,"1"))+(IF(AK28&gt;0,"1"))+(IF(AK29&gt;0,"1"))+(IF(AK30&gt;0,"1"))</f>
        <v>2</v>
      </c>
      <c r="AL31" s="82"/>
      <c r="AM31" s="82">
        <f>(IF(AM3&gt;0,"1"))+(IF(AM4&gt;0,"1"))+(IF(AM5&gt;0,"1"))+(IF(AM6&gt;0,"1"))+(IF(AM7&gt;0,"1"))+(IF(AM8&gt;0,"1"))+(IF(AM9&gt;0,"1"))+(IF(AM10&gt;0,"1"))+(IF(AM11&gt;0,"1"))+(IF(AM13&gt;0,"1"))+(IF(AM14&gt;0,"1"))+(IF(AM15&gt;0,"1"))+(IF(AM17&gt;0,"1"))+(IF(AM18&gt;0,"1"))+(IF(AM21&gt;0,"1"))+(IF(AM23&gt;0,"1"))+(IF(AM24&gt;0,"1"))+(IF(AM25&gt;0,"1"))+(IF(AM26&gt;0,"1"))+(IF(AM27&gt;0,"1"))+(IF(AM28&gt;0,"1"))+(IF(AM29&gt;0,"1"))+(IF(AM30&gt;0,"1"))</f>
        <v>10</v>
      </c>
      <c r="AN31" s="82"/>
      <c r="AO31" s="82">
        <f>(IF(AO3&gt;0,"1"))+(IF(AO4&gt;0,"1"))+(IF(AO5&gt;0,"1"))+(IF(AO6&gt;0,"1"))+(IF(AO7&gt;0,"1"))+(IF(AO8&gt;0,"1"))+(IF(AO9&gt;0,"1"))+(IF(AO10&gt;0,"1"))+(IF(AO11&gt;0,"1"))+(IF(AO13&gt;0,"1"))+(IF(AO14&gt;0,"1"))+(IF(AO15&gt;0,"1"))+(IF(AO17&gt;0,"1"))+(IF(AO18&gt;0,"1"))+(IF(AO21&gt;0,"1"))+(IF(AO23&gt;0,"1"))+(IF(AO24&gt;0,"1"))+(IF(AO25&gt;0,"1"))+(IF(AO26&gt;0,"1"))+(IF(AO27&gt;0,"1"))+(IF(AO28&gt;0,"1"))+(IF(AO29&gt;0,"1"))+(IF(AO30&gt;0,"1"))</f>
        <v>4</v>
      </c>
      <c r="AP31" s="82"/>
      <c r="AQ31" s="82">
        <f>(IF(AQ3&gt;0,"1"))+(IF(AQ4&gt;0,"1"))+(IF(AQ5&gt;0,"1"))+(IF(AQ6&gt;0,"1"))+(IF(AQ7&gt;0,"1"))+(IF(AQ8&gt;0,"1"))+(IF(AQ9&gt;0,"1"))+(IF(AQ10&gt;0,"1"))+(IF(AQ11&gt;0,"1"))+(IF(AQ13&gt;0,"1"))+(IF(AQ14&gt;0,"1"))+(IF(AQ15&gt;0,"1"))+(IF(AQ17&gt;0,"1"))+(IF(AQ18&gt;0,"1"))+(IF(AQ21&gt;0,"1"))+(IF(AQ23&gt;0,"1"))+(IF(AQ24&gt;0,"1"))+(IF(AQ25&gt;0,"1"))+(IF(AQ26&gt;0,"1"))+(IF(AQ27&gt;0,"1"))+(IF(AQ28&gt;0,"1"))+(IF(AQ29&gt;0,"1"))+(IF(AQ30&gt;0,"1"))</f>
        <v>1</v>
      </c>
      <c r="AR31" s="82"/>
      <c r="AS31" s="82">
        <f>(IF(AS3&gt;0,"1"))+(IF(AS4&gt;0,"1"))+(IF(AS5&gt;0,"1"))+(IF(AS6&gt;0,"1"))+(IF(AS7&gt;0,"1"))+(IF(AS8&gt;0,"1"))+(IF(AS9&gt;0,"1"))+(IF(AS10&gt;0,"1"))+(IF(AS11&gt;0,"1"))+(IF(AS13&gt;0,"1"))+(IF(AS14&gt;0,"1"))+(IF(AS15&gt;0,"1"))+(IF(AS17&gt;0,"1"))+(IF(AS18&gt;0,"1"))+(IF(AS21&gt;0,"1"))+(IF(AS23&gt;0,"1"))+(IF(AS24&gt;0,"1"))+(IF(AS25&gt;0,"1"))+(IF(AS26&gt;0,"1"))+(IF(AS27&gt;0,"1"))+(IF(AS28&gt;0,"1"))+(IF(AS29&gt;0,"1"))+(IF(AS30&gt;0,"1"))</f>
        <v>2</v>
      </c>
      <c r="AT31" s="82"/>
      <c r="AU31" s="82">
        <f>(IF(AU3&gt;0,"1"))+(IF(AU4&gt;0,"1"))+(IF(AU5&gt;0,"1"))+(IF(AU6&gt;0,"1"))+(IF(AU7&gt;0,"1"))+(IF(AU8&gt;0,"1"))+(IF(AU9&gt;0,"1"))+(IF(AU10&gt;0,"1"))+(IF(AU11&gt;0,"1"))+(IF(AU13&gt;0,"1"))+(IF(AU14&gt;0,"1"))+(IF(AU15&gt;0,"1"))+(IF(AU17&gt;0,"1"))+(IF(AU18&gt;0,"1"))+(IF(AU21&gt;0,"1"))+(IF(AU23&gt;0,"1"))+(IF(AU24&gt;0,"1"))+(IF(AU25&gt;0,"1"))+(IF(AU26&gt;0,"1"))+(IF(AU27&gt;0,"1"))+(IF(AU28&gt;0,"1"))+(IF(AU29&gt;0,"1"))+(IF(AU30&gt;0,"1"))</f>
        <v>9</v>
      </c>
      <c r="AV31" s="82"/>
      <c r="AW31" s="82">
        <f>(IF(AW3&gt;0,"1"))+(IF(AW4&gt;0,"1"))+(IF(AW5&gt;0,"1"))+(IF(AW6&gt;0,"1"))+(IF(AW7&gt;0,"1"))+(IF(AW8&gt;0,"1"))+(IF(AW9&gt;0,"1"))+(IF(AW10&gt;0,"1"))+(IF(AW11&gt;0,"1"))+(IF(AW13&gt;0,"1"))+(IF(AW14&gt;0,"1"))+(IF(AW15&gt;0,"1"))+(IF(AW17&gt;0,"1"))+(IF(AW18&gt;0,"1"))+(IF(AW21&gt;0,"1"))+(IF(AW23&gt;0,"1"))+(IF(AW24&gt;0,"1"))+(IF(AW25&gt;0,"1"))+(IF(AW26&gt;0,"1"))+(IF(AW27&gt;0,"1"))+(IF(AW28&gt;0,"1"))+(IF(AW29&gt;0,"1"))+(IF(AW30&gt;0,"1"))</f>
        <v>1</v>
      </c>
      <c r="AX31" s="82"/>
      <c r="AY31" s="82">
        <f>(IF(AY3&gt;0,"1"))+(IF(AY4&gt;0,"1"))+(IF(AY5&gt;0,"1"))+(IF(AY6&gt;0,"1"))+(IF(AY7&gt;0,"1"))+(IF(AY8&gt;0,"1"))+(IF(AY9&gt;0,"1"))+(IF(AY10&gt;0,"1"))+(IF(AY11&gt;0,"1"))+(IF(AY13&gt;0,"1"))+(IF(AY14&gt;0,"1"))+(IF(AY15&gt;0,"1"))+(IF(AY17&gt;0,"1"))+(IF(AY18&gt;0,"1"))+(IF(AY21&gt;0,"1"))+(IF(AY23&gt;0,"1"))+(IF(AY24&gt;0,"1"))+(IF(AY25&gt;0,"1"))+(IF(AY26&gt;0,"1"))+(IF(AY27&gt;0,"1"))+(IF(AY28&gt;0,"1"))+(IF(AY29&gt;0,"1"))+(IF(AY30&gt;0,"1"))</f>
        <v>2</v>
      </c>
      <c r="AZ31" s="82"/>
      <c r="BA31" s="82">
        <f>(IF(BA3&gt;0,"1"))+(IF(BA4&gt;0,"1"))+(IF(BA5&gt;0,"1"))+(IF(BA6&gt;0,"1"))+(IF(BA7&gt;0,"1"))+(IF(BA8&gt;0,"1"))+(IF(BA9&gt;0,"1"))+(IF(BA10&gt;0,"1"))+(IF(BA11&gt;0,"1"))+(IF(BA13&gt;0,"1"))+(IF(BA14&gt;0,"1"))+(IF(BA15&gt;0,"1"))+(IF(BA17&gt;0,"1"))+(IF(BA18&gt;0,"1"))+(IF(BA21&gt;0,"1"))+(IF(BA23&gt;0,"1"))+(IF(BA24&gt;0,"1"))+(IF(BA25&gt;0,"1"))+(IF(BA26&gt;0,"1"))+(IF(BA27&gt;0,"1"))+(IF(BA28&gt;0,"1"))+(IF(BA29&gt;0,"1"))+(IF(BA30&gt;0,"1"))</f>
        <v>1</v>
      </c>
      <c r="BB31" s="82"/>
      <c r="BC31" s="82">
        <f>(IF(BC3&gt;0,"1"))+(IF(BC4&gt;0,"1"))+(IF(BC5&gt;0,"1"))+(IF(BC6&gt;0,"1"))+(IF(BC7&gt;0,"1"))+(IF(BC8&gt;0,"1"))+(IF(BC9&gt;0,"1"))+(IF(BC10&gt;0,"1"))+(IF(BC11&gt;0,"1"))+(IF(BC13&gt;0,"1"))+(IF(BC14&gt;0,"1"))+(IF(BC15&gt;0,"1"))+(IF(BC17&gt;0,"1"))+(IF(BC18&gt;0,"1"))+(IF(BC21&gt;0,"1"))+(IF(BC23&gt;0,"1"))+(IF(BC24&gt;0,"1"))+(IF(BC25&gt;0,"1"))+(IF(BC26&gt;0,"1"))+(IF(BC27&gt;0,"1"))+(IF(BC28&gt;0,"1"))+(IF(BC29&gt;0,"1"))+(IF(BC30&gt;0,"1"))</f>
        <v>3</v>
      </c>
      <c r="BD31" s="82"/>
      <c r="BE31" s="82">
        <f>(IF(BE3&gt;0,"1"))+(IF(BE4&gt;0,"1"))+(IF(BE5&gt;0,"1"))+(IF(BE6&gt;0,"1"))+(IF(BE7&gt;0,"1"))+(IF(BE8&gt;0,"1"))+(IF(BE9&gt;0,"1"))+(IF(BE10&gt;0,"1"))+(IF(BE11&gt;0,"1"))+(IF(BE13&gt;0,"1"))+(IF(BE14&gt;0,"1"))+(IF(BE15&gt;0,"1"))+(IF(BE17&gt;0,"1"))+(IF(BE18&gt;0,"1"))+(IF(BE21&gt;0,"1"))+(IF(BE23&gt;0,"1"))+(IF(BE24&gt;0,"1"))+(IF(BE25&gt;0,"1"))+(IF(BE26&gt;0,"1"))+(IF(BE27&gt;0,"1"))+(IF(BE28&gt;0,"1"))+(IF(BE29&gt;0,"1"))+(IF(BE30&gt;0,"1"))</f>
        <v>7</v>
      </c>
      <c r="BF31" s="82"/>
      <c r="BG31" s="82">
        <f>(IF(BG3&gt;0,"1"))+(IF(BG4&gt;0,"1"))+(IF(BG5&gt;0,"1"))+(IF(BG6&gt;0,"1"))+(IF(BG7&gt;0,"1"))+(IF(BG8&gt;0,"1"))+(IF(BG9&gt;0,"1"))+(IF(BG10&gt;0,"1"))+(IF(BG11&gt;0,"1"))+(IF(BG13&gt;0,"1"))+(IF(BG14&gt;0,"1"))+(IF(BG15&gt;0,"1"))+(IF(BG17&gt;0,"1"))+(IF(BG18&gt;0,"1"))+(IF(BG21&gt;0,"1"))+(IF(BG23&gt;0,"1"))+(IF(BG24&gt;0,"1"))+(IF(BG25&gt;0,"1"))+(IF(BG26&gt;0,"1"))+(IF(BG27&gt;0,"1"))+(IF(BG28&gt;0,"1"))+(IF(BG29&gt;0,"1"))+(IF(BG30&gt;0,"1"))</f>
        <v>1</v>
      </c>
      <c r="BH31" s="82"/>
      <c r="BI31" s="82">
        <f>(IF(BI3&gt;0,"1"))+(IF(BI4&gt;0,"1"))+(IF(BI5&gt;0,"1"))+(IF(BI6&gt;0,"1"))+(IF(BI7&gt;0,"1"))+(IF(BI8&gt;0,"1"))+(IF(BI9&gt;0,"1"))+(IF(BI10&gt;0,"1"))+(IF(BI11&gt;0,"1"))+(IF(BI13&gt;0,"1"))+(IF(BI14&gt;0,"1"))+(IF(BI15&gt;0,"1"))+(IF(BI17&gt;0,"1"))+(IF(BI18&gt;0,"1"))+(IF(BI21&gt;0,"1"))+(IF(BI23&gt;0,"1"))+(IF(BI24&gt;0,"1"))+(IF(BI25&gt;0,"1"))+(IF(BI26&gt;0,"1"))+(IF(BI27&gt;0,"1"))+(IF(BI28&gt;0,"1"))+(IF(BI29&gt;0,"1"))+(IF(BI30&gt;0,"1"))</f>
        <v>1</v>
      </c>
      <c r="BJ31" s="82"/>
      <c r="BK31" s="82">
        <f>(IF(BK3&gt;0,"1"))+(IF(BK4&gt;0,"1"))+(IF(BK5&gt;0,"1"))+(IF(BK6&gt;0,"1"))+(IF(BK7&gt;0,"1"))+(IF(BK8&gt;0,"1"))+(IF(BK9&gt;0,"1"))+(IF(BK10&gt;0,"1"))+(IF(BK11&gt;0,"1"))+(IF(BK13&gt;0,"1"))+(IF(BK14&gt;0,"1"))+(IF(BK15&gt;0,"1"))+(IF(BK17&gt;0,"1"))+(IF(BK18&gt;0,"1"))+(IF(BK21&gt;0,"1"))+(IF(BK23&gt;0,"1"))+(IF(BK24&gt;0,"1"))+(IF(BK25&gt;0,"1"))+(IF(BK26&gt;0,"1"))+(IF(BK27&gt;0,"1"))+(IF(BK28&gt;0,"1"))+(IF(BK29&gt;0,"1"))+(IF(BK30&gt;0,"1"))</f>
        <v>1</v>
      </c>
      <c r="BL31" s="82"/>
      <c r="BM31" s="82">
        <f>(IF(BM3&gt;0,"1"))+(IF(BM4&gt;0,"1"))+(IF(BM5&gt;0,"1"))+(IF(BM6&gt;0,"1"))+(IF(BM7&gt;0,"1"))+(IF(BM8&gt;0,"1"))+(IF(BM9&gt;0,"1"))+(IF(BM10&gt;0,"1"))+(IF(BM11&gt;0,"1"))+(IF(BM13&gt;0,"1"))+(IF(BM14&gt;0,"1"))+(IF(BM15&gt;0,"1"))+(IF(BM17&gt;0,"1"))+(IF(BM18&gt;0,"1"))+(IF(BM21&gt;0,"1"))+(IF(BM23&gt;0,"1"))+(IF(BM24&gt;0,"1"))+(IF(BM25&gt;0,"1"))+(IF(BM26&gt;0,"1"))+(IF(BM27&gt;0,"1"))+(IF(BM28&gt;0,"1"))+(IF(BM29&gt;0,"1"))+(IF(BM30&gt;0,"1"))</f>
        <v>1</v>
      </c>
      <c r="BN31" s="82"/>
      <c r="BO31" s="82">
        <f>(IF(BO3&gt;0,"1"))+(IF(BO4&gt;0,"1"))+(IF(BO5&gt;0,"1"))+(IF(BO6&gt;0,"1"))+(IF(BO7&gt;0,"1"))+(IF(BO8&gt;0,"1"))+(IF(BO9&gt;0,"1"))+(IF(BO10&gt;0,"1"))+(IF(BO11&gt;0,"1"))+(IF(BO13&gt;0,"1"))+(IF(BO14&gt;0,"1"))+(IF(BO15&gt;0,"1"))+(IF(BO17&gt;0,"1"))+(IF(BO18&gt;0,"1"))+(IF(BO21&gt;0,"1"))+(IF(BO23&gt;0,"1"))+(IF(BO24&gt;0,"1"))+(IF(BO25&gt;0,"1"))+(IF(BO26&gt;0,"1"))+(IF(BO27&gt;0,"1"))+(IF(BO28&gt;0,"1"))+(IF(BO29&gt;0,"1"))+(IF(BO30&gt;0,"1"))</f>
        <v>1</v>
      </c>
      <c r="BP31" s="82"/>
      <c r="BQ31" s="82">
        <f>(IF(BQ3&gt;0,"1"))+(IF(BQ4&gt;0,"1"))+(IF(BQ5&gt;0,"1"))+(IF(BQ6&gt;0,"1"))+(IF(BQ7&gt;0,"1"))+(IF(BQ8&gt;0,"1"))+(IF(BQ9&gt;0,"1"))+(IF(BQ10&gt;0,"1"))+(IF(BQ11&gt;0,"1"))+(IF(BQ13&gt;0,"1"))+(IF(BQ14&gt;0,"1"))+(IF(BQ15&gt;0,"1"))+(IF(BQ17&gt;0,"1"))+(IF(BQ18&gt;0,"1"))+(IF(BQ21&gt;0,"1"))+(IF(BQ23&gt;0,"1"))+(IF(BQ24&gt;0,"1"))+(IF(BQ25&gt;0,"1"))+(IF(BQ26&gt;0,"1"))+(IF(BQ27&gt;0,"1"))+(IF(BQ28&gt;0,"1"))+(IF(BQ29&gt;0,"1"))+(IF(BQ30&gt;0,"1"))</f>
        <v>1</v>
      </c>
      <c r="BR31" s="82"/>
      <c r="BS31" s="82">
        <f>(IF(BS3&gt;0,"1"))+(IF(BS4&gt;0,"1"))+(IF(BS5&gt;0,"1"))+(IF(BS6&gt;0,"1"))+(IF(BS7&gt;0,"1"))+(IF(BS8&gt;0,"1"))+(IF(BS9&gt;0,"1"))+(IF(BS10&gt;0,"1"))+(IF(BS11&gt;0,"1"))+(IF(BS13&gt;0,"1"))+(IF(BS14&gt;0,"1"))+(IF(BS15&gt;0,"1"))+(IF(BS17&gt;0,"1"))+(IF(BS18&gt;0,"1"))+(IF(BS21&gt;0,"1"))+(IF(BS23&gt;0,"1"))+(IF(BS24&gt;0,"1"))+(IF(BS25&gt;0,"1"))+(IF(BS26&gt;0,"1"))+(IF(BS27&gt;0,"1"))+(IF(BS28&gt;0,"1"))+(IF(BS29&gt;0,"1"))+(IF(BS30&gt;0,"1"))</f>
        <v>8</v>
      </c>
      <c r="BT31" s="82"/>
      <c r="BU31" s="82">
        <f>(IF(BU3&gt;0,"1"))+(IF(BU4&gt;0,"1"))+(IF(BU5&gt;0,"1"))+(IF(BU6&gt;0,"1"))+(IF(BU7&gt;0,"1"))+(IF(BU8&gt;0,"1"))+(IF(BU9&gt;0,"1"))+(IF(BU10&gt;0,"1"))+(IF(BU11&gt;0,"1"))+(IF(BU13&gt;0,"1"))+(IF(BU14&gt;0,"1"))+(IF(BU15&gt;0,"1"))+(IF(BU17&gt;0,"1"))+(IF(BU18&gt;0,"1"))+(IF(BU21&gt;0,"1"))+(IF(BU23&gt;0,"1"))+(IF(BU24&gt;0,"1"))+(IF(BU25&gt;0,"1"))+(IF(BU26&gt;0,"1"))+(IF(BU27&gt;0,"1"))+(IF(BU28&gt;0,"1"))+(IF(BU29&gt;0,"1"))+(IF(BU30&gt;0,"1"))</f>
        <v>12</v>
      </c>
      <c r="BV31" s="82"/>
      <c r="BW31" s="82">
        <f>(IF(BW3&gt;0,"1"))+(IF(BW4&gt;0,"1"))+(IF(BW5&gt;0,"1"))+(IF(BW6&gt;0,"1"))+(IF(BW7&gt;0,"1"))+(IF(BW8&gt;0,"1"))+(IF(BW9&gt;0,"1"))+(IF(BW10&gt;0,"1"))+(IF(BW11&gt;0,"1"))+(IF(BW13&gt;0,"1"))+(IF(BW14&gt;0,"1"))+(IF(BW15&gt;0,"1"))+(IF(BW17&gt;0,"1"))+(IF(BW18&gt;0,"1"))+(IF(BW21&gt;0,"1"))+(IF(BW23&gt;0,"1"))+(IF(BW24&gt;0,"1"))+(IF(BW25&gt;0,"1"))+(IF(BW26&gt;0,"1"))+(IF(BW27&gt;0,"1"))+(IF(BW28&gt;0,"1"))+(IF(BW29&gt;0,"1"))+(IF(BW30&gt;0,"1"))</f>
        <v>8</v>
      </c>
      <c r="BX31" s="82"/>
      <c r="BY31" s="82">
        <f>(IF(BY3&gt;0,"1"))+(IF(BY4&gt;0,"1"))+(IF(BY5&gt;0,"1"))+(IF(BY6&gt;0,"1"))+(IF(BY7&gt;0,"1"))+(IF(BY8&gt;0,"1"))+(IF(BY9&gt;0,"1"))+(IF(BY10&gt;0,"1"))+(IF(BY11&gt;0,"1"))+(IF(BY13&gt;0,"1"))+(IF(BY14&gt;0,"1"))+(IF(BY15&gt;0,"1"))+(IF(BY17&gt;0,"1"))+(IF(BY18&gt;0,"1"))+(IF(BY21&gt;0,"1"))+(IF(BY23&gt;0,"1"))+(IF(BY24&gt;0,"1"))+(IF(BY25&gt;0,"1"))+(IF(BY26&gt;0,"1"))+(IF(BY27&gt;0,"1"))+(IF(BY28&gt;0,"1"))+(IF(BY29&gt;0,"1"))+(IF(BY30&gt;0,"1"))</f>
        <v>1</v>
      </c>
      <c r="BZ31" s="82"/>
      <c r="CA31" s="82">
        <f>(IF(CA3&gt;0,"1"))+(IF(CA4&gt;0,"1"))+(IF(CA5&gt;0,"1"))+(IF(CA6&gt;0,"1"))+(IF(CA7&gt;0,"1"))+(IF(CA8&gt;0,"1"))+(IF(CA9&gt;0,"1"))+(IF(CA10&gt;0,"1"))+(IF(CA11&gt;0,"1"))+(IF(CA13&gt;0,"1"))+(IF(CA14&gt;0,"1"))+(IF(CA15&gt;0,"1"))+(IF(CA17&gt;0,"1"))+(IF(CA18&gt;0,"1"))+(IF(CA21&gt;0,"1"))+(IF(CA23&gt;0,"1"))+(IF(CA24&gt;0,"1"))+(IF(CA25&gt;0,"1"))+(IF(CA26&gt;0,"1"))+(IF(CA27&gt;0,"1"))+(IF(CA28&gt;0,"1"))+(IF(CA29&gt;0,"1"))+(IF(CA30&gt;0,"1"))</f>
        <v>2</v>
      </c>
      <c r="CB31" s="82"/>
      <c r="CC31" s="82">
        <f>(IF(CC3&gt;0,"1"))+(IF(CC4&gt;0,"1"))+(IF(CC5&gt;0,"1"))+(IF(CC6&gt;0,"1"))+(IF(CC7&gt;0,"1"))+(IF(CC8&gt;0,"1"))+(IF(CC9&gt;0,"1"))+(IF(CC10&gt;0,"1"))+(IF(CC11&gt;0,"1"))+(IF(CC13&gt;0,"1"))+(IF(CC14&gt;0,"1"))+(IF(CC15&gt;0,"1"))+(IF(CC17&gt;0,"1"))+(IF(CC18&gt;0,"1"))+(IF(CC21&gt;0,"1"))+(IF(CC23&gt;0,"1"))+(IF(CC24&gt;0,"1"))+(IF(CC25&gt;0,"1"))+(IF(CC26&gt;0,"1"))+(IF(CC27&gt;0,"1"))+(IF(CC28&gt;0,"1"))+(IF(CC29&gt;0,"1"))+(IF(CC30&gt;0,"1"))</f>
        <v>9</v>
      </c>
      <c r="CD31" s="82"/>
      <c r="CE31" s="82">
        <f>(IF(CE3&gt;0,"1"))+(IF(CE4&gt;0,"1"))+(IF(CE5&gt;0,"1"))+(IF(CE6&gt;0,"1"))+(IF(CE7&gt;0,"1"))+(IF(CE8&gt;0,"1"))+(IF(CE9&gt;0,"1"))+(IF(CE10&gt;0,"1"))+(IF(CE11&gt;0,"1"))+(IF(CE13&gt;0,"1"))+(IF(CE14&gt;0,"1"))+(IF(CE15&gt;0,"1"))+(IF(CE17&gt;0,"1"))+(IF(CE18&gt;0,"1"))+(IF(CE21&gt;0,"1"))+(IF(CE23&gt;0,"1"))+(IF(CE24&gt;0,"1"))+(IF(CE25&gt;0,"1"))+(IF(CE26&gt;0,"1"))+(IF(CE27&gt;0,"1"))+(IF(CE28&gt;0,"1"))+(IF(CE29&gt;0,"1"))+(IF(CE30&gt;0,"1"))</f>
        <v>1</v>
      </c>
      <c r="CF31" s="82"/>
      <c r="CG31" s="82">
        <f>(IF(CG3&gt;0,"1"))+(IF(CG4&gt;0,"1"))+(IF(CG5&gt;0,"1"))+(IF(CG6&gt;0,"1"))+(IF(CG7&gt;0,"1"))+(IF(CG8&gt;0,"1"))+(IF(CG9&gt;0,"1"))+(IF(CG10&gt;0,"1"))+(IF(CG11&gt;0,"1"))+(IF(CG13&gt;0,"1"))+(IF(CG14&gt;0,"1"))+(IF(CG15&gt;0,"1"))+(IF(CG17&gt;0,"1"))+(IF(CG18&gt;0,"1"))+(IF(CG21&gt;0,"1"))+(IF(CG23&gt;0,"1"))+(IF(CG24&gt;0,"1"))+(IF(CG25&gt;0,"1"))+(IF(CG26&gt;0,"1"))+(IF(CG27&gt;0,"1"))+(IF(CG28&gt;0,"1"))+(IF(CG29&gt;0,"1"))+(IF(CG30&gt;0,"1"))</f>
        <v>8</v>
      </c>
      <c r="CH31" s="82"/>
      <c r="CI31" s="82">
        <f>(IF(CI3&gt;0,"1"))+(IF(CI4&gt;0,"1"))+(IF(CI5&gt;0,"1"))+(IF(CI6&gt;0,"1"))+(IF(CI7&gt;0,"1"))+(IF(CI8&gt;0,"1"))+(IF(CI9&gt;0,"1"))+(IF(CI10&gt;0,"1"))+(IF(CI11&gt;0,"1"))+(IF(CI13&gt;0,"1"))+(IF(CI14&gt;0,"1"))+(IF(CI15&gt;0,"1"))+(IF(CI17&gt;0,"1"))+(IF(CI18&gt;0,"1"))+(IF(CI21&gt;0,"1"))+(IF(CI23&gt;0,"1"))+(IF(CI24&gt;0,"1"))+(IF(CI25&gt;0,"1"))+(IF(CI26&gt;0,"1"))+(IF(CI27&gt;0,"1"))+(IF(CI28&gt;0,"1"))+(IF(CI29&gt;0,"1"))+(IF(CI30&gt;0,"1"))</f>
        <v>11</v>
      </c>
      <c r="CJ31" s="82"/>
      <c r="CK31" s="82">
        <f>(IF(CK3&gt;0,"1"))+(IF(CK4&gt;0,"1"))+(IF(CK5&gt;0,"1"))+(IF(CK6&gt;0,"1"))+(IF(CK7&gt;0,"1"))+(IF(CK8&gt;0,"1"))+(IF(CK9&gt;0,"1"))+(IF(CK10&gt;0,"1"))+(IF(CK11&gt;0,"1"))+(IF(CK13&gt;0,"1"))+(IF(CK14&gt;0,"1"))+(IF(CK15&gt;0,"1"))+(IF(CK17&gt;0,"1"))+(IF(CK18&gt;0,"1"))+(IF(CK21&gt;0,"1"))+(IF(CK23&gt;0,"1"))+(IF(CK24&gt;0,"1"))+(IF(CK25&gt;0,"1"))+(IF(CK26&gt;0,"1"))+(IF(CK27&gt;0,"1"))+(IF(CK28&gt;0,"1"))+(IF(CK29&gt;0,"1"))+(IF(CK30&gt;0,"1"))</f>
        <v>3</v>
      </c>
      <c r="CL31" s="82"/>
      <c r="CM31" s="82">
        <f>(IF(CM3&gt;0,"1"))+(IF(CM4&gt;0,"1"))+(IF(CM5&gt;0,"1"))+(IF(CM6&gt;0,"1"))+(IF(CM7&gt;0,"1"))+(IF(CM8&gt;0,"1"))+(IF(CM9&gt;0,"1"))+(IF(CM10&gt;0,"1"))+(IF(CM11&gt;0,"1"))+(IF(CM13&gt;0,"1"))+(IF(CM14&gt;0,"1"))+(IF(CM15&gt;0,"1"))+(IF(CM17&gt;0,"1"))+(IF(CM18&gt;0,"1"))+(IF(CM21&gt;0,"1"))+(IF(CM23&gt;0,"1"))+(IF(CM24&gt;0,"1"))+(IF(CM25&gt;0,"1"))+(IF(CM26&gt;0,"1"))+(IF(CM27&gt;0,"1"))+(IF(CM28&gt;0,"1"))+(IF(CM29&gt;0,"1"))+(IF(CM30&gt;0,"1"))</f>
        <v>2</v>
      </c>
      <c r="CN31" s="82"/>
      <c r="CO31" s="82">
        <f>(IF(CO3&gt;0,"1"))+(IF(CO4&gt;0,"1"))+(IF(CO5&gt;0,"1"))+(IF(CO6&gt;0,"1"))+(IF(CO7&gt;0,"1"))+(IF(CO8&gt;0,"1"))+(IF(CO9&gt;0,"1"))+(IF(CO10&gt;0,"1"))+(IF(CO11&gt;0,"1"))+(IF(CO13&gt;0,"1"))+(IF(CO14&gt;0,"1"))+(IF(CO15&gt;0,"1"))+(IF(CO17&gt;0,"1"))+(IF(CO18&gt;0,"1"))+(IF(CO21&gt;0,"1"))+(IF(CO23&gt;0,"1"))+(IF(CO24&gt;0,"1"))+(IF(CO25&gt;0,"1"))+(IF(CO26&gt;0,"1"))+(IF(CO27&gt;0,"1"))+(IF(CO28&gt;0,"1"))+(IF(CO29&gt;0,"1"))+(IF(CO30&gt;0,"1"))</f>
        <v>5</v>
      </c>
      <c r="CP31" s="82"/>
      <c r="CQ31" s="82">
        <f>(IF(CQ3&gt;0,"1"))+(IF(CQ4&gt;0,"1"))+(IF(CQ5&gt;0,"1"))+(IF(CQ6&gt;0,"1"))+(IF(CQ7&gt;0,"1"))+(IF(CQ8&gt;0,"1"))+(IF(CQ9&gt;0,"1"))+(IF(CQ10&gt;0,"1"))+(IF(CQ11&gt;0,"1"))+(IF(CQ13&gt;0,"1"))+(IF(CQ14&gt;0,"1"))+(IF(CQ15&gt;0,"1"))+(IF(CQ17&gt;0,"1"))+(IF(CQ18&gt;0,"1"))+(IF(CQ21&gt;0,"1"))+(IF(CQ23&gt;0,"1"))+(IF(CQ24&gt;0,"1"))+(IF(CQ25&gt;0,"1"))+(IF(CQ26&gt;0,"1"))+(IF(CQ27&gt;0,"1"))+(IF(CQ28&gt;0,"1"))+(IF(CQ29&gt;0,"1"))+(IF(CQ30&gt;0,"1"))</f>
        <v>1</v>
      </c>
      <c r="CR31" s="82"/>
      <c r="CS31" s="82">
        <f>(IF(CS3&gt;0,"1"))+(IF(CS4&gt;0,"1"))+(IF(CS5&gt;0,"1"))+(IF(CS6&gt;0,"1"))+(IF(CS7&gt;0,"1"))+(IF(CS8&gt;0,"1"))+(IF(CS9&gt;0,"1"))+(IF(CS10&gt;0,"1"))+(IF(CS11&gt;0,"1"))+(IF(CS13&gt;0,"1"))+(IF(CS14&gt;0,"1"))+(IF(CS15&gt;0,"1"))+(IF(CS17&gt;0,"1"))+(IF(CS18&gt;0,"1"))+(IF(CS21&gt;0,"1"))+(IF(CS23&gt;0,"1"))+(IF(CS24&gt;0,"1"))+(IF(CS25&gt;0,"1"))+(IF(CS26&gt;0,"1"))+(IF(CS27&gt;0,"1"))+(IF(CS28&gt;0,"1"))+(IF(CS29&gt;0,"1"))+(IF(CS30&gt;0,"1"))</f>
        <v>8</v>
      </c>
      <c r="CT31" s="82"/>
      <c r="CU31" s="82">
        <f>(IF(CU3&gt;0,"1"))+(IF(CU4&gt;0,"1"))+(IF(CU5&gt;0,"1"))+(IF(CU6&gt;0,"1"))+(IF(CU7&gt;0,"1"))+(IF(CU8&gt;0,"1"))+(IF(CU9&gt;0,"1"))+(IF(CU10&gt;0,"1"))+(IF(CU11&gt;0,"1"))+(IF(CU13&gt;0,"1"))+(IF(CU14&gt;0,"1"))+(IF(CU15&gt;0,"1"))+(IF(CU17&gt;0,"1"))+(IF(CU18&gt;0,"1"))+(IF(CU21&gt;0,"1"))+(IF(CU23&gt;0,"1"))+(IF(CU24&gt;0,"1"))+(IF(CU25&gt;0,"1"))+(IF(CU26&gt;0,"1"))+(IF(CU27&gt;0,"1"))+(IF(CU28&gt;0,"1"))+(IF(CU29&gt;0,"1"))+(IF(CU30&gt;0,"1"))</f>
        <v>10</v>
      </c>
      <c r="CV31" s="82"/>
      <c r="CW31" s="82">
        <f>(IF(CW3&gt;0,"1"))+(IF(CW4&gt;0,"1"))+(IF(CW5&gt;0,"1"))+(IF(CW6&gt;0,"1"))+(IF(CW7&gt;0,"1"))+(IF(CW8&gt;0,"1"))+(IF(CW9&gt;0,"1"))+(IF(CW10&gt;0,"1"))+(IF(CW11&gt;0,"1"))+(IF(CW13&gt;0,"1"))+(IF(CW14&gt;0,"1"))+(IF(CW15&gt;0,"1"))+(IF(CW17&gt;0,"1"))+(IF(CW18&gt;0,"1"))+(IF(CW21&gt;0,"1"))+(IF(CW23&gt;0,"1"))+(IF(CW24&gt;0,"1"))+(IF(CW25&gt;0,"1"))+(IF(CW26&gt;0,"1"))+(IF(CW27&gt;0,"1"))+(IF(CW28&gt;0,"1"))+(IF(CW29&gt;0,"1"))+(IF(CW30&gt;0,"1"))</f>
        <v>1</v>
      </c>
      <c r="CX31" s="82"/>
      <c r="CY31" s="82">
        <f>(IF(CY3&gt;0,"1"))+(IF(CY4&gt;0,"1"))+(IF(CY5&gt;0,"1"))+(IF(CY6&gt;0,"1"))+(IF(CY7&gt;0,"1"))+(IF(CY8&gt;0,"1"))+(IF(CY9&gt;0,"1"))+(IF(CY10&gt;0,"1"))+(IF(CY11&gt;0,"1"))+(IF(CY13&gt;0,"1"))+(IF(CY14&gt;0,"1"))+(IF(CY15&gt;0,"1"))+(IF(CY17&gt;0,"1"))+(IF(CY18&gt;0,"1"))+(IF(CY21&gt;0,"1"))+(IF(CY23&gt;0,"1"))+(IF(CY24&gt;0,"1"))+(IF(CY25&gt;0,"1"))+(IF(CY26&gt;0,"1"))+(IF(CY27&gt;0,"1"))+(IF(CY28&gt;0,"1"))+(IF(CY29&gt;0,"1"))+(IF(CY30&gt;0,"1"))</f>
        <v>1</v>
      </c>
      <c r="CZ31" s="82"/>
      <c r="DA31" s="82">
        <f>(IF(DA3&gt;0,"1"))+(IF(DA4&gt;0,"1"))+(IF(DA5&gt;0,"1"))+(IF(DA6&gt;0,"1"))+(IF(DA7&gt;0,"1"))+(IF(DA8&gt;0,"1"))+(IF(DA9&gt;0,"1"))+(IF(DA10&gt;0,"1"))+(IF(DA11&gt;0,"1"))+(IF(DA13&gt;0,"1"))+(IF(DA14&gt;0,"1"))+(IF(DA15&gt;0,"1"))+(IF(DA17&gt;0,"1"))+(IF(DA18&gt;0,"1"))+(IF(DA21&gt;0,"1"))+(IF(DA23&gt;0,"1"))+(IF(DA24&gt;0,"1"))+(IF(DA25&gt;0,"1"))+(IF(DA26&gt;0,"1"))+(IF(DA27&gt;0,"1"))+(IF(DA28&gt;0,"1"))+(IF(DA29&gt;0,"1"))+(IF(DA30&gt;0,"1"))</f>
        <v>1</v>
      </c>
      <c r="DB31" s="82"/>
      <c r="DC31" s="82">
        <f>(IF(DC3&gt;0,"1"))+(IF(DC4&gt;0,"1"))+(IF(DC5&gt;0,"1"))+(IF(DC6&gt;0,"1"))+(IF(DC7&gt;0,"1"))+(IF(DC8&gt;0,"1"))+(IF(DC9&gt;0,"1"))+(IF(DC10&gt;0,"1"))+(IF(DC11&gt;0,"1"))+(IF(DC13&gt;0,"1"))+(IF(DC14&gt;0,"1"))+(IF(DC15&gt;0,"1"))+(IF(DC17&gt;0,"1"))+(IF(DC18&gt;0,"1"))+(IF(DC21&gt;0,"1"))+(IF(DC23&gt;0,"1"))+(IF(DC24&gt;0,"1"))+(IF(DC25&gt;0,"1"))+(IF(DC26&gt;0,"1"))+(IF(DC27&gt;0,"1"))+(IF(DC28&gt;0,"1"))+(IF(DC29&gt;0,"1"))+(IF(DC30&gt;0,"1"))</f>
        <v>9</v>
      </c>
      <c r="DD31" s="82"/>
      <c r="DE31" s="82"/>
      <c r="DF31" s="82"/>
      <c r="DG31" s="82">
        <f>(IF(DG3&gt;0,"1"))+(IF(DG4&gt;0,"1"))+(IF(DG5&gt;0,"1"))+(IF(DG6&gt;0,"1"))+(IF(DG7&gt;0,"1"))+(IF(DG8&gt;0,"1"))+(IF(DG9&gt;0,"1"))+(IF(DG10&gt;0,"1"))+(IF(DG11&gt;0,"1"))+(IF(DG13&gt;0,"1"))+(IF(DG14&gt;0,"1"))+(IF(DG15&gt;0,"1"))+(IF(DG17&gt;0,"1"))+(IF(DG18&gt;0,"1"))+(IF(DG21&gt;0,"1"))+(IF(DG23&gt;0,"1"))+(IF(DG24&gt;0,"1"))+(IF(DG25&gt;0,"1"))+(IF(DG26&gt;0,"1"))+(IF(DG27&gt;0,"1"))+(IF(DG28&gt;0,"1"))+(IF(DG29&gt;0,"1"))+(IF(DG30&gt;0,"1"))</f>
        <v>5</v>
      </c>
      <c r="DH31" s="82"/>
      <c r="DI31" s="82">
        <f>(IF(DI3&gt;0,"1"))+(IF(DI4&gt;0,"1"))+(IF(DI5&gt;0,"1"))+(IF(DI6&gt;0,"1"))+(IF(DI7&gt;0,"1"))+(IF(DI8&gt;0,"1"))+(IF(DI9&gt;0,"1"))+(IF(DI10&gt;0,"1"))+(IF(DI11&gt;0,"1"))+(IF(DI13&gt;0,"1"))+(IF(DI14&gt;0,"1"))+(IF(DI15&gt;0,"1"))+(IF(DI17&gt;0,"1"))+(IF(DI18&gt;0,"1"))+(IF(DI21&gt;0,"1"))+(IF(DI23&gt;0,"1"))+(IF(DI24&gt;0,"1"))+(IF(DI25&gt;0,"1"))+(IF(DI26&gt;0,"1"))+(IF(DI27&gt;0,"1"))+(IF(DI28&gt;0,"1"))+(IF(DI29&gt;0,"1"))+(IF(DI30&gt;0,"1"))</f>
        <v>4</v>
      </c>
      <c r="DJ31" s="82"/>
      <c r="DK31" s="82">
        <f>(IF(DK3&gt;0,"1"))+(IF(DK4&gt;0,"1"))+(IF(DK5&gt;0,"1"))+(IF(DK6&gt;0,"1"))+(IF(DK7&gt;0,"1"))+(IF(DK8&gt;0,"1"))+(IF(DK9&gt;0,"1"))+(IF(DK10&gt;0,"1"))+(IF(DK11&gt;0,"1"))+(IF(DK13&gt;0,"1"))+(IF(DK14&gt;0,"1"))+(IF(DK15&gt;0,"1"))+(IF(DK17&gt;0,"1"))+(IF(DK18&gt;0,"1"))+(IF(DK21&gt;0,"1"))+(IF(DK23&gt;0,"1"))+(IF(DK24&gt;0,"1"))+(IF(DK25&gt;0,"1"))+(IF(DK26&gt;0,"1"))+(IF(DK27&gt;0,"1"))+(IF(DK28&gt;0,"1"))+(IF(DK29&gt;0,"1"))+(IF(DK30&gt;0,"1"))</f>
        <v>2</v>
      </c>
      <c r="DL31" s="82"/>
      <c r="DM31" s="82">
        <f>(IF(DM3&gt;0,"1"))+(IF(DM4&gt;0,"1"))+(IF(DM5&gt;0,"1"))+(IF(DM6&gt;0,"1"))+(IF(DM7&gt;0,"1"))+(IF(DM8&gt;0,"1"))+(IF(DM9&gt;0,"1"))+(IF(DM10&gt;0,"1"))+(IF(DM11&gt;0,"1"))+(IF(DM13&gt;0,"1"))+(IF(DM14&gt;0,"1"))+(IF(DM15&gt;0,"1"))+(IF(DM17&gt;0,"1"))+(IF(DM18&gt;0,"1"))+(IF(DM21&gt;0,"1"))+(IF(DM23&gt;0,"1"))+(IF(DM24&gt;0,"1"))+(IF(DM25&gt;0,"1"))+(IF(DM26&gt;0,"1"))+(IF(DM27&gt;0,"1"))+(IF(DM28&gt;0,"1"))+(IF(DM29&gt;0,"1"))+(IF(DM30&gt;0,"1"))</f>
        <v>1</v>
      </c>
      <c r="DN31" s="82"/>
      <c r="DO31" s="82">
        <f>(IF(DO3&gt;0,"1"))+(IF(DO4&gt;0,"1"))+(IF(DO5&gt;0,"1"))+(IF(DO6&gt;0,"1"))+(IF(DO7&gt;0,"1"))+(IF(DO8&gt;0,"1"))+(IF(DO9&gt;0,"1"))+(IF(DO10&gt;0,"1"))+(IF(DO11&gt;0,"1"))+(IF(DO13&gt;0,"1"))+(IF(DO14&gt;0,"1"))+(IF(DO15&gt;0,"1"))+(IF(DO17&gt;0,"1"))+(IF(DO18&gt;0,"1"))+(IF(DO21&gt;0,"1"))+(IF(DO23&gt;0,"1"))+(IF(DO24&gt;0,"1"))+(IF(DO25&gt;0,"1"))+(IF(DO26&gt;0,"1"))+(IF(DO27&gt;0,"1"))+(IF(DO28&gt;0,"1"))+(IF(DO29&gt;0,"1"))+(IF(DO30&gt;0,"1"))</f>
        <v>1</v>
      </c>
      <c r="DP31" s="82"/>
      <c r="DQ31" s="82">
        <f>(IF(DQ3&gt;0,"1"))+(IF(DQ4&gt;0,"1"))+(IF(DQ5&gt;0,"1"))+(IF(DQ6&gt;0,"1"))+(IF(DQ7&gt;0,"1"))+(IF(DQ8&gt;0,"1"))+(IF(DQ9&gt;0,"1"))+(IF(DQ10&gt;0,"1"))+(IF(DQ11&gt;0,"1"))+(IF(DQ13&gt;0,"1"))+(IF(DQ14&gt;0,"1"))+(IF(DQ15&gt;0,"1"))+(IF(DQ17&gt;0,"1"))+(IF(DQ18&gt;0,"1"))+(IF(DQ21&gt;0,"1"))+(IF(DQ23&gt;0,"1"))+(IF(DQ24&gt;0,"1"))+(IF(DQ25&gt;0,"1"))+(IF(DQ26&gt;0,"1"))+(IF(DQ27&gt;0,"1"))+(IF(DQ28&gt;0,"1"))+(IF(DQ29&gt;0,"1"))+(IF(DQ30&gt;0,"1"))</f>
        <v>1</v>
      </c>
      <c r="DR31" s="82"/>
      <c r="DS31" s="82">
        <f>(IF(DS3&gt;0,"1"))+(IF(DS4&gt;0,"1"))+(IF(DS5&gt;0,"1"))+(IF(DS6&gt;0,"1"))+(IF(DS7&gt;0,"1"))+(IF(DS8&gt;0,"1"))+(IF(DS9&gt;0,"1"))+(IF(DS10&gt;0,"1"))+(IF(DS11&gt;0,"1"))+(IF(DS13&gt;0,"1"))+(IF(DS14&gt;0,"1"))+(IF(DS15&gt;0,"1"))+(IF(DS17&gt;0,"1"))+(IF(DS18&gt;0,"1"))+(IF(DS21&gt;0,"1"))+(IF(DS23&gt;0,"1"))+(IF(DS24&gt;0,"1"))+(IF(DS25&gt;0,"1"))+(IF(DS26&gt;0,"1"))+(IF(DS27&gt;0,"1"))+(IF(DS28&gt;0,"1"))+(IF(DS29&gt;0,"1"))+(IF(DS30&gt;0,"1"))</f>
        <v>5</v>
      </c>
      <c r="DT31" s="82"/>
      <c r="DU31" s="82">
        <f>(IF(DU3&gt;0,"1"))+(IF(DU4&gt;0,"1"))+(IF(DU5&gt;0,"1"))+(IF(DU6&gt;0,"1"))+(IF(DU7&gt;0,"1"))+(IF(DU8&gt;0,"1"))+(IF(DU9&gt;0,"1"))+(IF(DU10&gt;0,"1"))+(IF(DU11&gt;0,"1"))+(IF(DU13&gt;0,"1"))+(IF(DU14&gt;0,"1"))+(IF(DU15&gt;0,"1"))+(IF(DU17&gt;0,"1"))+(IF(DU18&gt;0,"1"))+(IF(DU21&gt;0,"1"))+(IF(DU23&gt;0,"1"))+(IF(DU24&gt;0,"1"))+(IF(DU25&gt;0,"1"))+(IF(DU26&gt;0,"1"))+(IF(DU27&gt;0,"1"))+(IF(DU28&gt;0,"1"))+(IF(DU29&gt;0,"1"))+(IF(DU30&gt;0,"1"))</f>
        <v>1</v>
      </c>
      <c r="DV31" s="82"/>
      <c r="DW31" s="82">
        <f>(IF(DW3&gt;0,"1"))+(IF(DW4&gt;0,"1"))+(IF(DW5&gt;0,"1"))+(IF(DW6&gt;0,"1"))+(IF(DW7&gt;0,"1"))+(IF(DW8&gt;0,"1"))+(IF(DW9&gt;0,"1"))+(IF(DW10&gt;0,"1"))+(IF(DW11&gt;0,"1"))+(IF(DW13&gt;0,"1"))+(IF(DW14&gt;0,"1"))+(IF(DW15&gt;0,"1"))+(IF(DW17&gt;0,"1"))+(IF(DW18&gt;0,"1"))+(IF(DW21&gt;0,"1"))+(IF(DW23&gt;0,"1"))+(IF(DW24&gt;0,"1"))+(IF(DW25&gt;0,"1"))+(IF(DW26&gt;0,"1"))+(IF(DW27&gt;0,"1"))+(IF(DW28&gt;0,"1"))+(IF(DW29&gt;0,"1"))+(IF(DW30&gt;0,"1"))</f>
        <v>1</v>
      </c>
      <c r="DX31" s="82"/>
      <c r="DY31" s="82">
        <f>(IF(DY3&gt;0,"1"))+(IF(DY4&gt;0,"1"))+(IF(DY5&gt;0,"1"))+(IF(DY6&gt;0,"1"))+(IF(DY7&gt;0,"1"))+(IF(DY8&gt;0,"1"))+(IF(DY9&gt;0,"1"))+(IF(DY10&gt;0,"1"))+(IF(DY11&gt;0,"1"))+(IF(DY13&gt;0,"1"))+(IF(DY14&gt;0,"1"))+(IF(DY15&gt;0,"1"))+(IF(DY17&gt;0,"1"))+(IF(DY18&gt;0,"1"))+(IF(DY21&gt;0,"1"))+(IF(DY23&gt;0,"1"))+(IF(DY24&gt;0,"1"))+(IF(DY25&gt;0,"1"))+(IF(DY26&gt;0,"1"))+(IF(DY27&gt;0,"1"))+(IF(DY28&gt;0,"1"))+(IF(DY29&gt;0,"1"))+(IF(DY30&gt;0,"1"))</f>
        <v>2</v>
      </c>
      <c r="DZ31" s="82"/>
      <c r="EA31" s="82">
        <f>(IF(EA3&gt;0,"1"))+(IF(EA4&gt;0,"1"))+(IF(EA5&gt;0,"1"))+(IF(EA6&gt;0,"1"))+(IF(EA7&gt;0,"1"))+(IF(EA8&gt;0,"1"))+(IF(EA9&gt;0,"1"))+(IF(EA10&gt;0,"1"))+(IF(EA11&gt;0,"1"))+(IF(EA13&gt;0,"1"))+(IF(EA14&gt;0,"1"))+(IF(EA15&gt;0,"1"))+(IF(EA17&gt;0,"1"))+(IF(EA18&gt;0,"1"))+(IF(EA21&gt;0,"1"))+(IF(EA23&gt;0,"1"))+(IF(EA24&gt;0,"1"))+(IF(EA25&gt;0,"1"))+(IF(EA26&gt;0,"1"))+(IF(EA27&gt;0,"1"))+(IF(EA28&gt;0,"1"))+(IF(EA29&gt;0,"1"))+(IF(EA30&gt;0,"1"))</f>
        <v>4</v>
      </c>
      <c r="EB31" s="82"/>
      <c r="EC31" s="82">
        <f>(IF(EC3&gt;0,"1"))+(IF(EC4&gt;0,"1"))+(IF(EC5&gt;0,"1"))+(IF(EC6&gt;0,"1"))+(IF(EC7&gt;0,"1"))+(IF(EC8&gt;0,"1"))+(IF(EC9&gt;0,"1"))+(IF(EC10&gt;0,"1"))+(IF(EC11&gt;0,"1"))+(IF(EC13&gt;0,"1"))+(IF(EC14&gt;0,"1"))+(IF(EC15&gt;0,"1"))+(IF(EC17&gt;0,"1"))+(IF(EC18&gt;0,"1"))+(IF(EC21&gt;0,"1"))+(IF(EC23&gt;0,"1"))+(IF(EC24&gt;0,"1"))+(IF(EC25&gt;0,"1"))+(IF(EC26&gt;0,"1"))+(IF(EC27&gt;0,"1"))+(IF(EC28&gt;0,"1"))+(IF(EC29&gt;0,"1"))+(IF(EC30&gt;0,"1"))</f>
        <v>1</v>
      </c>
      <c r="ED31" s="82"/>
      <c r="EE31" s="82">
        <f>(IF(EE3&gt;0,"1"))+(IF(EE4&gt;0,"1"))+(IF(EE5&gt;0,"1"))+(IF(EE6&gt;0,"1"))+(IF(EE7&gt;0,"1"))+(IF(EE8&gt;0,"1"))+(IF(EE9&gt;0,"1"))+(IF(EE10&gt;0,"1"))+(IF(EE11&gt;0,"1"))+(IF(EE13&gt;0,"1"))+(IF(EE14&gt;0,"1"))+(IF(EE15&gt;0,"1"))+(IF(EE17&gt;0,"1"))+(IF(EE18&gt;0,"1"))+(IF(EE21&gt;0,"1"))+(IF(EE23&gt;0,"1"))+(IF(EE24&gt;0,"1"))+(IF(EE25&gt;0,"1"))+(IF(EE26&gt;0,"1"))+(IF(EE27&gt;0,"1"))+(IF(EE28&gt;0,"1"))+(IF(EE29&gt;0,"1"))+(IF(EE30&gt;0,"1"))</f>
        <v>1</v>
      </c>
      <c r="EF31" s="82"/>
      <c r="EG31" s="82">
        <f>(IF(EG3&gt;0,"1"))+(IF(EG4&gt;0,"1"))+(IF(EG5&gt;0,"1"))+(IF(EG6&gt;0,"1"))+(IF(EG7&gt;0,"1"))+(IF(EG8&gt;0,"1"))+(IF(EG9&gt;0,"1"))+(IF(EG10&gt;0,"1"))+(IF(EG11&gt;0,"1"))+(IF(EG13&gt;0,"1"))+(IF(EG14&gt;0,"1"))+(IF(EG15&gt;0,"1"))+(IF(EG17&gt;0,"1"))+(IF(EG18&gt;0,"1"))+(IF(EG21&gt;0,"1"))+(IF(EG23&gt;0,"1"))+(IF(EG24&gt;0,"1"))+(IF(EG25&gt;0,"1"))+(IF(EG26&gt;0,"1"))+(IF(EG27&gt;0,"1"))+(IF(EG28&gt;0,"1"))+(IF(EG29&gt;0,"1"))+(IF(EG30&gt;0,"1"))</f>
        <v>4</v>
      </c>
      <c r="EH31" s="82"/>
      <c r="EI31" s="82">
        <f>(IF(EI3&gt;0,"1"))+(IF(EI4&gt;0,"1"))+(IF(EI5&gt;0,"1"))+(IF(EI6&gt;0,"1"))+(IF(EI7&gt;0,"1"))+(IF(EI8&gt;0,"1"))+(IF(EI9&gt;0,"1"))+(IF(EI10&gt;0,"1"))+(IF(EI11&gt;0,"1"))+(IF(EI13&gt;0,"1"))+(IF(EI14&gt;0,"1"))+(IF(EI15&gt;0,"1"))+(IF(EI17&gt;0,"1"))+(IF(EI18&gt;0,"1"))+(IF(EI21&gt;0,"1"))+(IF(EI23&gt;0,"1"))+(IF(EI24&gt;0,"1"))+(IF(EI25&gt;0,"1"))+(IF(EI26&gt;0,"1"))+(IF(EI27&gt;0,"1"))+(IF(EI28&gt;0,"1"))+(IF(EI29&gt;0,"1"))+(IF(EI30&gt;0,"1"))</f>
        <v>11</v>
      </c>
      <c r="EJ31" s="82"/>
      <c r="EK31" s="82">
        <f>(IF(EK3&gt;0,"1"))+(IF(EK4&gt;0,"1"))+(IF(EK5&gt;0,"1"))+(IF(EK6&gt;0,"1"))+(IF(EK7&gt;0,"1"))+(IF(EK8&gt;0,"1"))+(IF(EK9&gt;0,"1"))+(IF(EK10&gt;0,"1"))+(IF(EK11&gt;0,"1"))+(IF(EK13&gt;0,"1"))+(IF(EK14&gt;0,"1"))+(IF(EK15&gt;0,"1"))+(IF(EK17&gt;0,"1"))+(IF(EK18&gt;0,"1"))+(IF(EK21&gt;0,"1"))+(IF(EK23&gt;0,"1"))+(IF(EK24&gt;0,"1"))+(IF(EK25&gt;0,"1"))+(IF(EK26&gt;0,"1"))+(IF(EK27&gt;0,"1"))+(IF(EK28&gt;0,"1"))+(IF(EK29&gt;0,"1"))+(IF(EK30&gt;0,"1"))</f>
        <v>3</v>
      </c>
      <c r="EL31" s="82"/>
      <c r="EM31" s="82">
        <f>(IF(EM3&gt;0,"1"))+(IF(EM4&gt;0,"1"))+(IF(EM5&gt;0,"1"))+(IF(EM6&gt;0,"1"))+(IF(EM7&gt;0,"1"))+(IF(EM8&gt;0,"1"))+(IF(EM9&gt;0,"1"))+(IF(EM10&gt;0,"1"))+(IF(EM11&gt;0,"1"))+(IF(EM13&gt;0,"1"))+(IF(EM14&gt;0,"1"))+(IF(EM15&gt;0,"1"))+(IF(EM17&gt;0,"1"))+(IF(EM18&gt;0,"1"))+(IF(EM21&gt;0,"1"))+(IF(EM23&gt;0,"1"))+(IF(EM24&gt;0,"1"))+(IF(EM25&gt;0,"1"))+(IF(EM26&gt;0,"1"))+(IF(EM27&gt;0,"1"))+(IF(EM28&gt;0,"1"))+(IF(EM29&gt;0,"1"))+(IF(EM30&gt;0,"1"))</f>
        <v>3</v>
      </c>
      <c r="EN31" s="82"/>
      <c r="EO31" s="82"/>
      <c r="EP31" s="82"/>
      <c r="EQ31" s="82">
        <f>(IF(EQ3&gt;0,"1"))+(IF(EQ4&gt;0,"1"))+(IF(EQ5&gt;0,"1"))+(IF(EQ6&gt;0,"1"))+(IF(EQ7&gt;0,"1"))+(IF(EQ8&gt;0,"1"))+(IF(EQ9&gt;0,"1"))+(IF(EQ10&gt;0,"1"))+(IF(EQ11&gt;0,"1"))+(IF(EQ13&gt;0,"1"))+(IF(EQ14&gt;0,"1"))+(IF(EQ15&gt;0,"1"))+(IF(EQ17&gt;0,"1"))+(IF(EQ18&gt;0,"1"))+(IF(EQ21&gt;0,"1"))+(IF(EQ23&gt;0,"1"))+(IF(EQ24&gt;0,"1"))+(IF(EQ25&gt;0,"1"))+(IF(EQ26&gt;0,"1"))+(IF(EQ27&gt;0,"1"))+(IF(EQ28&gt;0,"1"))+(IF(EQ29&gt;0,"1"))+(IF(EQ30&gt;0,"1"))</f>
        <v>8</v>
      </c>
      <c r="ER31" s="82"/>
      <c r="ES31" s="82">
        <f>(IF(ES3&gt;0,"1"))+(IF(ES4&gt;0,"1"))+(IF(ES5&gt;0,"1"))+(IF(ES6&gt;0,"1"))+(IF(ES7&gt;0,"1"))+(IF(ES8&gt;0,"1"))+(IF(ES9&gt;0,"1"))+(IF(ES10&gt;0,"1"))+(IF(ES11&gt;0,"1"))+(IF(ES13&gt;0,"1"))+(IF(ES14&gt;0,"1"))+(IF(ES15&gt;0,"1"))+(IF(ES17&gt;0,"1"))+(IF(ES18&gt;0,"1"))+(IF(ES21&gt;0,"1"))+(IF(ES23&gt;0,"1"))+(IF(ES24&gt;0,"1"))+(IF(ES25&gt;0,"1"))+(IF(ES26&gt;0,"1"))+(IF(ES27&gt;0,"1"))+(IF(ES28&gt;0,"1"))+(IF(ES29&gt;0,"1"))+(IF(ES30&gt;0,"1"))</f>
        <v>2</v>
      </c>
      <c r="ET31" s="82"/>
      <c r="EU31" s="82">
        <f>(IF(EU3&gt;0,"1"))+(IF(EU4&gt;0,"1"))+(IF(EU5&gt;0,"1"))+(IF(EU6&gt;0,"1"))+(IF(EU7&gt;0,"1"))+(IF(EU8&gt;0,"1"))+(IF(EU9&gt;0,"1"))+(IF(EU10&gt;0,"1"))+(IF(EU11&gt;0,"1"))+(IF(EU13&gt;0,"1"))+(IF(EU14&gt;0,"1"))+(IF(EU15&gt;0,"1"))+(IF(EU17&gt;0,"1"))+(IF(EU18&gt;0,"1"))+(IF(EU21&gt;0,"1"))+(IF(EU23&gt;0,"1"))+(IF(EU24&gt;0,"1"))+(IF(EU25&gt;0,"1"))+(IF(EU26&gt;0,"1"))+(IF(EU27&gt;0,"1"))+(IF(EU28&gt;0,"1"))+(IF(EU29&gt;0,"1"))+(IF(EU30&gt;0,"1"))</f>
        <v>1</v>
      </c>
      <c r="EV31" s="82"/>
      <c r="EW31" s="82">
        <f>(IF(EW3&gt;0,"1"))+(IF(EW4&gt;0,"1"))+(IF(EW5&gt;0,"1"))+(IF(EW6&gt;0,"1"))+(IF(EW7&gt;0,"1"))+(IF(EW8&gt;0,"1"))+(IF(EW9&gt;0,"1"))+(IF(EW10&gt;0,"1"))+(IF(EW11&gt;0,"1"))+(IF(EW13&gt;0,"1"))+(IF(EW14&gt;0,"1"))+(IF(EW15&gt;0,"1"))+(IF(EW17&gt;0,"1"))+(IF(EW18&gt;0,"1"))+(IF(EW21&gt;0,"1"))+(IF(EW23&gt;0,"1"))+(IF(EW24&gt;0,"1"))+(IF(EW25&gt;0,"1"))+(IF(EW26&gt;0,"1"))+(IF(EW27&gt;0,"1"))+(IF(EW28&gt;0,"1"))+(IF(EW29&gt;0,"1"))+(IF(EW30&gt;0,"1"))</f>
        <v>1</v>
      </c>
      <c r="EX31" s="82"/>
      <c r="EY31" s="82">
        <f>(IF(EY3&gt;0,"1"))+(IF(EY4&gt;0,"1"))+(IF(EY5&gt;0,"1"))+(IF(EY6&gt;0,"1"))+(IF(EY7&gt;0,"1"))+(IF(EY8&gt;0,"1"))+(IF(EY9&gt;0,"1"))+(IF(EY10&gt;0,"1"))+(IF(EY11&gt;0,"1"))+(IF(EY13&gt;0,"1"))+(IF(EY14&gt;0,"1"))+(IF(EY15&gt;0,"1"))+(IF(EY17&gt;0,"1"))+(IF(EY18&gt;0,"1"))+(IF(EY21&gt;0,"1"))+(IF(EY23&gt;0,"1"))+(IF(EY24&gt;0,"1"))+(IF(EY25&gt;0,"1"))+(IF(EY26&gt;0,"1"))+(IF(EY27&gt;0,"1"))+(IF(EY28&gt;0,"1"))+(IF(EY29&gt;0,"1"))+(IF(EY30&gt;0,"1"))</f>
        <v>2</v>
      </c>
      <c r="EZ31" s="82"/>
      <c r="FA31" s="82">
        <f>(IF(FA3&gt;0,"1"))+(IF(FA4&gt;0,"1"))+(IF(FA5&gt;0,"1"))+(IF(FA6&gt;0,"1"))+(IF(FA7&gt;0,"1"))+(IF(FA8&gt;0,"1"))+(IF(FA9&gt;0,"1"))+(IF(FA10&gt;0,"1"))+(IF(FA11&gt;0,"1"))+(IF(FA13&gt;0,"1"))+(IF(FA14&gt;0,"1"))+(IF(FA15&gt;0,"1"))+(IF(FA17&gt;0,"1"))+(IF(FA18&gt;0,"1"))+(IF(FA21&gt;0,"1"))+(IF(FA23&gt;0,"1"))+(IF(FA24&gt;0,"1"))+(IF(FA25&gt;0,"1"))+(IF(FA26&gt;0,"1"))+(IF(FA27&gt;0,"1"))+(IF(FA28&gt;0,"1"))+(IF(FA29&gt;0,"1"))+(IF(FA30&gt;0,"1"))</f>
        <v>1</v>
      </c>
      <c r="FB31" s="82"/>
      <c r="FC31" s="82">
        <f>(IF(FC3&gt;0,"1"))+(IF(FC4&gt;0,"1"))+(IF(FC5&gt;0,"1"))+(IF(FC6&gt;0,"1"))+(IF(FC7&gt;0,"1"))+(IF(FC8&gt;0,"1"))+(IF(FC9&gt;0,"1"))+(IF(FC10&gt;0,"1"))+(IF(FC11&gt;0,"1"))+(IF(FC13&gt;0,"1"))+(IF(FC14&gt;0,"1"))+(IF(FC15&gt;0,"1"))+(IF(FC17&gt;0,"1"))+(IF(FC18&gt;0,"1"))+(IF(FC21&gt;0,"1"))+(IF(FC23&gt;0,"1"))+(IF(FC24&gt;0,"1"))+(IF(FC25&gt;0,"1"))+(IF(FC26&gt;0,"1"))+(IF(FC27&gt;0,"1"))+(IF(FC28&gt;0,"1"))+(IF(FC29&gt;0,"1"))+(IF(FC30&gt;0,"1"))</f>
        <v>7</v>
      </c>
      <c r="FD31" s="82"/>
      <c r="FE31" s="82">
        <f>(IF(FE3&gt;0,"1"))+(IF(FE4&gt;0,"1"))+(IF(FE5&gt;0,"1"))+(IF(FE6&gt;0,"1"))+(IF(FE7&gt;0,"1"))+(IF(FE8&gt;0,"1"))+(IF(FE9&gt;0,"1"))+(IF(FE10&gt;0,"1"))+(IF(FE11&gt;0,"1"))+(IF(FE13&gt;0,"1"))+(IF(FE14&gt;0,"1"))+(IF(FE15&gt;0,"1"))+(IF(FE17&gt;0,"1"))+(IF(FE18&gt;0,"1"))+(IF(FE21&gt;0,"1"))+(IF(FE23&gt;0,"1"))+(IF(FE24&gt;0,"1"))+(IF(FE25&gt;0,"1"))+(IF(FE26&gt;0,"1"))+(IF(FE27&gt;0,"1"))+(IF(FE28&gt;0,"1"))+(IF(FE29&gt;0,"1"))+(IF(FE30&gt;0,"1"))</f>
        <v>1</v>
      </c>
      <c r="FF31" s="82"/>
      <c r="FG31" s="82">
        <f>(IF(FG3&gt;0,"1"))+(IF(FG4&gt;0,"1"))+(IF(FG5&gt;0,"1"))+(IF(FG6&gt;0,"1"))+(IF(FG7&gt;0,"1"))+(IF(FG8&gt;0,"1"))+(IF(FG9&gt;0,"1"))+(IF(FG10&gt;0,"1"))+(IF(FG11&gt;0,"1"))+(IF(FG13&gt;0,"1"))+(IF(FG14&gt;0,"1"))+(IF(FG15&gt;0,"1"))+(IF(FG17&gt;0,"1"))+(IF(FG18&gt;0,"1"))+(IF(FG21&gt;0,"1"))+(IF(FG23&gt;0,"1"))+(IF(FG24&gt;0,"1"))+(IF(FG25&gt;0,"1"))+(IF(FG26&gt;0,"1"))+(IF(FG27&gt;0,"1"))+(IF(FG28&gt;0,"1"))+(IF(FG29&gt;0,"1"))+(IF(FG30&gt;0,"1"))</f>
        <v>2</v>
      </c>
      <c r="FH31" s="82"/>
      <c r="FI31" s="82">
        <f>(IF(FI3&gt;0,"1"))+(IF(FI4&gt;0,"1"))+(IF(FI5&gt;0,"1"))+(IF(FI6&gt;0,"1"))+(IF(FI7&gt;0,"1"))+(IF(FI8&gt;0,"1"))+(IF(FI9&gt;0,"1"))+(IF(FI10&gt;0,"1"))+(IF(FI11&gt;0,"1"))+(IF(FI13&gt;0,"1"))+(IF(FI14&gt;0,"1"))+(IF(FI15&gt;0,"1"))+(IF(FI17&gt;0,"1"))+(IF(FI18&gt;0,"1"))+(IF(FI21&gt;0,"1"))+(IF(FI23&gt;0,"1"))+(IF(FI24&gt;0,"1"))+(IF(FI25&gt;0,"1"))+(IF(FI26&gt;0,"1"))+(IF(FI27&gt;0,"1"))+(IF(FI28&gt;0,"1"))+(IF(FI29&gt;0,"1"))+(IF(FI30&gt;0,"1"))</f>
        <v>1</v>
      </c>
      <c r="FJ31" s="82"/>
      <c r="FK31" s="82">
        <f>(IF(FK3&gt;0,"1"))+(IF(FK4&gt;0,"1"))+(IF(FK5&gt;0,"1"))+(IF(FK6&gt;0,"1"))+(IF(FK7&gt;0,"1"))+(IF(FK8&gt;0,"1"))+(IF(FK9&gt;0,"1"))+(IF(FK10&gt;0,"1"))+(IF(FK11&gt;0,"1"))+(IF(FK13&gt;0,"1"))+(IF(FK14&gt;0,"1"))+(IF(FK15&gt;0,"1"))+(IF(FK17&gt;0,"1"))+(IF(FK18&gt;0,"1"))+(IF(FK21&gt;0,"1"))+(IF(FK23&gt;0,"1"))+(IF(FK24&gt;0,"1"))+(IF(FK25&gt;0,"1"))+(IF(FK26&gt;0,"1"))+(IF(FK27&gt;0,"1"))+(IF(FK28&gt;0,"1"))+(IF(FK29&gt;0,"1"))+(IF(FK30&gt;0,"1"))</f>
        <v>6</v>
      </c>
      <c r="FL31" s="82"/>
      <c r="FM31" s="82">
        <f>(IF(FM3&gt;0,"1"))+(IF(FM4&gt;0,"1"))+(IF(FM5&gt;0,"1"))+(IF(FM6&gt;0,"1"))+(IF(FM7&gt;0,"1"))+(IF(FM8&gt;0,"1"))+(IF(FM9&gt;0,"1"))+(IF(FM10&gt;0,"1"))+(IF(FM11&gt;0,"1"))+(IF(FM13&gt;0,"1"))+(IF(FM14&gt;0,"1"))+(IF(FM15&gt;0,"1"))+(IF(FM17&gt;0,"1"))+(IF(FM18&gt;0,"1"))+(IF(FM21&gt;0,"1"))+(IF(FM23&gt;0,"1"))+(IF(FM24&gt;0,"1"))+(IF(FM25&gt;0,"1"))+(IF(FM26&gt;0,"1"))+(IF(FM27&gt;0,"1"))+(IF(FM28&gt;0,"1"))+(IF(FM29&gt;0,"1"))+(IF(FM30&gt;0,"1"))</f>
        <v>1</v>
      </c>
      <c r="FN31" s="82"/>
      <c r="FO31" s="82">
        <f>(IF(FO3&gt;0,"1"))+(IF(FO4&gt;0,"1"))+(IF(FO5&gt;0,"1"))+(IF(FO6&gt;0,"1"))+(IF(FO7&gt;0,"1"))+(IF(FO8&gt;0,"1"))+(IF(FO9&gt;0,"1"))+(IF(FO10&gt;0,"1"))+(IF(FO11&gt;0,"1"))+(IF(FO13&gt;0,"1"))+(IF(FO14&gt;0,"1"))+(IF(FO15&gt;0,"1"))+(IF(FO17&gt;0,"1"))+(IF(FO18&gt;0,"1"))+(IF(FO21&gt;0,"1"))+(IF(FO23&gt;0,"1"))+(IF(FO24&gt;0,"1"))+(IF(FO25&gt;0,"1"))+(IF(FO26&gt;0,"1"))+(IF(FO27&gt;0,"1"))+(IF(FO28&gt;0,"1"))+(IF(FO29&gt;0,"1"))+(IF(FO30&gt;0,"1"))</f>
        <v>1</v>
      </c>
      <c r="FP31" s="82"/>
      <c r="FQ31" s="82">
        <f>(IF(FQ3&gt;0,"1"))+(IF(FQ4&gt;0,"1"))+(IF(FQ5&gt;0,"1"))+(IF(FQ6&gt;0,"1"))+(IF(FQ7&gt;0,"1"))+(IF(FQ8&gt;0,"1"))+(IF(FQ9&gt;0,"1"))+(IF(FQ10&gt;0,"1"))+(IF(FQ11&gt;0,"1"))+(IF(FQ13&gt;0,"1"))+(IF(FQ14&gt;0,"1"))+(IF(FQ15&gt;0,"1"))+(IF(FQ17&gt;0,"1"))+(IF(FQ18&gt;0,"1"))+(IF(FQ21&gt;0,"1"))+(IF(FQ23&gt;0,"1"))+(IF(FQ24&gt;0,"1"))+(IF(FQ25&gt;0,"1"))+(IF(FQ26&gt;0,"1"))+(IF(FQ27&gt;0,"1"))+(IF(FQ28&gt;0,"1"))+(IF(FQ29&gt;0,"1"))+(IF(FQ30&gt;0,"1"))</f>
        <v>15</v>
      </c>
      <c r="FR31" s="82"/>
      <c r="FS31" s="82">
        <f>(IF(FS3&gt;0,"1"))+(IF(FS4&gt;0,"1"))+(IF(FS5&gt;0,"1"))+(IF(FS6&gt;0,"1"))+(IF(FS7&gt;0,"1"))+(IF(FS8&gt;0,"1"))+(IF(FS9&gt;0,"1"))+(IF(FS10&gt;0,"1"))+(IF(FS11&gt;0,"1"))+(IF(FS13&gt;0,"1"))+(IF(FS14&gt;0,"1"))+(IF(FS15&gt;0,"1"))+(IF(FS17&gt;0,"1"))+(IF(FS18&gt;0,"1"))+(IF(FS21&gt;0,"1"))+(IF(FS23&gt;0,"1"))+(IF(FS24&gt;0,"1"))+(IF(FS25&gt;0,"1"))+(IF(FS26&gt;0,"1"))+(IF(FS27&gt;0,"1"))+(IF(FS28&gt;0,"1"))+(IF(FS29&gt;0,"1"))+(IF(FS30&gt;0,"1"))</f>
        <v>1</v>
      </c>
      <c r="FT31" s="82"/>
      <c r="FU31" s="82">
        <f>(IF(FU3&gt;0,"1"))+(IF(FU4&gt;0,"1"))+(IF(FU5&gt;0,"1"))+(IF(FU6&gt;0,"1"))+(IF(FU7&gt;0,"1"))+(IF(FU8&gt;0,"1"))+(IF(FU9&gt;0,"1"))+(IF(FU10&gt;0,"1"))+(IF(FU11&gt;0,"1"))+(IF(FU13&gt;0,"1"))+(IF(FU14&gt;0,"1"))+(IF(FU15&gt;0,"1"))+(IF(FU17&gt;0,"1"))+(IF(FU18&gt;0,"1"))+(IF(FU21&gt;0,"1"))+(IF(FU23&gt;0,"1"))+(IF(FU24&gt;0,"1"))+(IF(FU25&gt;0,"1"))+(IF(FU26&gt;0,"1"))+(IF(FU27&gt;0,"1"))+(IF(FU28&gt;0,"1"))+(IF(FU29&gt;0,"1"))+(IF(FU30&gt;0,"1"))</f>
        <v>2</v>
      </c>
      <c r="FV31" s="82"/>
      <c r="FW31" s="82">
        <f>(IF(FW3&gt;0,"1"))+(IF(FW4&gt;0,"1"))+(IF(FW5&gt;0,"1"))+(IF(FW6&gt;0,"1"))+(IF(FW7&gt;0,"1"))+(IF(FW8&gt;0,"1"))+(IF(FW9&gt;0,"1"))+(IF(FW10&gt;0,"1"))+(IF(FW11&gt;0,"1"))+(IF(FW13&gt;0,"1"))+(IF(FW14&gt;0,"1"))+(IF(FW15&gt;0,"1"))+(IF(FW17&gt;0,"1"))+(IF(FW18&gt;0,"1"))+(IF(FW21&gt;0,"1"))+(IF(FW23&gt;0,"1"))+(IF(FW24&gt;0,"1"))+(IF(FW25&gt;0,"1"))+(IF(FW26&gt;0,"1"))+(IF(FW27&gt;0,"1"))+(IF(FW28&gt;0,"1"))+(IF(FW29&gt;0,"1"))+(IF(FW30&gt;0,"1"))</f>
        <v>4</v>
      </c>
      <c r="FX31" s="82"/>
      <c r="FY31" s="82">
        <f>(IF(FY3&gt;0,"1"))+(IF(FY4&gt;0,"1"))+(IF(FY5&gt;0,"1"))+(IF(FY6&gt;0,"1"))+(IF(FY7&gt;0,"1"))+(IF(FY8&gt;0,"1"))+(IF(FY9&gt;0,"1"))+(IF(FY10&gt;0,"1"))+(IF(FY11&gt;0,"1"))+(IF(FY13&gt;0,"1"))+(IF(FY14&gt;0,"1"))+(IF(FY15&gt;0,"1"))+(IF(FY17&gt;0,"1"))+(IF(FY18&gt;0,"1"))+(IF(FY21&gt;0,"1"))+(IF(FY23&gt;0,"1"))+(IF(FY24&gt;0,"1"))+(IF(FY25&gt;0,"1"))+(IF(FY26&gt;0,"1"))+(IF(FY27&gt;0,"1"))+(IF(FY28&gt;0,"1"))+(IF(FY29&gt;0,"1"))+(IF(FY30&gt;0,"1"))</f>
        <v>8</v>
      </c>
      <c r="FZ31" s="82"/>
      <c r="GA31" s="82">
        <f>(IF(GA3&gt;0,"1"))+(IF(GA4&gt;0,"1"))+(IF(GA5&gt;0,"1"))+(IF(GA6&gt;0,"1"))+(IF(GA7&gt;0,"1"))+(IF(GA8&gt;0,"1"))+(IF(GA9&gt;0,"1"))+(IF(GA10&gt;0,"1"))+(IF(GA11&gt;0,"1"))+(IF(GA13&gt;0,"1"))+(IF(GA14&gt;0,"1"))+(IF(GA15&gt;0,"1"))+(IF(GA17&gt;0,"1"))+(IF(GA18&gt;0,"1"))+(IF(GA21&gt;0,"1"))+(IF(GA23&gt;0,"1"))+(IF(GA24&gt;0,"1"))+(IF(GA25&gt;0,"1"))+(IF(GA26&gt;0,"1"))+(IF(GA27&gt;0,"1"))+(IF(GA28&gt;0,"1"))+(IF(GA29&gt;0,"1"))+(IF(GA30&gt;0,"1"))</f>
        <v>1</v>
      </c>
      <c r="GB31" s="82"/>
      <c r="GC31" s="82">
        <f>(IF(GC3&gt;0,"1"))+(IF(GC4&gt;0,"1"))+(IF(GC5&gt;0,"1"))+(IF(GC6&gt;0,"1"))+(IF(GC7&gt;0,"1"))+(IF(GC8&gt;0,"1"))+(IF(GC9&gt;0,"1"))+(IF(GC10&gt;0,"1"))+(IF(GC11&gt;0,"1"))+(IF(GC13&gt;0,"1"))+(IF(GC14&gt;0,"1"))+(IF(GC15&gt;0,"1"))+(IF(GC17&gt;0,"1"))+(IF(GC18&gt;0,"1"))+(IF(GC21&gt;0,"1"))+(IF(GC23&gt;0,"1"))+(IF(GC24&gt;0,"1"))+(IF(GC25&gt;0,"1"))+(IF(GC26&gt;0,"1"))+(IF(GC27&gt;0,"1"))+(IF(GC28&gt;0,"1"))+(IF(GC29&gt;0,"1"))+(IF(GC30&gt;0,"1"))</f>
        <v>2</v>
      </c>
      <c r="GD31" s="82"/>
      <c r="GE31" s="82">
        <f>(IF(GE3&gt;0,"1"))+(IF(GE4&gt;0,"1"))+(IF(GE5&gt;0,"1"))+(IF(GE6&gt;0,"1"))+(IF(GE7&gt;0,"1"))+(IF(GE8&gt;0,"1"))+(IF(GE9&gt;0,"1"))+(IF(GE10&gt;0,"1"))+(IF(GE11&gt;0,"1"))+(IF(GE13&gt;0,"1"))+(IF(GE14&gt;0,"1"))+(IF(GE15&gt;0,"1"))+(IF(GE17&gt;0,"1"))+(IF(GE18&gt;0,"1"))+(IF(GE21&gt;0,"1"))+(IF(GE23&gt;0,"1"))+(IF(GE24&gt;0,"1"))+(IF(GE25&gt;0,"1"))+(IF(GE26&gt;0,"1"))+(IF(GE27&gt;0,"1"))+(IF(GE28&gt;0,"1"))+(IF(GE29&gt;0,"1"))+(IF(GE30&gt;0,"1"))</f>
        <v>1</v>
      </c>
      <c r="GF31" s="82"/>
      <c r="GG31" s="82">
        <f>(IF(GG3&gt;0,"1"))+(IF(GG4&gt;0,"1"))+(IF(GG5&gt;0,"1"))+(IF(GG6&gt;0,"1"))+(IF(GG7&gt;0,"1"))+(IF(GG8&gt;0,"1"))+(IF(GG9&gt;0,"1"))+(IF(GG10&gt;0,"1"))+(IF(GG11&gt;0,"1"))+(IF(GG13&gt;0,"1"))+(IF(GG14&gt;0,"1"))+(IF(GG15&gt;0,"1"))+(IF(GG17&gt;0,"1"))+(IF(GG18&gt;0,"1"))+(IF(GG21&gt;0,"1"))+(IF(GG23&gt;0,"1"))+(IF(GG24&gt;0,"1"))+(IF(GG25&gt;0,"1"))+(IF(GG26&gt;0,"1"))+(IF(GG27&gt;0,"1"))+(IF(GG28&gt;0,"1"))+(IF(GG29&gt;0,"1"))+(IF(GG30&gt;0,"1"))</f>
        <v>1</v>
      </c>
      <c r="GH31" s="82"/>
      <c r="GI31" s="82">
        <f>(IF(GI3&gt;0,"1"))+(IF(GI4&gt;0,"1"))+(IF(GI5&gt;0,"1"))+(IF(GI6&gt;0,"1"))+(IF(GI7&gt;0,"1"))+(IF(GI8&gt;0,"1"))+(IF(GI9&gt;0,"1"))+(IF(GI10&gt;0,"1"))+(IF(GI11&gt;0,"1"))+(IF(GI13&gt;0,"1"))+(IF(GI14&gt;0,"1"))+(IF(GI15&gt;0,"1"))+(IF(GI17&gt;0,"1"))+(IF(GI18&gt;0,"1"))+(IF(GI21&gt;0,"1"))+(IF(GI23&gt;0,"1"))+(IF(GI24&gt;0,"1"))+(IF(GI25&gt;0,"1"))+(IF(GI26&gt;0,"1"))+(IF(GI27&gt;0,"1"))+(IF(GI28&gt;0,"1"))+(IF(GI29&gt;0,"1"))+(IF(GI30&gt;0,"1"))</f>
        <v>1</v>
      </c>
      <c r="GJ31" s="82"/>
      <c r="GK31" s="82">
        <f>(IF(GK3&gt;0,"1"))+(IF(GK4&gt;0,"1"))+(IF(GK5&gt;0,"1"))+(IF(GK6&gt;0,"1"))+(IF(GK7&gt;0,"1"))+(IF(GK8&gt;0,"1"))+(IF(GK9&gt;0,"1"))+(IF(GK10&gt;0,"1"))+(IF(GK11&gt;0,"1"))+(IF(GK13&gt;0,"1"))+(IF(GK14&gt;0,"1"))+(IF(GK15&gt;0,"1"))+(IF(GK17&gt;0,"1"))+(IF(GK18&gt;0,"1"))+(IF(GK21&gt;0,"1"))+(IF(GK23&gt;0,"1"))+(IF(GK24&gt;0,"1"))+(IF(GK25&gt;0,"1"))+(IF(GK26&gt;0,"1"))+(IF(GK27&gt;0,"1"))+(IF(GK28&gt;0,"1"))+(IF(GK29&gt;0,"1"))+(IF(GK30&gt;0,"1"))</f>
        <v>0</v>
      </c>
      <c r="GL31" s="82"/>
      <c r="GM31" s="82">
        <f>(IF(GM3&gt;0,"1"))+(IF(GM4&gt;0,"1"))+(IF(GM5&gt;0,"1"))+(IF(GM6&gt;0,"1"))+(IF(GM7&gt;0,"1"))+(IF(GM8&gt;0,"1"))+(IF(GM9&gt;0,"1"))+(IF(GM10&gt;0,"1"))+(IF(GM11&gt;0,"1"))+(IF(GM13&gt;0,"1"))+(IF(GM14&gt;0,"1"))+(IF(GM15&gt;0,"1"))+(IF(GM17&gt;0,"1"))+(IF(GM18&gt;0,"1"))+(IF(GM21&gt;0,"1"))+(IF(GM23&gt;0,"1"))+(IF(GM24&gt;0,"1"))+(IF(GM25&gt;0,"1"))+(IF(GM26&gt;0,"1"))+(IF(GM27&gt;0,"1"))+(IF(GM28&gt;0,"1"))+(IF(GM29&gt;0,"1"))+(IF(GM30&gt;0,"1"))</f>
        <v>1</v>
      </c>
      <c r="GN31" s="82"/>
      <c r="GO31" s="82">
        <f>(IF(GO3&gt;0,"1"))+(IF(GO4&gt;0,"1"))+(IF(GO5&gt;0,"1"))+(IF(GO6&gt;0,"1"))+(IF(GO7&gt;0,"1"))+(IF(GO8&gt;0,"1"))+(IF(GO9&gt;0,"1"))+(IF(GO10&gt;0,"1"))+(IF(GO11&gt;0,"1"))+(IF(GO13&gt;0,"1"))+(IF(GO14&gt;0,"1"))+(IF(GO15&gt;0,"1"))+(IF(GO17&gt;0,"1"))+(IF(GO18&gt;0,"1"))+(IF(GO21&gt;0,"1"))+(IF(GO23&gt;0,"1"))+(IF(GO24&gt;0,"1"))+(IF(GO25&gt;0,"1"))+(IF(GO26&gt;0,"1"))+(IF(GO27&gt;0,"1"))+(IF(GO28&gt;0,"1"))+(IF(GO29&gt;0,"1"))+(IF(GO30&gt;0,"1"))</f>
        <v>2</v>
      </c>
      <c r="GP31" s="82"/>
      <c r="GQ31" s="82">
        <f>(IF(GQ3&gt;0,"1"))+(IF(GQ4&gt;0,"1"))+(IF(GQ5&gt;0,"1"))+(IF(GQ6&gt;0,"1"))+(IF(GQ7&gt;0,"1"))+(IF(GQ8&gt;0,"1"))+(IF(GQ9&gt;0,"1"))+(IF(GQ10&gt;0,"1"))+(IF(GQ11&gt;0,"1"))+(IF(GQ13&gt;0,"1"))+(IF(GQ14&gt;0,"1"))+(IF(GQ15&gt;0,"1"))+(IF(GQ17&gt;0,"1"))+(IF(GQ18&gt;0,"1"))+(IF(GQ21&gt;0,"1"))+(IF(GQ23&gt;0,"1"))+(IF(GQ24&gt;0,"1"))+(IF(GQ25&gt;0,"1"))+(IF(GQ26&gt;0,"1"))+(IF(GQ27&gt;0,"1"))+(IF(GQ28&gt;0,"1"))+(IF(GQ29&gt;0,"1"))+(IF(GQ30&gt;0,"1"))</f>
        <v>1</v>
      </c>
      <c r="GR31" s="82"/>
      <c r="GS31" s="82">
        <f>(IF(GS3&gt;0,"1"))+(IF(GS4&gt;0,"1"))+(IF(GS5&gt;0,"1"))+(IF(GS6&gt;0,"1"))+(IF(GS7&gt;0,"1"))+(IF(GS8&gt;0,"1"))+(IF(GS9&gt;0,"1"))+(IF(GS10&gt;0,"1"))+(IF(GS11&gt;0,"1"))+(IF(GS13&gt;0,"1"))+(IF(GS14&gt;0,"1"))+(IF(GS15&gt;0,"1"))+(IF(GS17&gt;0,"1"))+(IF(GS18&gt;0,"1"))+(IF(GS21&gt;0,"1"))+(IF(GS23&gt;0,"1"))+(IF(GS24&gt;0,"1"))+(IF(GS25&gt;0,"1"))+(IF(GS26&gt;0,"1"))+(IF(GS27&gt;0,"1"))+(IF(GS28&gt;0,"1"))+(IF(GS29&gt;0,"1"))+(IF(GS30&gt;0,"1"))</f>
        <v>2</v>
      </c>
      <c r="GT31" s="82"/>
      <c r="GU31" s="82">
        <f>(IF(GU3&gt;0,"1"))+(IF(GU4&gt;0,"1"))+(IF(GU5&gt;0,"1"))+(IF(GU6&gt;0,"1"))+(IF(GU7&gt;0,"1"))+(IF(GU8&gt;0,"1"))+(IF(GU9&gt;0,"1"))+(IF(GU10&gt;0,"1"))+(IF(GU11&gt;0,"1"))+(IF(GU13&gt;0,"1"))+(IF(GU14&gt;0,"1"))+(IF(GU15&gt;0,"1"))+(IF(GU17&gt;0,"1"))+(IF(GU18&gt;0,"1"))+(IF(GU21&gt;0,"1"))+(IF(GU23&gt;0,"1"))+(IF(GU24&gt;0,"1"))+(IF(GU25&gt;0,"1"))+(IF(GU26&gt;0,"1"))+(IF(GU27&gt;0,"1"))+(IF(GU28&gt;0,"1"))+(IF(GU29&gt;0,"1"))+(IF(GU30&gt;0,"1"))</f>
        <v>2</v>
      </c>
      <c r="GV31" s="82"/>
      <c r="GW31" s="82">
        <f>(IF(GW3&gt;0,"1"))+(IF(GW4&gt;0,"1"))+(IF(GW5&gt;0,"1"))+(IF(GW6&gt;0,"1"))+(IF(GW7&gt;0,"1"))+(IF(GW8&gt;0,"1"))+(IF(GW9&gt;0,"1"))+(IF(GW10&gt;0,"1"))+(IF(GW11&gt;0,"1"))+(IF(GW13&gt;0,"1"))+(IF(GW14&gt;0,"1"))+(IF(GW15&gt;0,"1"))+(IF(GW17&gt;0,"1"))+(IF(GW18&gt;0,"1"))+(IF(GW21&gt;0,"1"))+(IF(GW23&gt;0,"1"))+(IF(GW24&gt;0,"1"))+(IF(GW25&gt;0,"1"))+(IF(GW26&gt;0,"1"))+(IF(GW27&gt;0,"1"))+(IF(GW28&gt;0,"1"))+(IF(GW29&gt;0,"1"))+(IF(GW30&gt;0,"1"))</f>
        <v>1</v>
      </c>
      <c r="GX31" s="82"/>
      <c r="GY31" s="82">
        <f>(IF(GY3&gt;0,"1"))+(IF(GY4&gt;0,"1"))+(IF(GY5&gt;0,"1"))+(IF(GY6&gt;0,"1"))+(IF(GY7&gt;0,"1"))+(IF(GY8&gt;0,"1"))+(IF(GY9&gt;0,"1"))+(IF(GY10&gt;0,"1"))+(IF(GY11&gt;0,"1"))+(IF(GY13&gt;0,"1"))+(IF(GY14&gt;0,"1"))+(IF(GY15&gt;0,"1"))+(IF(GY17&gt;0,"1"))+(IF(GY18&gt;0,"1"))+(IF(GY21&gt;0,"1"))+(IF(GY23&gt;0,"1"))+(IF(GY24&gt;0,"1"))+(IF(GY25&gt;0,"1"))+(IF(GY26&gt;0,"1"))+(IF(GY27&gt;0,"1"))+(IF(GY28&gt;0,"1"))+(IF(GY29&gt;0,"1"))+(IF(GY30&gt;0,"1"))</f>
        <v>2</v>
      </c>
      <c r="GZ31" s="82"/>
      <c r="HA31" s="82">
        <f>(IF(HA3&gt;0,"1"))+(IF(HA4&gt;0,"1"))+(IF(HA5&gt;0,"1"))+(IF(HA6&gt;0,"1"))+(IF(HA7&gt;0,"1"))+(IF(HA8&gt;0,"1"))+(IF(HA9&gt;0,"1"))+(IF(HA10&gt;0,"1"))+(IF(HA11&gt;0,"1"))+(IF(HA13&gt;0,"1"))+(IF(HA14&gt;0,"1"))+(IF(HA15&gt;0,"1"))+(IF(HA17&gt;0,"1"))+(IF(HA18&gt;0,"1"))+(IF(HA21&gt;0,"1"))+(IF(HA23&gt;0,"1"))+(IF(HA24&gt;0,"1"))+(IF(HA25&gt;0,"1"))+(IF(HA26&gt;0,"1"))+(IF(HA27&gt;0,"1"))+(IF(HA28&gt;0,"1"))+(IF(HA29&gt;0,"1"))+(IF(HA30&gt;0,"1"))</f>
        <v>2</v>
      </c>
      <c r="HB31" s="82"/>
      <c r="HC31" s="82">
        <f>(IF(HC3&gt;0,"1"))+(IF(HC4&gt;0,"1"))+(IF(HC5&gt;0,"1"))+(IF(HC6&gt;0,"1"))+(IF(HC7&gt;0,"1"))+(IF(HC8&gt;0,"1"))+(IF(HC9&gt;0,"1"))+(IF(HC10&gt;0,"1"))+(IF(HC11&gt;0,"1"))+(IF(HC13&gt;0,"1"))+(IF(HC14&gt;0,"1"))+(IF(HC15&gt;0,"1"))+(IF(HC17&gt;0,"1"))+(IF(HC18&gt;0,"1"))+(IF(HC21&gt;0,"1"))+(IF(HC23&gt;0,"1"))+(IF(HC24&gt;0,"1"))+(IF(HC25&gt;0,"1"))+(IF(HC26&gt;0,"1"))+(IF(HC27&gt;0,"1"))+(IF(HC28&gt;0,"1"))+(IF(HC29&gt;0,"1"))+(IF(HC30&gt;0,"1"))</f>
        <v>2</v>
      </c>
      <c r="HD31" s="82"/>
      <c r="HE31" s="82">
        <f>(IF(HE3&gt;0,"1"))+(IF(HE4&gt;0,"1"))+(IF(HE5&gt;0,"1"))+(IF(HE6&gt;0,"1"))+(IF(HE7&gt;0,"1"))+(IF(HE8&gt;0,"1"))+(IF(HE9&gt;0,"1"))+(IF(HE10&gt;0,"1"))+(IF(HE11&gt;0,"1"))+(IF(HE13&gt;0,"1"))+(IF(HE14&gt;0,"1"))+(IF(HE15&gt;0,"1"))+(IF(HE17&gt;0,"1"))+(IF(HE18&gt;0,"1"))+(IF(HE21&gt;0,"1"))+(IF(HE23&gt;0,"1"))+(IF(HE24&gt;0,"1"))+(IF(HE25&gt;0,"1"))+(IF(HE26&gt;0,"1"))+(IF(HE27&gt;0,"1"))+(IF(HE28&gt;0,"1"))+(IF(HE29&gt;0,"1"))+(IF(HE30&gt;0,"1"))</f>
        <v>0</v>
      </c>
      <c r="HF31" s="82"/>
      <c r="HG31" s="82">
        <f>(IF(HG3&gt;0,"1"))+(IF(HG4&gt;0,"1"))+(IF(HG5&gt;0,"1"))+(IF(HG6&gt;0,"1"))+(IF(HG7&gt;0,"1"))+(IF(HG8&gt;0,"1"))+(IF(HG9&gt;0,"1"))+(IF(HG10&gt;0,"1"))+(IF(HG11&gt;0,"1"))+(IF(HG13&gt;0,"1"))+(IF(HG14&gt;0,"1"))+(IF(HG15&gt;0,"1"))+(IF(HG17&gt;0,"1"))+(IF(HG18&gt;0,"1"))+(IF(HG21&gt;0,"1"))+(IF(HG23&gt;0,"1"))+(IF(HG24&gt;0,"1"))+(IF(HG25&gt;0,"1"))+(IF(HG26&gt;0,"1"))+(IF(HG27&gt;0,"1"))+(IF(HG28&gt;0,"1"))+(IF(HG29&gt;0,"1"))+(IF(HG30&gt;0,"1"))</f>
        <v>0</v>
      </c>
      <c r="HH31" s="82"/>
      <c r="HI31" s="82">
        <f>(IF(HI3&gt;0,"1"))+(IF(HI4&gt;0,"1"))+(IF(HI5&gt;0,"1"))+(IF(HI6&gt;0,"1"))+(IF(HI7&gt;0,"1"))+(IF(HI8&gt;0,"1"))+(IF(HI9&gt;0,"1"))+(IF(HI10&gt;0,"1"))+(IF(HI11&gt;0,"1"))+(IF(HI13&gt;0,"1"))+(IF(HI14&gt;0,"1"))+(IF(HI15&gt;0,"1"))+(IF(HI17&gt;0,"1"))+(IF(HI18&gt;0,"1"))+(IF(HI21&gt;0,"1"))+(IF(HI23&gt;0,"1"))+(IF(HI24&gt;0,"1"))+(IF(HI25&gt;0,"1"))+(IF(HI26&gt;0,"1"))+(IF(HI27&gt;0,"1"))+(IF(HI28&gt;0,"1"))+(IF(HI29&gt;0,"1"))+(IF(HI30&gt;0,"1"))</f>
        <v>0</v>
      </c>
      <c r="HJ31" s="82"/>
      <c r="HK31" s="82">
        <f>(IF(HK3&gt;0,"1"))+(IF(HK4&gt;0,"1"))+(IF(HK5&gt;0,"1"))+(IF(HK6&gt;0,"1"))+(IF(HK7&gt;0,"1"))+(IF(HK8&gt;0,"1"))+(IF(HK9&gt;0,"1"))+(IF(HK10&gt;0,"1"))+(IF(HK11&gt;0,"1"))+(IF(HK13&gt;0,"1"))+(IF(HK14&gt;0,"1"))+(IF(HK15&gt;0,"1"))+(IF(HK17&gt;0,"1"))+(IF(HK18&gt;0,"1"))+(IF(HK21&gt;0,"1"))+(IF(HK23&gt;0,"1"))+(IF(HK24&gt;0,"1"))+(IF(HK25&gt;0,"1"))+(IF(HK26&gt;0,"1"))+(IF(HK27&gt;0,"1"))+(IF(HK28&gt;0,"1"))+(IF(HK29&gt;0,"1"))+(IF(HK30&gt;0,"1"))</f>
        <v>0</v>
      </c>
      <c r="HL31" s="82"/>
      <c r="HM31" s="82">
        <f>(IF(HM3&gt;0,"1"))+(IF(HM4&gt;0,"1"))+(IF(HM5&gt;0,"1"))+(IF(HM6&gt;0,"1"))+(IF(HM7&gt;0,"1"))+(IF(HM8&gt;0,"1"))+(IF(HM9&gt;0,"1"))+(IF(HM10&gt;0,"1"))+(IF(HM11&gt;0,"1"))+(IF(HM13&gt;0,"1"))+(IF(HM14&gt;0,"1"))+(IF(HM15&gt;0,"1"))+(IF(HM17&gt;0,"1"))+(IF(HM18&gt;0,"1"))+(IF(HM21&gt;0,"1"))+(IF(HM23&gt;0,"1"))+(IF(HM24&gt;0,"1"))+(IF(HM25&gt;0,"1"))+(IF(HM26&gt;0,"1"))+(IF(HM27&gt;0,"1"))+(IF(HM28&gt;0,"1"))+(IF(HM29&gt;0,"1"))+(IF(HM30&gt;0,"1"))</f>
        <v>0</v>
      </c>
      <c r="HN31" s="82"/>
      <c r="HO31" s="82">
        <f>(IF(HO3&gt;0,"1"))+(IF(HO4&gt;0,"1"))+(IF(HO5&gt;0,"1"))+(IF(HO6&gt;0,"1"))+(IF(HO7&gt;0,"1"))+(IF(HO8&gt;0,"1"))+(IF(HO9&gt;0,"1"))+(IF(HO10&gt;0,"1"))+(IF(HO11&gt;0,"1"))+(IF(HO13&gt;0,"1"))+(IF(HO14&gt;0,"1"))+(IF(HO15&gt;0,"1"))+(IF(HO17&gt;0,"1"))+(IF(HO18&gt;0,"1"))+(IF(HO21&gt;0,"1"))+(IF(HO23&gt;0,"1"))+(IF(HO24&gt;0,"1"))+(IF(HO25&gt;0,"1"))+(IF(HO26&gt;0,"1"))+(IF(HO27&gt;0,"1"))+(IF(HO28&gt;0,"1"))+(IF(HO29&gt;0,"1"))+(IF(HO30&gt;0,"1"))</f>
        <v>0</v>
      </c>
      <c r="HP31" s="82"/>
    </row>
    <row r="32" spans="1:224" x14ac:dyDescent="0.3">
      <c r="A32" s="756" t="s">
        <v>31</v>
      </c>
      <c r="B32" s="756"/>
      <c r="C32" s="756"/>
      <c r="D32" s="756"/>
      <c r="E32" s="756"/>
      <c r="F32" s="756"/>
    </row>
    <row r="33" spans="1:8" ht="15" customHeight="1" x14ac:dyDescent="0.3">
      <c r="A33" s="877" t="s">
        <v>27</v>
      </c>
      <c r="B33" s="877"/>
      <c r="C33" s="877"/>
      <c r="D33" s="877"/>
      <c r="E33" s="877"/>
      <c r="F33" s="877"/>
      <c r="H33" s="81"/>
    </row>
    <row r="34" spans="1:8" x14ac:dyDescent="0.3">
      <c r="A34" s="877" t="s">
        <v>55</v>
      </c>
      <c r="B34" s="877"/>
      <c r="C34" s="877"/>
      <c r="D34" s="877"/>
      <c r="E34" s="877"/>
      <c r="F34" s="877"/>
    </row>
    <row r="35" spans="1:8" ht="27.75" customHeight="1" x14ac:dyDescent="0.3">
      <c r="A35" s="877" t="s">
        <v>221</v>
      </c>
      <c r="B35" s="877"/>
      <c r="C35" s="877"/>
      <c r="D35" s="877"/>
      <c r="E35" s="877"/>
      <c r="F35" s="877"/>
    </row>
  </sheetData>
  <mergeCells count="120">
    <mergeCell ref="HM1:HN1"/>
    <mergeCell ref="HO1:HP1"/>
    <mergeCell ref="HE1:HF1"/>
    <mergeCell ref="HG1:HH1"/>
    <mergeCell ref="HI1:HJ1"/>
    <mergeCell ref="HK1:HL1"/>
    <mergeCell ref="GW1:GX1"/>
    <mergeCell ref="GY1:GZ1"/>
    <mergeCell ref="HA1:HB1"/>
    <mergeCell ref="HC1:HD1"/>
    <mergeCell ref="GG1:GH1"/>
    <mergeCell ref="GI1:GJ1"/>
    <mergeCell ref="GS1:GT1"/>
    <mergeCell ref="GU1:GV1"/>
    <mergeCell ref="ES1:ET1"/>
    <mergeCell ref="EU1:EV1"/>
    <mergeCell ref="FG1:FH1"/>
    <mergeCell ref="FE1:FF1"/>
    <mergeCell ref="GK1:GL1"/>
    <mergeCell ref="GM1:GN1"/>
    <mergeCell ref="GO1:GP1"/>
    <mergeCell ref="GQ1:GR1"/>
    <mergeCell ref="GA1:GB1"/>
    <mergeCell ref="FY1:FZ1"/>
    <mergeCell ref="FO1:FP1"/>
    <mergeCell ref="FM1:FN1"/>
    <mergeCell ref="FQ1:FR1"/>
    <mergeCell ref="FS1:FT1"/>
    <mergeCell ref="GC1:GD1"/>
    <mergeCell ref="GE1:GF1"/>
    <mergeCell ref="EI1:EJ1"/>
    <mergeCell ref="EK1:EL1"/>
    <mergeCell ref="EO1:EP1"/>
    <mergeCell ref="EQ1:ER1"/>
    <mergeCell ref="EM1:EN1"/>
    <mergeCell ref="FK1:FL1"/>
    <mergeCell ref="FW1:FX1"/>
    <mergeCell ref="FI1:FJ1"/>
    <mergeCell ref="FU1:FV1"/>
    <mergeCell ref="EW1:EX1"/>
    <mergeCell ref="EY1:EZ1"/>
    <mergeCell ref="FA1:FB1"/>
    <mergeCell ref="FC1:FD1"/>
    <mergeCell ref="EG1:EH1"/>
    <mergeCell ref="EE1:EF1"/>
    <mergeCell ref="E31:F31"/>
    <mergeCell ref="BK1:BL1"/>
    <mergeCell ref="AO1:AP1"/>
    <mergeCell ref="BO1:BP1"/>
    <mergeCell ref="BE1:BF1"/>
    <mergeCell ref="AU1:AV1"/>
    <mergeCell ref="BI1:BJ1"/>
    <mergeCell ref="BM1:BN1"/>
    <mergeCell ref="AA1:AB1"/>
    <mergeCell ref="CW1:CX1"/>
    <mergeCell ref="CE1:CF1"/>
    <mergeCell ref="BG1:BH1"/>
    <mergeCell ref="AM1:AN1"/>
    <mergeCell ref="W1:X1"/>
    <mergeCell ref="BS1:BT1"/>
    <mergeCell ref="O1:P1"/>
    <mergeCell ref="BQ1:BR1"/>
    <mergeCell ref="AS1:AT1"/>
    <mergeCell ref="U1:V1"/>
    <mergeCell ref="AG1:AH1"/>
    <mergeCell ref="Q1:R1"/>
    <mergeCell ref="S1:T1"/>
    <mergeCell ref="A35:F35"/>
    <mergeCell ref="M1:N1"/>
    <mergeCell ref="A1:B2"/>
    <mergeCell ref="C1:C2"/>
    <mergeCell ref="A32:F32"/>
    <mergeCell ref="K1:L1"/>
    <mergeCell ref="D1:D2"/>
    <mergeCell ref="A33:F33"/>
    <mergeCell ref="A34:F34"/>
    <mergeCell ref="E1:E2"/>
    <mergeCell ref="A31:B31"/>
    <mergeCell ref="I1:J1"/>
    <mergeCell ref="F1:F2"/>
    <mergeCell ref="G1:H1"/>
    <mergeCell ref="Y1:Z1"/>
    <mergeCell ref="CY1:CZ1"/>
    <mergeCell ref="CS1:CT1"/>
    <mergeCell ref="CO1:CP1"/>
    <mergeCell ref="CM1:CN1"/>
    <mergeCell ref="BU1:BV1"/>
    <mergeCell ref="CK1:CL1"/>
    <mergeCell ref="CC1:CD1"/>
    <mergeCell ref="CU1:CV1"/>
    <mergeCell ref="CQ1:CR1"/>
    <mergeCell ref="BW1:BX1"/>
    <mergeCell ref="CI1:CJ1"/>
    <mergeCell ref="CG1:CH1"/>
    <mergeCell ref="BY1:BZ1"/>
    <mergeCell ref="CA1:CB1"/>
    <mergeCell ref="AC1:AD1"/>
    <mergeCell ref="BC1:BD1"/>
    <mergeCell ref="BA1:BB1"/>
    <mergeCell ref="AE1:AF1"/>
    <mergeCell ref="AK1:AL1"/>
    <mergeCell ref="AI1:AJ1"/>
    <mergeCell ref="AY1:AZ1"/>
    <mergeCell ref="AW1:AX1"/>
    <mergeCell ref="AQ1:AR1"/>
    <mergeCell ref="DA1:DB1"/>
    <mergeCell ref="DG1:DH1"/>
    <mergeCell ref="DM1:DN1"/>
    <mergeCell ref="DQ1:DR1"/>
    <mergeCell ref="DE1:DF1"/>
    <mergeCell ref="DI1:DJ1"/>
    <mergeCell ref="EC1:ED1"/>
    <mergeCell ref="DS1:DT1"/>
    <mergeCell ref="DK1:DL1"/>
    <mergeCell ref="DC1:DD1"/>
    <mergeCell ref="DY1:DZ1"/>
    <mergeCell ref="EA1:EB1"/>
    <mergeCell ref="DO1:DP1"/>
    <mergeCell ref="DW1:DX1"/>
    <mergeCell ref="DU1:DV1"/>
  </mergeCells>
  <phoneticPr fontId="3" type="noConversion"/>
  <pageMargins left="0.39370078740157483" right="0.39370078740157483" top="0.39370078740157483" bottom="0.39370078740157483" header="0.51181102362204722" footer="0.51181102362204722"/>
  <pageSetup paperSize="9" fitToWidth="8" orientation="landscape" r:id="rId1"/>
  <headerFooter alignWithMargins="0">
    <oddHeader>&amp;C&amp;"Calibri"&amp;10&amp;K000000AGC Internal Use Only.&amp;1#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B26"/>
  <sheetViews>
    <sheetView zoomScale="85" workbookViewId="0">
      <pane xSplit="6" topLeftCell="G1" activePane="topRight" state="frozen"/>
      <selection pane="topRight" activeCell="E21" sqref="E21:F21"/>
    </sheetView>
  </sheetViews>
  <sheetFormatPr defaultColWidth="9.140625" defaultRowHeight="15" x14ac:dyDescent="0.3"/>
  <cols>
    <col min="1" max="1" width="3.7109375" style="2" customWidth="1"/>
    <col min="2" max="2" width="19.85546875" style="1" customWidth="1"/>
    <col min="3" max="3" width="5.5703125" style="2" bestFit="1" customWidth="1"/>
    <col min="4" max="4" width="6.140625" style="2" customWidth="1"/>
    <col min="5" max="5" width="8.140625" style="12" customWidth="1"/>
    <col min="6" max="6" width="6.28515625" style="3" bestFit="1" customWidth="1"/>
    <col min="7" max="7" width="5.85546875" style="2" customWidth="1"/>
    <col min="8" max="8" width="3.85546875" style="2" customWidth="1"/>
    <col min="9" max="9" width="5.85546875" style="2" customWidth="1"/>
    <col min="10" max="10" width="3.85546875" style="2" customWidth="1"/>
    <col min="11" max="11" width="5.85546875" style="2" customWidth="1"/>
    <col min="12" max="12" width="3.85546875" style="2" customWidth="1"/>
    <col min="13" max="13" width="5.85546875" style="2" customWidth="1"/>
    <col min="14" max="14" width="3.85546875" style="2" customWidth="1"/>
    <col min="15" max="15" width="5.85546875" style="2" customWidth="1"/>
    <col min="16" max="16" width="3.85546875" style="2" customWidth="1"/>
    <col min="17" max="17" width="5.85546875" style="2" customWidth="1"/>
    <col min="18" max="18" width="3.85546875" style="2" customWidth="1"/>
    <col min="19" max="19" width="5.85546875" style="2" customWidth="1"/>
    <col min="20" max="20" width="3.85546875" style="2" customWidth="1"/>
    <col min="21" max="21" width="7.7109375" style="2" bestFit="1" customWidth="1"/>
    <col min="22" max="22" width="3.85546875" style="2" customWidth="1"/>
    <col min="23" max="23" width="5.85546875" style="2" customWidth="1"/>
    <col min="24" max="24" width="3.85546875" style="2" customWidth="1"/>
    <col min="25" max="25" width="5.85546875" style="2" customWidth="1"/>
    <col min="26" max="26" width="3.85546875" style="2" customWidth="1"/>
    <col min="27" max="27" width="5.85546875" style="2" customWidth="1"/>
    <col min="28" max="28" width="3.85546875" style="2" customWidth="1"/>
    <col min="29" max="29" width="5.85546875" style="2" customWidth="1"/>
    <col min="30" max="30" width="3.85546875" style="2" customWidth="1"/>
    <col min="31" max="31" width="5.85546875" style="2" customWidth="1"/>
    <col min="32" max="32" width="3.85546875" style="2" customWidth="1"/>
    <col min="33" max="33" width="5.85546875" style="2" customWidth="1"/>
    <col min="34" max="34" width="3.85546875" style="2" customWidth="1"/>
    <col min="35" max="35" width="5.85546875" style="2" customWidth="1"/>
    <col min="36" max="36" width="3.85546875" style="2" customWidth="1"/>
    <col min="37" max="37" width="6.28515625" style="2" bestFit="1" customWidth="1"/>
    <col min="38" max="38" width="3.85546875" style="2" customWidth="1"/>
    <col min="39" max="39" width="5.85546875" style="2" customWidth="1"/>
    <col min="40" max="40" width="3.85546875" style="2" customWidth="1"/>
    <col min="41" max="41" width="5.85546875" style="2" customWidth="1"/>
    <col min="42" max="42" width="3.85546875" style="2" customWidth="1"/>
    <col min="43" max="43" width="5.85546875" style="2" customWidth="1"/>
    <col min="44" max="44" width="3.85546875" style="2" customWidth="1"/>
    <col min="45" max="45" width="5.85546875" style="2" customWidth="1"/>
    <col min="46" max="46" width="3.85546875" style="2" customWidth="1"/>
    <col min="47" max="47" width="5.85546875" style="2" customWidth="1"/>
    <col min="48" max="48" width="3.85546875" style="2" customWidth="1"/>
    <col min="49" max="49" width="5.85546875" style="2" customWidth="1"/>
    <col min="50" max="50" width="3.85546875" style="2" customWidth="1"/>
    <col min="51" max="51" width="5.85546875" style="2" customWidth="1"/>
    <col min="52" max="52" width="3.85546875" style="2" customWidth="1"/>
    <col min="53" max="53" width="5.85546875" style="2" customWidth="1"/>
    <col min="54" max="54" width="3.85546875" style="2" customWidth="1"/>
    <col min="55" max="55" width="5.85546875" style="2" customWidth="1"/>
    <col min="56" max="56" width="3.85546875" style="2" customWidth="1"/>
    <col min="57" max="57" width="5.85546875" style="2" customWidth="1"/>
    <col min="58" max="58" width="3.85546875" style="2" customWidth="1"/>
    <col min="59" max="59" width="5.85546875" style="2" customWidth="1"/>
    <col min="60" max="60" width="3.85546875" style="2" customWidth="1"/>
    <col min="61" max="61" width="5.85546875" style="2" customWidth="1"/>
    <col min="62" max="62" width="3.85546875" style="2" customWidth="1"/>
    <col min="63" max="63" width="5.85546875" style="2" customWidth="1"/>
    <col min="64" max="64" width="3.85546875" style="2" customWidth="1"/>
    <col min="65" max="65" width="5.85546875" style="2" customWidth="1"/>
    <col min="66" max="66" width="3.85546875" style="2" customWidth="1"/>
    <col min="67" max="67" width="5.85546875" style="2" customWidth="1"/>
    <col min="68" max="68" width="3.85546875" style="2" customWidth="1"/>
    <col min="69" max="69" width="5.85546875" style="2" customWidth="1"/>
    <col min="70" max="70" width="3.85546875" style="2" customWidth="1"/>
    <col min="71" max="71" width="5.85546875" style="2" customWidth="1"/>
    <col min="72" max="72" width="3.85546875" style="2" customWidth="1"/>
    <col min="73" max="73" width="5.85546875" style="2" customWidth="1"/>
    <col min="74" max="74" width="3.85546875" style="2" customWidth="1"/>
    <col min="75" max="75" width="5.85546875" style="2" customWidth="1"/>
    <col min="76" max="76" width="3.85546875" style="2" customWidth="1"/>
    <col min="77" max="77" width="5.85546875" style="2" customWidth="1"/>
    <col min="78" max="78" width="3.85546875" style="2" customWidth="1"/>
    <col min="79" max="79" width="5.85546875" style="2" customWidth="1"/>
    <col min="80" max="80" width="3.85546875" style="2" customWidth="1"/>
    <col min="81" max="81" width="5.85546875" style="2" customWidth="1"/>
    <col min="82" max="82" width="3.85546875" style="2" customWidth="1"/>
    <col min="83" max="83" width="5.85546875" style="2" customWidth="1"/>
    <col min="84" max="84" width="3.85546875" style="2" customWidth="1"/>
    <col min="85" max="85" width="5.85546875" style="2" customWidth="1"/>
    <col min="86" max="86" width="3.85546875" style="2" customWidth="1"/>
    <col min="87" max="87" width="5.85546875" style="2" customWidth="1"/>
    <col min="88" max="88" width="3.85546875" style="2" customWidth="1"/>
    <col min="89" max="89" width="5.85546875" style="2" customWidth="1"/>
    <col min="90" max="90" width="3.85546875" style="2" customWidth="1"/>
    <col min="91" max="91" width="5.85546875" style="2" customWidth="1"/>
    <col min="92" max="92" width="3.85546875" style="2" customWidth="1"/>
    <col min="93" max="93" width="5.85546875" style="2" hidden="1" customWidth="1"/>
    <col min="94" max="94" width="3.85546875" style="2" hidden="1" customWidth="1"/>
    <col min="95" max="95" width="5.85546875" style="2" customWidth="1"/>
    <col min="96" max="96" width="3.85546875" style="2" customWidth="1"/>
    <col min="97" max="97" width="5.85546875" style="2" customWidth="1"/>
    <col min="98" max="98" width="3.85546875" style="2" customWidth="1"/>
    <col min="99" max="99" width="5.85546875" style="2" customWidth="1"/>
    <col min="100" max="100" width="3.85546875" style="2" customWidth="1"/>
    <col min="101" max="101" width="5.85546875" style="2" customWidth="1"/>
    <col min="102" max="102" width="3.85546875" style="2" customWidth="1"/>
    <col min="103" max="103" width="5.85546875" style="2" customWidth="1"/>
    <col min="104" max="104" width="3.85546875" style="2" customWidth="1"/>
    <col min="105" max="105" width="5.85546875" style="2" customWidth="1"/>
    <col min="106" max="106" width="3.85546875" style="2" customWidth="1"/>
    <col min="107" max="16384" width="9.140625" style="1"/>
  </cols>
  <sheetData>
    <row r="1" spans="1:106" ht="45" customHeight="1" x14ac:dyDescent="0.3">
      <c r="A1" s="750" t="s">
        <v>0</v>
      </c>
      <c r="B1" s="775"/>
      <c r="C1" s="882" t="s">
        <v>23</v>
      </c>
      <c r="D1" s="884" t="s">
        <v>22</v>
      </c>
      <c r="E1" s="782" t="s">
        <v>26</v>
      </c>
      <c r="F1" s="888" t="s">
        <v>24</v>
      </c>
      <c r="G1" s="766" t="s">
        <v>51</v>
      </c>
      <c r="H1" s="767"/>
      <c r="I1" s="821" t="s">
        <v>50</v>
      </c>
      <c r="J1" s="767"/>
      <c r="K1" s="770" t="s">
        <v>49</v>
      </c>
      <c r="L1" s="774"/>
      <c r="M1" s="770" t="s">
        <v>33</v>
      </c>
      <c r="N1" s="774"/>
      <c r="O1" s="768" t="s">
        <v>28</v>
      </c>
      <c r="P1" s="767"/>
      <c r="Q1" s="768" t="s">
        <v>29</v>
      </c>
      <c r="R1" s="767"/>
      <c r="S1" s="768" t="s">
        <v>30</v>
      </c>
      <c r="T1" s="767"/>
      <c r="U1" s="770" t="s">
        <v>34</v>
      </c>
      <c r="V1" s="774"/>
      <c r="W1" s="768" t="s">
        <v>48</v>
      </c>
      <c r="X1" s="767"/>
      <c r="Y1" s="768" t="s">
        <v>46</v>
      </c>
      <c r="Z1" s="767"/>
      <c r="AA1" s="768" t="s">
        <v>35</v>
      </c>
      <c r="AB1" s="767"/>
      <c r="AC1" s="768" t="s">
        <v>54</v>
      </c>
      <c r="AD1" s="767"/>
      <c r="AE1" s="768" t="s">
        <v>36</v>
      </c>
      <c r="AF1" s="767"/>
      <c r="AG1" s="768" t="s">
        <v>47</v>
      </c>
      <c r="AH1" s="767"/>
      <c r="AI1" s="768" t="s">
        <v>62</v>
      </c>
      <c r="AJ1" s="767"/>
      <c r="AK1" s="770" t="s">
        <v>77</v>
      </c>
      <c r="AL1" s="774"/>
      <c r="AM1" s="768" t="s">
        <v>37</v>
      </c>
      <c r="AN1" s="767"/>
      <c r="AO1" s="768" t="s">
        <v>70</v>
      </c>
      <c r="AP1" s="767"/>
      <c r="AQ1" s="768" t="s">
        <v>38</v>
      </c>
      <c r="AR1" s="767"/>
      <c r="AS1" s="768" t="s">
        <v>73</v>
      </c>
      <c r="AT1" s="767"/>
      <c r="AU1" s="768" t="s">
        <v>39</v>
      </c>
      <c r="AV1" s="767"/>
      <c r="AW1" s="768" t="s">
        <v>78</v>
      </c>
      <c r="AX1" s="767"/>
      <c r="AY1" s="768" t="s">
        <v>40</v>
      </c>
      <c r="AZ1" s="767"/>
      <c r="BA1" s="768" t="s">
        <v>79</v>
      </c>
      <c r="BB1" s="767"/>
      <c r="BC1" s="768" t="s">
        <v>80</v>
      </c>
      <c r="BD1" s="767"/>
      <c r="BE1" s="768" t="s">
        <v>76</v>
      </c>
      <c r="BF1" s="767"/>
      <c r="BG1" s="768" t="s">
        <v>82</v>
      </c>
      <c r="BH1" s="767"/>
      <c r="BI1" s="768" t="s">
        <v>75</v>
      </c>
      <c r="BJ1" s="767"/>
      <c r="BK1" s="768" t="s">
        <v>83</v>
      </c>
      <c r="BL1" s="767"/>
      <c r="BM1" s="768" t="s">
        <v>41</v>
      </c>
      <c r="BN1" s="767"/>
      <c r="BO1" s="768" t="s">
        <v>53</v>
      </c>
      <c r="BP1" s="767"/>
      <c r="BQ1" s="768" t="s">
        <v>84</v>
      </c>
      <c r="BR1" s="767"/>
      <c r="BS1" s="768" t="s">
        <v>42</v>
      </c>
      <c r="BT1" s="767"/>
      <c r="BU1" s="768" t="s">
        <v>43</v>
      </c>
      <c r="BV1" s="767"/>
      <c r="BW1" s="768" t="s">
        <v>86</v>
      </c>
      <c r="BX1" s="767"/>
      <c r="BY1" s="768" t="s">
        <v>85</v>
      </c>
      <c r="BZ1" s="767"/>
      <c r="CA1" s="768" t="s">
        <v>81</v>
      </c>
      <c r="CB1" s="767"/>
      <c r="CC1" s="768" t="s">
        <v>44</v>
      </c>
      <c r="CD1" s="767"/>
      <c r="CE1" s="768" t="s">
        <v>87</v>
      </c>
      <c r="CF1" s="767"/>
      <c r="CG1" s="768" t="s">
        <v>52</v>
      </c>
      <c r="CH1" s="767"/>
      <c r="CI1" s="768" t="s">
        <v>88</v>
      </c>
      <c r="CJ1" s="767"/>
      <c r="CK1" s="768" t="s">
        <v>89</v>
      </c>
      <c r="CL1" s="767"/>
      <c r="CM1" s="768" t="s">
        <v>45</v>
      </c>
      <c r="CN1" s="767"/>
      <c r="CO1" s="770" t="s">
        <v>92</v>
      </c>
      <c r="CP1" s="774"/>
      <c r="CQ1" s="768" t="s">
        <v>90</v>
      </c>
      <c r="CR1" s="767"/>
      <c r="CS1" s="768" t="s">
        <v>94</v>
      </c>
      <c r="CT1" s="767"/>
      <c r="CU1" s="768" t="s">
        <v>91</v>
      </c>
      <c r="CV1" s="767"/>
      <c r="CW1" s="766" t="s">
        <v>93</v>
      </c>
      <c r="CX1" s="767"/>
      <c r="CY1" s="766" t="s">
        <v>95</v>
      </c>
      <c r="CZ1" s="767"/>
      <c r="DA1" s="766" t="s">
        <v>96</v>
      </c>
      <c r="DB1" s="767"/>
    </row>
    <row r="2" spans="1:106" s="4" customFormat="1" ht="11.25" customHeight="1" thickBot="1" x14ac:dyDescent="0.3">
      <c r="A2" s="776"/>
      <c r="B2" s="777"/>
      <c r="C2" s="883"/>
      <c r="D2" s="885"/>
      <c r="E2" s="886"/>
      <c r="F2" s="889"/>
      <c r="G2" s="8" t="s">
        <v>4</v>
      </c>
      <c r="H2" s="9" t="s">
        <v>5</v>
      </c>
      <c r="I2" s="10" t="s">
        <v>4</v>
      </c>
      <c r="J2" s="9" t="s">
        <v>5</v>
      </c>
      <c r="K2" s="10" t="s">
        <v>4</v>
      </c>
      <c r="L2" s="10" t="s">
        <v>5</v>
      </c>
      <c r="M2" s="15" t="s">
        <v>4</v>
      </c>
      <c r="N2" s="14" t="s">
        <v>5</v>
      </c>
      <c r="O2" s="10" t="s">
        <v>4</v>
      </c>
      <c r="P2" s="9" t="s">
        <v>5</v>
      </c>
      <c r="Q2" s="10" t="s">
        <v>4</v>
      </c>
      <c r="R2" s="9" t="s">
        <v>5</v>
      </c>
      <c r="S2" s="10" t="s">
        <v>4</v>
      </c>
      <c r="T2" s="9" t="s">
        <v>5</v>
      </c>
      <c r="U2" s="15" t="s">
        <v>4</v>
      </c>
      <c r="V2" s="14" t="s">
        <v>5</v>
      </c>
      <c r="W2" s="10" t="s">
        <v>4</v>
      </c>
      <c r="X2" s="9" t="s">
        <v>5</v>
      </c>
      <c r="Y2" s="10" t="s">
        <v>4</v>
      </c>
      <c r="Z2" s="9" t="s">
        <v>5</v>
      </c>
      <c r="AA2" s="10" t="s">
        <v>4</v>
      </c>
      <c r="AB2" s="9" t="s">
        <v>5</v>
      </c>
      <c r="AC2" s="10" t="s">
        <v>4</v>
      </c>
      <c r="AD2" s="9" t="s">
        <v>5</v>
      </c>
      <c r="AE2" s="10" t="s">
        <v>4</v>
      </c>
      <c r="AF2" s="9" t="s">
        <v>5</v>
      </c>
      <c r="AG2" s="10" t="s">
        <v>4</v>
      </c>
      <c r="AH2" s="9" t="s">
        <v>5</v>
      </c>
      <c r="AI2" s="10" t="s">
        <v>4</v>
      </c>
      <c r="AJ2" s="9" t="s">
        <v>5</v>
      </c>
      <c r="AK2" s="15" t="s">
        <v>4</v>
      </c>
      <c r="AL2" s="14" t="s">
        <v>5</v>
      </c>
      <c r="AM2" s="10" t="s">
        <v>4</v>
      </c>
      <c r="AN2" s="9" t="s">
        <v>5</v>
      </c>
      <c r="AO2" s="10" t="s">
        <v>4</v>
      </c>
      <c r="AP2" s="9" t="s">
        <v>5</v>
      </c>
      <c r="AQ2" s="10" t="s">
        <v>4</v>
      </c>
      <c r="AR2" s="9" t="s">
        <v>5</v>
      </c>
      <c r="AS2" s="10" t="s">
        <v>4</v>
      </c>
      <c r="AT2" s="9" t="s">
        <v>5</v>
      </c>
      <c r="AU2" s="10" t="s">
        <v>4</v>
      </c>
      <c r="AV2" s="9" t="s">
        <v>5</v>
      </c>
      <c r="AW2" s="10" t="s">
        <v>4</v>
      </c>
      <c r="AX2" s="9" t="s">
        <v>5</v>
      </c>
      <c r="AY2" s="10" t="s">
        <v>4</v>
      </c>
      <c r="AZ2" s="9" t="s">
        <v>5</v>
      </c>
      <c r="BA2" s="10" t="s">
        <v>4</v>
      </c>
      <c r="BB2" s="9" t="s">
        <v>5</v>
      </c>
      <c r="BC2" s="10" t="s">
        <v>4</v>
      </c>
      <c r="BD2" s="9" t="s">
        <v>5</v>
      </c>
      <c r="BE2" s="10" t="s">
        <v>4</v>
      </c>
      <c r="BF2" s="9" t="s">
        <v>5</v>
      </c>
      <c r="BG2" s="10" t="s">
        <v>4</v>
      </c>
      <c r="BH2" s="9" t="s">
        <v>5</v>
      </c>
      <c r="BI2" s="10" t="s">
        <v>4</v>
      </c>
      <c r="BJ2" s="9" t="s">
        <v>5</v>
      </c>
      <c r="BK2" s="10" t="s">
        <v>4</v>
      </c>
      <c r="BL2" s="9" t="s">
        <v>5</v>
      </c>
      <c r="BM2" s="10" t="s">
        <v>4</v>
      </c>
      <c r="BN2" s="9" t="s">
        <v>5</v>
      </c>
      <c r="BO2" s="10" t="s">
        <v>4</v>
      </c>
      <c r="BP2" s="9" t="s">
        <v>5</v>
      </c>
      <c r="BQ2" s="10" t="s">
        <v>4</v>
      </c>
      <c r="BR2" s="9" t="s">
        <v>5</v>
      </c>
      <c r="BS2" s="10" t="s">
        <v>4</v>
      </c>
      <c r="BT2" s="9" t="s">
        <v>5</v>
      </c>
      <c r="BU2" s="10" t="s">
        <v>4</v>
      </c>
      <c r="BV2" s="9" t="s">
        <v>5</v>
      </c>
      <c r="BW2" s="10" t="s">
        <v>4</v>
      </c>
      <c r="BX2" s="9" t="s">
        <v>5</v>
      </c>
      <c r="BY2" s="10" t="s">
        <v>4</v>
      </c>
      <c r="BZ2" s="9" t="s">
        <v>5</v>
      </c>
      <c r="CA2" s="10" t="s">
        <v>4</v>
      </c>
      <c r="CB2" s="9" t="s">
        <v>5</v>
      </c>
      <c r="CC2" s="10" t="s">
        <v>4</v>
      </c>
      <c r="CD2" s="9" t="s">
        <v>5</v>
      </c>
      <c r="CE2" s="10" t="s">
        <v>4</v>
      </c>
      <c r="CF2" s="9" t="s">
        <v>5</v>
      </c>
      <c r="CG2" s="10" t="s">
        <v>4</v>
      </c>
      <c r="CH2" s="9" t="s">
        <v>5</v>
      </c>
      <c r="CI2" s="10" t="s">
        <v>4</v>
      </c>
      <c r="CJ2" s="9" t="s">
        <v>5</v>
      </c>
      <c r="CK2" s="10" t="s">
        <v>4</v>
      </c>
      <c r="CL2" s="9" t="s">
        <v>5</v>
      </c>
      <c r="CM2" s="10" t="s">
        <v>4</v>
      </c>
      <c r="CN2" s="9" t="s">
        <v>5</v>
      </c>
      <c r="CO2" s="10" t="s">
        <v>4</v>
      </c>
      <c r="CP2" s="9" t="s">
        <v>5</v>
      </c>
      <c r="CQ2" s="10" t="s">
        <v>4</v>
      </c>
      <c r="CR2" s="9" t="s">
        <v>5</v>
      </c>
      <c r="CS2" s="10" t="s">
        <v>4</v>
      </c>
      <c r="CT2" s="9" t="s">
        <v>5</v>
      </c>
      <c r="CU2" s="10" t="s">
        <v>4</v>
      </c>
      <c r="CV2" s="9" t="s">
        <v>5</v>
      </c>
      <c r="CW2" s="8" t="s">
        <v>4</v>
      </c>
      <c r="CX2" s="9" t="s">
        <v>5</v>
      </c>
      <c r="CY2" s="8" t="s">
        <v>4</v>
      </c>
      <c r="CZ2" s="9" t="s">
        <v>5</v>
      </c>
      <c r="DA2" s="8" t="s">
        <v>4</v>
      </c>
      <c r="DB2" s="9" t="s">
        <v>5</v>
      </c>
    </row>
    <row r="3" spans="1:106" s="33" customFormat="1" ht="16.5" customHeight="1" thickTop="1" x14ac:dyDescent="0.2">
      <c r="A3" s="22" t="s">
        <v>10</v>
      </c>
      <c r="B3" s="24" t="s">
        <v>3</v>
      </c>
      <c r="C3" s="60">
        <f t="shared" ref="C3:C20" si="0">RANK(D3,D$3:D$20)</f>
        <v>4</v>
      </c>
      <c r="D3" s="13">
        <f>H3+J3+L3+N3+P3+R3+T3+V3+X3+Z3+AB3+AD3+AF3+AH3+AJ3+AL3+AN3+AP3+AR3+AT3+AV3+AX3+AZ3+BB3+BD3+BF3+BH3+BJ3+BN3+BT3+BV3+BZ3+CB3+CD3+CF3+CH3+BP3+BR3+BT3+BV3+BX3+BZ3+CB3+CD3+CF3+CH3+CJ3+CL3+CN3+CP3+CR3+CT3+CV3+CX3+CZ3+DB3</f>
        <v>65</v>
      </c>
      <c r="E3" s="57">
        <f>G3+I3+K3+M3+O3+Q3+S3+U3+W3+Y3+AA3+AC3+AE3+AG3+AI3+AK3+AM3+AO3+AQ3+AS3+AU3+AW3+AY3+BA3+BC3+BE3+BG3+BI3+BM3+BS3+BU3+BY3+CA3+CC3+CY3+CG3+BO3+BQ3+BS3+BU3+BW3+BY3+CA3+CC3+CE3+CG3+CI3+CK3+CM3+CO3+CQ3+CS3+CU3+CW3+CY3+DA3</f>
        <v>0.78429398148148144</v>
      </c>
      <c r="F3" s="25">
        <f>MINA(Q3,S3,W3,AA3,AE3,AG3,AM3,AQ3,AU3,AY3,BM3,BS3,BU3,CC3,CM3)</f>
        <v>1.5706018518518518E-2</v>
      </c>
      <c r="G3" s="18">
        <v>3.7175925925925925E-2</v>
      </c>
      <c r="H3" s="26">
        <f>ROUNDUP(G3/F3,0)</f>
        <v>3</v>
      </c>
      <c r="I3" s="18">
        <v>2.165509259259259E-2</v>
      </c>
      <c r="J3" s="32">
        <f>ROUNDUP(I3/F3,0)</f>
        <v>2</v>
      </c>
      <c r="K3" s="18">
        <v>2.7777777777777776E-2</v>
      </c>
      <c r="L3" s="26">
        <f>ROUNDUP(K3/F3,0)</f>
        <v>2</v>
      </c>
      <c r="M3" s="18"/>
      <c r="N3" s="19"/>
      <c r="O3" s="27"/>
      <c r="P3" s="26"/>
      <c r="Q3" s="18"/>
      <c r="R3" s="19"/>
      <c r="S3" s="18"/>
      <c r="T3" s="17"/>
      <c r="U3" s="28"/>
      <c r="V3" s="17"/>
      <c r="W3" s="18"/>
      <c r="X3" s="17"/>
      <c r="Y3" s="18"/>
      <c r="Z3" s="17"/>
      <c r="AA3" s="18">
        <v>1.8020833333333333E-2</v>
      </c>
      <c r="AB3" s="17">
        <f>ROUNDUP(AA3/F3,0)</f>
        <v>2</v>
      </c>
      <c r="AC3" s="18"/>
      <c r="AD3" s="17"/>
      <c r="AE3" s="18">
        <v>1.6851851851851851E-2</v>
      </c>
      <c r="AF3" s="17">
        <f>ROUNDUP(AE3/F3,0)</f>
        <v>2</v>
      </c>
      <c r="AG3" s="18">
        <v>1.6203703703703703E-2</v>
      </c>
      <c r="AH3" s="17">
        <f>ROUNDUP(AG3/F3,0)</f>
        <v>2</v>
      </c>
      <c r="AI3" s="18">
        <v>2.1319444444444443E-2</v>
      </c>
      <c r="AJ3" s="17">
        <f>ROUNDUP(AI3/F3,0)</f>
        <v>2</v>
      </c>
      <c r="AK3" s="52"/>
      <c r="AL3" s="17"/>
      <c r="AM3" s="48">
        <v>1.59375E-2</v>
      </c>
      <c r="AN3" s="17">
        <f>ROUNDUP(AM3/F3,0)</f>
        <v>2</v>
      </c>
      <c r="AO3" s="18">
        <v>3.0115740740740738E-2</v>
      </c>
      <c r="AP3" s="17">
        <f>ROUNDUP(AO3/F3,0)</f>
        <v>2</v>
      </c>
      <c r="AQ3" s="18">
        <v>1.6157407407407409E-2</v>
      </c>
      <c r="AR3" s="17">
        <f>ROUNDUP(AQ3/F3,0)</f>
        <v>2</v>
      </c>
      <c r="AS3" s="18">
        <v>2.9351851851851851E-2</v>
      </c>
      <c r="AT3" s="17">
        <f>ROUNDUP(AS3/F3,0)</f>
        <v>2</v>
      </c>
      <c r="AU3" s="18">
        <v>1.5983796296296295E-2</v>
      </c>
      <c r="AV3" s="17">
        <f>ROUNDUP(AU3/F3,0)</f>
        <v>2</v>
      </c>
      <c r="AW3" s="18"/>
      <c r="AX3" s="17"/>
      <c r="AY3" s="18"/>
      <c r="AZ3" s="17"/>
      <c r="BA3" s="18"/>
      <c r="BB3" s="17"/>
      <c r="BC3" s="18"/>
      <c r="BD3" s="17"/>
      <c r="BE3" s="18">
        <v>8.8240740740740745E-2</v>
      </c>
      <c r="BF3" s="17">
        <f>ROUNDUP(BE3/F3,0)</f>
        <v>6</v>
      </c>
      <c r="BG3" s="18"/>
      <c r="BH3" s="17"/>
      <c r="BI3" s="18"/>
      <c r="BJ3" s="17"/>
      <c r="BK3" s="18"/>
      <c r="BL3" s="17"/>
      <c r="BM3" s="18">
        <v>1.6458333333333332E-2</v>
      </c>
      <c r="BN3" s="17">
        <f>ROUNDUP(BM3/F3,0)</f>
        <v>2</v>
      </c>
      <c r="BO3" s="18">
        <v>8.0983796296296304E-2</v>
      </c>
      <c r="BP3" s="17">
        <f>ROUNDUP(BO3/F3,0)</f>
        <v>6</v>
      </c>
      <c r="BQ3" s="18"/>
      <c r="BR3" s="17"/>
      <c r="BS3" s="18">
        <v>1.5706018518518518E-2</v>
      </c>
      <c r="BT3" s="17">
        <f>ROUNDUP(BS3/F3,0)</f>
        <v>1</v>
      </c>
      <c r="BU3" s="18"/>
      <c r="BV3" s="17"/>
      <c r="BW3" s="18"/>
      <c r="BX3" s="17"/>
      <c r="BY3" s="18"/>
      <c r="BZ3" s="17"/>
      <c r="CA3" s="18"/>
      <c r="CB3" s="17"/>
      <c r="CC3" s="18">
        <v>1.6122685185185184E-2</v>
      </c>
      <c r="CD3" s="17">
        <f>ROUNDUP(CC3/F3,0)</f>
        <v>2</v>
      </c>
      <c r="CE3" s="18"/>
      <c r="CF3" s="17"/>
      <c r="CG3" s="18">
        <v>8.4178240740740748E-2</v>
      </c>
      <c r="CH3" s="17">
        <f t="shared" ref="CH3:CH18" si="1">ROUNDUP(CG3/F3,0)</f>
        <v>6</v>
      </c>
      <c r="CI3" s="18"/>
      <c r="CJ3" s="17"/>
      <c r="CK3" s="18"/>
      <c r="CL3" s="17"/>
      <c r="CM3" s="18">
        <v>1.622685185185185E-2</v>
      </c>
      <c r="CN3" s="17">
        <f>ROUNDUP(CM3/F3,0)</f>
        <v>2</v>
      </c>
      <c r="CO3" s="18"/>
      <c r="CP3" s="17">
        <f>ROUNDUP(CO3/F3,0)</f>
        <v>0</v>
      </c>
      <c r="CQ3" s="18">
        <v>8.3819444444444446E-2</v>
      </c>
      <c r="CR3" s="17">
        <f>ROUNDUP(CQ3/F3,0)</f>
        <v>6</v>
      </c>
      <c r="CS3" s="18"/>
      <c r="CT3" s="17"/>
      <c r="CU3" s="18"/>
      <c r="CV3" s="17"/>
      <c r="CW3" s="18"/>
      <c r="CX3" s="17"/>
      <c r="CY3" s="18"/>
      <c r="CZ3" s="17"/>
      <c r="DA3" s="18"/>
      <c r="DB3" s="17"/>
    </row>
    <row r="4" spans="1:106" s="33" customFormat="1" ht="16.5" customHeight="1" x14ac:dyDescent="0.2">
      <c r="A4" s="23" t="s">
        <v>11</v>
      </c>
      <c r="B4" s="5" t="s">
        <v>7</v>
      </c>
      <c r="C4" s="61">
        <f t="shared" si="0"/>
        <v>14</v>
      </c>
      <c r="D4" s="13">
        <v>0</v>
      </c>
      <c r="E4" s="57">
        <f t="shared" ref="E4:E20" si="2">G4+I4+K4+M4+O4+Q4+S4+U4+W4+Y4+AA4+AC4+AE4+AG4+AI4+AK4+AM4+AO4+AQ4+AS4+AU4+AW4+AY4+BA4+BC4+BE4+BG4+BI4+BM4+BS4+BU4+BY4+CA4+CC4+CY4+CG4+BO4+BQ4+BS4+BU4+BW4+BY4+CA4+CC4+CE4+CG4+CI4+CK4+CM4+CO4+CQ4+CS4+CU4+CW4+CY4+DA4</f>
        <v>0.34692129629629626</v>
      </c>
      <c r="F4" s="25">
        <f t="shared" ref="F4:F20" si="3">MINA(Q4,S4,W4,AA4,AE4,AG4,AM4,AQ4,AU4,AY4,BM4,BS4,BU4,CC4,CM4)</f>
        <v>0</v>
      </c>
      <c r="G4" s="7"/>
      <c r="H4" s="20"/>
      <c r="I4" s="7">
        <v>1.7997685185185186E-2</v>
      </c>
      <c r="J4" s="20" t="e">
        <f>ROUNDUP(I4/F4,0)</f>
        <v>#DIV/0!</v>
      </c>
      <c r="K4" s="7"/>
      <c r="L4" s="20"/>
      <c r="M4" s="7"/>
      <c r="N4" s="6"/>
      <c r="O4" s="7">
        <v>2.0034722222222221E-2</v>
      </c>
      <c r="P4" s="20" t="e">
        <f>ROUNDUP(O4/F4,0)</f>
        <v>#DIV/0!</v>
      </c>
      <c r="Q4" s="7"/>
      <c r="R4" s="6"/>
      <c r="S4" s="7"/>
      <c r="T4" s="6"/>
      <c r="U4" s="16">
        <v>6.4143518518518516E-2</v>
      </c>
      <c r="V4" s="6" t="e">
        <f>ROUNDUP(U4/F4,0)</f>
        <v>#DIV/0!</v>
      </c>
      <c r="W4" s="7"/>
      <c r="X4" s="6"/>
      <c r="Y4" s="7"/>
      <c r="Z4" s="6"/>
      <c r="AA4" s="7"/>
      <c r="AB4" s="6"/>
      <c r="AC4" s="7">
        <v>7.407407407407407E-2</v>
      </c>
      <c r="AD4" s="6" t="e">
        <f>ROUNDUP(AC4/F4,0)</f>
        <v>#DIV/0!</v>
      </c>
      <c r="AE4" s="7"/>
      <c r="AF4" s="6"/>
      <c r="AG4" s="7"/>
      <c r="AH4" s="6"/>
      <c r="AI4" s="7"/>
      <c r="AJ4" s="17"/>
      <c r="AK4" s="53"/>
      <c r="AL4" s="17"/>
      <c r="AM4" s="49"/>
      <c r="AN4" s="6"/>
      <c r="AO4" s="7"/>
      <c r="AP4" s="17"/>
      <c r="AQ4" s="7"/>
      <c r="AR4" s="6"/>
      <c r="AS4" s="7"/>
      <c r="AT4" s="17"/>
      <c r="AU4" s="7"/>
      <c r="AV4" s="6"/>
      <c r="AW4" s="7"/>
      <c r="AX4" s="6"/>
      <c r="AY4" s="7"/>
      <c r="AZ4" s="6"/>
      <c r="BA4" s="7"/>
      <c r="BB4" s="17"/>
      <c r="BC4" s="7"/>
      <c r="BD4" s="17"/>
      <c r="BE4" s="7"/>
      <c r="BF4" s="17"/>
      <c r="BG4" s="7"/>
      <c r="BH4" s="17"/>
      <c r="BI4" s="7"/>
      <c r="BJ4" s="17"/>
      <c r="BK4" s="7"/>
      <c r="BL4" s="6"/>
      <c r="BM4" s="7"/>
      <c r="BN4" s="6"/>
      <c r="BO4" s="7"/>
      <c r="BP4" s="6"/>
      <c r="BQ4" s="7"/>
      <c r="BR4" s="6"/>
      <c r="BS4" s="7"/>
      <c r="BT4" s="6"/>
      <c r="BU4" s="7"/>
      <c r="BV4" s="6"/>
      <c r="BW4" s="21"/>
      <c r="BX4" s="17"/>
      <c r="BY4" s="21">
        <v>2.0810185185185185E-2</v>
      </c>
      <c r="BZ4" s="17" t="e">
        <f>ROUNDUP(BY4/F4,0)</f>
        <v>#DIV/0!</v>
      </c>
      <c r="CA4" s="7"/>
      <c r="CB4" s="17"/>
      <c r="CC4" s="7"/>
      <c r="CD4" s="6"/>
      <c r="CE4" s="21"/>
      <c r="CF4" s="17"/>
      <c r="CG4" s="21">
        <v>6.4525462962962965E-2</v>
      </c>
      <c r="CH4" s="6" t="e">
        <f t="shared" si="1"/>
        <v>#DIV/0!</v>
      </c>
      <c r="CI4" s="7"/>
      <c r="CJ4" s="17"/>
      <c r="CK4" s="7"/>
      <c r="CL4" s="17"/>
      <c r="CM4" s="7"/>
      <c r="CN4" s="17"/>
      <c r="CO4" s="7"/>
      <c r="CP4" s="17" t="e">
        <f t="shared" ref="CP4:CP20" si="4">ROUNDUP(CO4/F4,0)</f>
        <v>#DIV/0!</v>
      </c>
      <c r="CQ4" s="7"/>
      <c r="CR4" s="17"/>
      <c r="CS4" s="7"/>
      <c r="CT4" s="17"/>
      <c r="CU4" s="7"/>
      <c r="CV4" s="17"/>
      <c r="CW4" s="7"/>
      <c r="CX4" s="17"/>
      <c r="CY4" s="7"/>
      <c r="CZ4" s="17"/>
      <c r="DA4" s="7"/>
      <c r="DB4" s="17"/>
    </row>
    <row r="5" spans="1:106" s="33" customFormat="1" ht="16.5" customHeight="1" x14ac:dyDescent="0.2">
      <c r="A5" s="23" t="s">
        <v>12</v>
      </c>
      <c r="B5" s="5" t="s">
        <v>59</v>
      </c>
      <c r="C5" s="61">
        <f t="shared" si="0"/>
        <v>9</v>
      </c>
      <c r="D5" s="13">
        <f t="shared" ref="D5:D18" si="5">H5+J5+L5+N5+P5+R5+T5+V5+X5+Z5+AB5+AD5+AF5+AH5+AJ5+AL5+AN5+AP5+AR5+AT5+AV5+AX5+AZ5+BB5+BD5+BF5+BH5+BJ5+BN5+BT5+BV5+BZ5+CB5+CD5+CF5+CH5+BP5+BR5+BT5+BV5+BX5+BZ5+CB5+CD5+CF5+CH5+CJ5+CL5+CN5+CP5+CR5+CT5+CV5+CX5+CZ5+DB5</f>
        <v>23</v>
      </c>
      <c r="E5" s="57">
        <f t="shared" si="2"/>
        <v>0.32004629629629627</v>
      </c>
      <c r="F5" s="25">
        <f t="shared" si="3"/>
        <v>1.6608796296296299E-2</v>
      </c>
      <c r="G5" s="7"/>
      <c r="H5" s="20"/>
      <c r="I5" s="7"/>
      <c r="J5" s="20"/>
      <c r="K5" s="7"/>
      <c r="L5" s="20"/>
      <c r="M5" s="7"/>
      <c r="N5" s="6"/>
      <c r="O5" s="7"/>
      <c r="P5" s="20"/>
      <c r="Q5" s="7"/>
      <c r="R5" s="6"/>
      <c r="S5" s="7"/>
      <c r="T5" s="6"/>
      <c r="U5" s="16"/>
      <c r="V5" s="6"/>
      <c r="W5" s="7"/>
      <c r="X5" s="6"/>
      <c r="Y5" s="7">
        <v>2.2280092592592591E-2</v>
      </c>
      <c r="Z5" s="6">
        <f>ROUNDUP(Y5/F5,0)</f>
        <v>2</v>
      </c>
      <c r="AA5" s="7"/>
      <c r="AB5" s="6"/>
      <c r="AC5" s="7"/>
      <c r="AD5" s="6"/>
      <c r="AE5" s="7"/>
      <c r="AF5" s="6"/>
      <c r="AG5" s="7">
        <v>1.6608796296296299E-2</v>
      </c>
      <c r="AH5" s="6">
        <f>ROUNDUP(AG5/F5,0)</f>
        <v>1</v>
      </c>
      <c r="AI5" s="7">
        <v>1.9791666666666666E-2</v>
      </c>
      <c r="AJ5" s="17">
        <f>ROUNDUP(AI5/F5,0)</f>
        <v>2</v>
      </c>
      <c r="AK5" s="53"/>
      <c r="AL5" s="17"/>
      <c r="AM5" s="49"/>
      <c r="AN5" s="6"/>
      <c r="AO5" s="7"/>
      <c r="AP5" s="17"/>
      <c r="AQ5" s="7"/>
      <c r="AR5" s="6"/>
      <c r="AS5" s="7"/>
      <c r="AT5" s="17"/>
      <c r="AU5" s="7"/>
      <c r="AV5" s="6"/>
      <c r="AW5" s="7"/>
      <c r="AX5" s="6"/>
      <c r="AY5" s="7"/>
      <c r="AZ5" s="6"/>
      <c r="BA5" s="7"/>
      <c r="BB5" s="17"/>
      <c r="BC5" s="7"/>
      <c r="BD5" s="17"/>
      <c r="BE5" s="7"/>
      <c r="BF5" s="17"/>
      <c r="BG5" s="7"/>
      <c r="BH5" s="17"/>
      <c r="BI5" s="7"/>
      <c r="BJ5" s="17"/>
      <c r="BK5" s="7"/>
      <c r="BL5" s="6"/>
      <c r="BM5" s="7"/>
      <c r="BN5" s="6"/>
      <c r="BO5" s="7"/>
      <c r="BP5" s="6"/>
      <c r="BQ5" s="7"/>
      <c r="BR5" s="6"/>
      <c r="BS5" s="7"/>
      <c r="BT5" s="6"/>
      <c r="BU5" s="7">
        <v>1.7916666666666668E-2</v>
      </c>
      <c r="BV5" s="6">
        <f>ROUNDUP(BU5/F5,0)</f>
        <v>2</v>
      </c>
      <c r="BW5" s="21"/>
      <c r="BX5" s="17"/>
      <c r="BY5" s="21"/>
      <c r="BZ5" s="17"/>
      <c r="CA5" s="7"/>
      <c r="CB5" s="17"/>
      <c r="CC5" s="7"/>
      <c r="CD5" s="6"/>
      <c r="CE5" s="21"/>
      <c r="CF5" s="17"/>
      <c r="CG5" s="21">
        <v>0.1127662037037037</v>
      </c>
      <c r="CH5" s="6">
        <f t="shared" si="1"/>
        <v>7</v>
      </c>
      <c r="CI5" s="7"/>
      <c r="CJ5" s="17"/>
      <c r="CK5" s="7"/>
      <c r="CL5" s="17"/>
      <c r="CM5" s="7"/>
      <c r="CN5" s="17"/>
      <c r="CO5" s="7"/>
      <c r="CP5" s="17">
        <f t="shared" si="4"/>
        <v>0</v>
      </c>
      <c r="CQ5" s="7"/>
      <c r="CR5" s="17"/>
      <c r="CS5" s="7"/>
      <c r="CT5" s="17"/>
      <c r="CU5" s="7"/>
      <c r="CV5" s="17"/>
      <c r="CW5" s="7"/>
      <c r="CX5" s="17"/>
      <c r="CY5" s="7"/>
      <c r="CZ5" s="17"/>
      <c r="DA5" s="7"/>
      <c r="DB5" s="17"/>
    </row>
    <row r="6" spans="1:106" s="33" customFormat="1" ht="16.5" customHeight="1" x14ac:dyDescent="0.2">
      <c r="A6" s="23" t="s">
        <v>13</v>
      </c>
      <c r="B6" s="5" t="s">
        <v>8</v>
      </c>
      <c r="C6" s="61">
        <f t="shared" si="0"/>
        <v>8</v>
      </c>
      <c r="D6" s="13">
        <f t="shared" si="5"/>
        <v>36</v>
      </c>
      <c r="E6" s="57">
        <f t="shared" si="2"/>
        <v>0.4438657407407407</v>
      </c>
      <c r="F6" s="25">
        <f t="shared" si="3"/>
        <v>1.6724537037037034E-2</v>
      </c>
      <c r="G6" s="7"/>
      <c r="H6" s="20"/>
      <c r="I6" s="11"/>
      <c r="J6" s="20"/>
      <c r="K6" s="7"/>
      <c r="L6" s="20"/>
      <c r="M6" s="7"/>
      <c r="N6" s="6"/>
      <c r="O6" s="11"/>
      <c r="P6" s="20"/>
      <c r="Q6" s="7">
        <v>1.8217592592592594E-2</v>
      </c>
      <c r="R6" s="6">
        <f t="shared" ref="R6:R17" si="6">ROUNDUP(Q6/F6,0)</f>
        <v>2</v>
      </c>
      <c r="S6" s="7">
        <v>1.8113425925925925E-2</v>
      </c>
      <c r="T6" s="6">
        <f>ROUNDUP(S6/F6,0)</f>
        <v>2</v>
      </c>
      <c r="U6" s="16"/>
      <c r="V6" s="6"/>
      <c r="W6" s="7">
        <v>1.7708333333333333E-2</v>
      </c>
      <c r="X6" s="6">
        <f t="shared" ref="X6:X17" si="7">ROUNDUP(W6/F6,0)</f>
        <v>2</v>
      </c>
      <c r="Y6" s="7">
        <v>2.2280092592592591E-2</v>
      </c>
      <c r="Z6" s="6">
        <f>ROUNDUP(Y6/F6,0)</f>
        <v>2</v>
      </c>
      <c r="AA6" s="7">
        <v>1.7291666666666667E-2</v>
      </c>
      <c r="AB6" s="6">
        <f>ROUNDUP(AA6/F6,0)</f>
        <v>2</v>
      </c>
      <c r="AC6" s="7"/>
      <c r="AD6" s="6"/>
      <c r="AE6" s="7">
        <v>1.7777777777777778E-2</v>
      </c>
      <c r="AF6" s="6">
        <f>ROUNDUP(AE6/F6,0)</f>
        <v>2</v>
      </c>
      <c r="AG6" s="7">
        <v>1.7754629629629631E-2</v>
      </c>
      <c r="AH6" s="6">
        <f>ROUNDUP(AG6/F6,0)</f>
        <v>2</v>
      </c>
      <c r="AI6" s="7">
        <v>1.6203703703703703E-2</v>
      </c>
      <c r="AJ6" s="17">
        <f>ROUNDUP(AI6/F6,0)</f>
        <v>1</v>
      </c>
      <c r="AK6" s="53"/>
      <c r="AL6" s="17"/>
      <c r="AM6" s="49">
        <v>1.7060185185185185E-2</v>
      </c>
      <c r="AN6" s="6">
        <f>ROUNDUP(AM6/F6,0)</f>
        <v>2</v>
      </c>
      <c r="AO6" s="7"/>
      <c r="AP6" s="17"/>
      <c r="AQ6" s="7">
        <v>1.6724537037037034E-2</v>
      </c>
      <c r="AR6" s="6">
        <f>ROUNDUP(AQ6/F6,0)</f>
        <v>1</v>
      </c>
      <c r="AS6" s="7"/>
      <c r="AT6" s="17"/>
      <c r="AU6" s="7">
        <v>1.8310185185185186E-2</v>
      </c>
      <c r="AV6" s="6">
        <f>ROUNDUP(AU6/F6,0)</f>
        <v>2</v>
      </c>
      <c r="AW6" s="7"/>
      <c r="AX6" s="6"/>
      <c r="AY6" s="7">
        <v>1.7534722222222222E-2</v>
      </c>
      <c r="AZ6" s="6">
        <f>ROUNDUP(AY6/F6,0)</f>
        <v>2</v>
      </c>
      <c r="BA6" s="7"/>
      <c r="BB6" s="17"/>
      <c r="BC6" s="7"/>
      <c r="BD6" s="17"/>
      <c r="BE6" s="7"/>
      <c r="BF6" s="17"/>
      <c r="BG6" s="7"/>
      <c r="BH6" s="17"/>
      <c r="BI6" s="7"/>
      <c r="BJ6" s="17"/>
      <c r="BK6" s="7"/>
      <c r="BL6" s="6"/>
      <c r="BM6" s="7"/>
      <c r="BN6" s="6"/>
      <c r="BO6" s="7"/>
      <c r="BP6" s="6"/>
      <c r="BQ6" s="7"/>
      <c r="BR6" s="6"/>
      <c r="BS6" s="7"/>
      <c r="BT6" s="6"/>
      <c r="BU6" s="7"/>
      <c r="BV6" s="6"/>
      <c r="BW6" s="21"/>
      <c r="BX6" s="17"/>
      <c r="BY6" s="21"/>
      <c r="BZ6" s="17"/>
      <c r="CA6" s="7"/>
      <c r="CB6" s="17"/>
      <c r="CC6" s="7"/>
      <c r="CD6" s="6"/>
      <c r="CE6" s="21"/>
      <c r="CF6" s="17"/>
      <c r="CG6" s="21">
        <v>0.11444444444444445</v>
      </c>
      <c r="CH6" s="6">
        <f t="shared" si="1"/>
        <v>7</v>
      </c>
      <c r="CI6" s="7"/>
      <c r="CJ6" s="17"/>
      <c r="CK6" s="7"/>
      <c r="CL6" s="17"/>
      <c r="CM6" s="7"/>
      <c r="CN6" s="17"/>
      <c r="CO6" s="7"/>
      <c r="CP6" s="17">
        <f t="shared" si="4"/>
        <v>0</v>
      </c>
      <c r="CQ6" s="7"/>
      <c r="CR6" s="17"/>
      <c r="CS6" s="7"/>
      <c r="CT6" s="17"/>
      <c r="CU6" s="7"/>
      <c r="CV6" s="17"/>
      <c r="CW6" s="7"/>
      <c r="CX6" s="17"/>
      <c r="CY6" s="7"/>
      <c r="CZ6" s="17"/>
      <c r="DA6" s="7"/>
      <c r="DB6" s="17"/>
    </row>
    <row r="7" spans="1:106" s="33" customFormat="1" ht="16.5" customHeight="1" x14ac:dyDescent="0.2">
      <c r="A7" s="23" t="s">
        <v>14</v>
      </c>
      <c r="B7" s="5" t="s">
        <v>65</v>
      </c>
      <c r="C7" s="61">
        <f t="shared" si="0"/>
        <v>11</v>
      </c>
      <c r="D7" s="13">
        <f t="shared" si="5"/>
        <v>15</v>
      </c>
      <c r="E7" s="57">
        <f t="shared" si="2"/>
        <v>0.24115740740740743</v>
      </c>
      <c r="F7" s="25">
        <f t="shared" si="3"/>
        <v>1.7662037037037035E-2</v>
      </c>
      <c r="G7" s="7"/>
      <c r="H7" s="20"/>
      <c r="I7" s="7"/>
      <c r="J7" s="20"/>
      <c r="K7" s="7"/>
      <c r="L7" s="20"/>
      <c r="M7" s="7"/>
      <c r="N7" s="6"/>
      <c r="O7" s="7"/>
      <c r="P7" s="20"/>
      <c r="Q7" s="7"/>
      <c r="R7" s="6"/>
      <c r="S7" s="7"/>
      <c r="T7" s="6"/>
      <c r="U7" s="16"/>
      <c r="V7" s="6"/>
      <c r="W7" s="7"/>
      <c r="X7" s="6"/>
      <c r="Y7" s="7"/>
      <c r="Z7" s="6"/>
      <c r="AA7" s="7"/>
      <c r="AB7" s="6"/>
      <c r="AC7" s="7"/>
      <c r="AD7" s="6"/>
      <c r="AE7" s="7">
        <v>1.7662037037037035E-2</v>
      </c>
      <c r="AF7" s="6">
        <f>ROUNDUP(AE7/F7,0)</f>
        <v>1</v>
      </c>
      <c r="AG7" s="7"/>
      <c r="AH7" s="6"/>
      <c r="AI7" s="7"/>
      <c r="AJ7" s="17"/>
      <c r="AK7" s="53"/>
      <c r="AL7" s="17"/>
      <c r="AM7" s="49"/>
      <c r="AN7" s="6"/>
      <c r="AO7" s="7"/>
      <c r="AP7" s="17"/>
      <c r="AQ7" s="7"/>
      <c r="AR7" s="6"/>
      <c r="AS7" s="7"/>
      <c r="AT7" s="17"/>
      <c r="AU7" s="7"/>
      <c r="AV7" s="6"/>
      <c r="AW7" s="7"/>
      <c r="AX7" s="6"/>
      <c r="AY7" s="7"/>
      <c r="AZ7" s="6"/>
      <c r="BA7" s="7"/>
      <c r="BB7" s="17"/>
      <c r="BC7" s="7"/>
      <c r="BD7" s="17"/>
      <c r="BE7" s="7"/>
      <c r="BF7" s="17"/>
      <c r="BG7" s="7"/>
      <c r="BH7" s="17"/>
      <c r="BI7" s="7"/>
      <c r="BJ7" s="17"/>
      <c r="BK7" s="7"/>
      <c r="BL7" s="6"/>
      <c r="BM7" s="7">
        <v>1.8379629629629628E-2</v>
      </c>
      <c r="BN7" s="6">
        <f>ROUNDUP(BM7/F7,0)</f>
        <v>2</v>
      </c>
      <c r="BO7" s="7"/>
      <c r="BP7" s="6"/>
      <c r="BQ7" s="7"/>
      <c r="BR7" s="6"/>
      <c r="BS7" s="7"/>
      <c r="BT7" s="6"/>
      <c r="BU7" s="7"/>
      <c r="BV7" s="6"/>
      <c r="BW7" s="21"/>
      <c r="BX7" s="17"/>
      <c r="BY7" s="21"/>
      <c r="BZ7" s="17"/>
      <c r="CA7" s="7"/>
      <c r="CB7" s="17"/>
      <c r="CC7" s="7"/>
      <c r="CD7" s="6"/>
      <c r="CE7" s="21"/>
      <c r="CF7" s="17"/>
      <c r="CG7" s="21">
        <v>0.10255787037037038</v>
      </c>
      <c r="CH7" s="6">
        <f t="shared" si="1"/>
        <v>6</v>
      </c>
      <c r="CI7" s="7"/>
      <c r="CJ7" s="17"/>
      <c r="CK7" s="7"/>
      <c r="CL7" s="17"/>
      <c r="CM7" s="7"/>
      <c r="CN7" s="17"/>
      <c r="CO7" s="7"/>
      <c r="CP7" s="17">
        <f t="shared" si="4"/>
        <v>0</v>
      </c>
      <c r="CQ7" s="7"/>
      <c r="CR7" s="17"/>
      <c r="CS7" s="7"/>
      <c r="CT7" s="17"/>
      <c r="CU7" s="7"/>
      <c r="CV7" s="17"/>
      <c r="CW7" s="7"/>
      <c r="CX7" s="17"/>
      <c r="CY7" s="7"/>
      <c r="CZ7" s="17"/>
      <c r="DA7" s="7"/>
      <c r="DB7" s="17"/>
    </row>
    <row r="8" spans="1:106" s="33" customFormat="1" ht="16.5" customHeight="1" x14ac:dyDescent="0.2">
      <c r="A8" s="23" t="s">
        <v>15</v>
      </c>
      <c r="B8" s="5" t="s">
        <v>1</v>
      </c>
      <c r="C8" s="63">
        <f t="shared" si="0"/>
        <v>1</v>
      </c>
      <c r="D8" s="13">
        <f t="shared" si="5"/>
        <v>137</v>
      </c>
      <c r="E8" s="57">
        <f t="shared" si="2"/>
        <v>1.5927083333333336</v>
      </c>
      <c r="F8" s="25">
        <f t="shared" si="3"/>
        <v>1.4386574074074072E-2</v>
      </c>
      <c r="G8" s="7">
        <v>3.4236111111111113E-2</v>
      </c>
      <c r="H8" s="20">
        <f>ROUNDUP(G8/F8,0)</f>
        <v>3</v>
      </c>
      <c r="I8" s="7">
        <v>1.9872685185185184E-2</v>
      </c>
      <c r="J8" s="20">
        <f>ROUNDUP(I8/F8,0)</f>
        <v>2</v>
      </c>
      <c r="K8" s="7"/>
      <c r="L8" s="20"/>
      <c r="M8" s="7"/>
      <c r="N8" s="6"/>
      <c r="O8" s="7"/>
      <c r="P8" s="20"/>
      <c r="Q8" s="7">
        <v>1.5231481481481483E-2</v>
      </c>
      <c r="R8" s="6">
        <f t="shared" si="6"/>
        <v>2</v>
      </c>
      <c r="S8" s="7">
        <v>1.5347222222222222E-2</v>
      </c>
      <c r="T8" s="6">
        <f>ROUNDUP(S8/F8,0)</f>
        <v>2</v>
      </c>
      <c r="U8" s="16"/>
      <c r="V8" s="6"/>
      <c r="W8" s="7">
        <v>1.4675925925925926E-2</v>
      </c>
      <c r="X8" s="6">
        <f t="shared" si="7"/>
        <v>2</v>
      </c>
      <c r="Y8" s="7">
        <v>1.7928240740740741E-2</v>
      </c>
      <c r="Z8" s="6">
        <f>ROUNDUP(Y8/F8,0)</f>
        <v>2</v>
      </c>
      <c r="AA8" s="7">
        <v>1.4409722222222221E-2</v>
      </c>
      <c r="AB8" s="6">
        <f>ROUNDUP(AA8/F8,0)</f>
        <v>2</v>
      </c>
      <c r="AC8" s="7">
        <v>8.9953703703703702E-2</v>
      </c>
      <c r="AD8" s="6">
        <f>ROUNDUP(AC8/F8,0)</f>
        <v>7</v>
      </c>
      <c r="AE8" s="7">
        <v>1.4710648148148148E-2</v>
      </c>
      <c r="AF8" s="6">
        <f>ROUNDUP(AE8/F8,0)</f>
        <v>2</v>
      </c>
      <c r="AG8" s="7">
        <v>1.4618055555555556E-2</v>
      </c>
      <c r="AH8" s="6">
        <f>ROUNDUP(AG8/F8,0)</f>
        <v>2</v>
      </c>
      <c r="AI8" s="7"/>
      <c r="AJ8" s="17"/>
      <c r="AK8" s="7">
        <v>0.10842592592592593</v>
      </c>
      <c r="AL8" s="17">
        <f>ROUNDUP(AK8/F8,0)</f>
        <v>8</v>
      </c>
      <c r="AM8" s="49">
        <v>1.4502314814814815E-2</v>
      </c>
      <c r="AN8" s="6">
        <f>ROUNDUP(AM8/F8,0)</f>
        <v>2</v>
      </c>
      <c r="AO8" s="7">
        <v>2.7465277777777772E-2</v>
      </c>
      <c r="AP8" s="17">
        <f>ROUNDUP(AO8/F8,0)</f>
        <v>2</v>
      </c>
      <c r="AQ8" s="7">
        <v>1.4421296296296295E-2</v>
      </c>
      <c r="AR8" s="6">
        <f>ROUNDUP(AQ8/F8,0)</f>
        <v>2</v>
      </c>
      <c r="AS8" s="7">
        <v>2.7442129629629632E-2</v>
      </c>
      <c r="AT8" s="17">
        <f>ROUNDUP(AS8/F8,0)</f>
        <v>2</v>
      </c>
      <c r="AU8" s="7">
        <v>1.4548611111111111E-2</v>
      </c>
      <c r="AV8" s="6">
        <f>ROUNDUP(AU8/F8,0)</f>
        <v>2</v>
      </c>
      <c r="AW8" s="7">
        <v>5.7002314814814818E-2</v>
      </c>
      <c r="AX8" s="6">
        <f>ROUNDUP(AW8/F8,0)</f>
        <v>4</v>
      </c>
      <c r="AY8" s="7">
        <v>1.4386574074074072E-2</v>
      </c>
      <c r="AZ8" s="6">
        <f>ROUNDUP(AY8/F8,0)</f>
        <v>1</v>
      </c>
      <c r="BA8" s="7">
        <v>0.11171296296296296</v>
      </c>
      <c r="BB8" s="6">
        <f>ROUNDUP(BA8/F8,0)</f>
        <v>8</v>
      </c>
      <c r="BC8" s="7">
        <v>0.25958333333333333</v>
      </c>
      <c r="BD8" s="6">
        <f>ROUNDUP(BC8/F8,0)</f>
        <v>19</v>
      </c>
      <c r="BE8" s="7"/>
      <c r="BF8" s="17"/>
      <c r="BG8" s="7">
        <v>3.2731481481481479E-2</v>
      </c>
      <c r="BH8" s="6">
        <f>ROUNDUP(BG8/F8,0)</f>
        <v>3</v>
      </c>
      <c r="BI8" s="7">
        <v>6.9120370370370374E-2</v>
      </c>
      <c r="BJ8" s="17">
        <f>ROUNDUP(BI8/F8,0)</f>
        <v>5</v>
      </c>
      <c r="BK8" s="7">
        <v>8.7974537037037046E-2</v>
      </c>
      <c r="BL8" s="6">
        <f>ROUNDUP(BK8/F8,0)</f>
        <v>7</v>
      </c>
      <c r="BM8" s="7"/>
      <c r="BN8" s="6"/>
      <c r="BO8" s="7"/>
      <c r="BP8" s="6"/>
      <c r="BQ8" s="7">
        <v>7.273148148148148E-2</v>
      </c>
      <c r="BR8" s="6">
        <f>ROUNDUP(BQ8/F8,0)</f>
        <v>6</v>
      </c>
      <c r="BS8" s="7">
        <v>1.4583333333333332E-2</v>
      </c>
      <c r="BT8" s="6">
        <f>ROUNDUP(BS8/F8,0)</f>
        <v>2</v>
      </c>
      <c r="BU8" s="7"/>
      <c r="BV8" s="6"/>
      <c r="BW8" s="21"/>
      <c r="BX8" s="17"/>
      <c r="BY8" s="21"/>
      <c r="BZ8" s="17"/>
      <c r="CA8" s="7"/>
      <c r="CB8" s="17"/>
      <c r="CC8" s="7"/>
      <c r="CD8" s="6"/>
      <c r="CE8" s="21">
        <v>6.6307870370370378E-2</v>
      </c>
      <c r="CF8" s="17">
        <f>ROUNDUP(CE8/F8,0)</f>
        <v>5</v>
      </c>
      <c r="CG8" s="21">
        <v>7.9861111111111105E-2</v>
      </c>
      <c r="CH8" s="6">
        <f t="shared" si="1"/>
        <v>6</v>
      </c>
      <c r="CI8" s="7"/>
      <c r="CJ8" s="17"/>
      <c r="CK8" s="7">
        <v>3.1759259259259258E-2</v>
      </c>
      <c r="CL8" s="17">
        <f>ROUNDUP(CK8/F8,0)</f>
        <v>3</v>
      </c>
      <c r="CM8" s="7">
        <v>1.4722222222222222E-2</v>
      </c>
      <c r="CN8" s="17">
        <f>ROUNDUP(CM8/F8,0)</f>
        <v>2</v>
      </c>
      <c r="CO8" s="7"/>
      <c r="CP8" s="17">
        <f t="shared" si="4"/>
        <v>0</v>
      </c>
      <c r="CQ8" s="7"/>
      <c r="CR8" s="17"/>
      <c r="CS8" s="7"/>
      <c r="CT8" s="17"/>
      <c r="CU8" s="7">
        <v>0.19777777777777775</v>
      </c>
      <c r="CV8" s="17">
        <f>ROUNDUP(CU8/F8,0)</f>
        <v>14</v>
      </c>
      <c r="CW8" s="7"/>
      <c r="CX8" s="17"/>
      <c r="CY8" s="7"/>
      <c r="CZ8" s="17"/>
      <c r="DA8" s="7">
        <v>1.8194444444444444E-2</v>
      </c>
      <c r="DB8" s="17">
        <f>ROUNDUP(DA8/F8,0)</f>
        <v>2</v>
      </c>
    </row>
    <row r="9" spans="1:106" s="33" customFormat="1" ht="16.5" customHeight="1" x14ac:dyDescent="0.2">
      <c r="A9" s="23" t="s">
        <v>16</v>
      </c>
      <c r="B9" s="5" t="s">
        <v>6</v>
      </c>
      <c r="C9" s="61">
        <f t="shared" si="0"/>
        <v>5</v>
      </c>
      <c r="D9" s="13">
        <f t="shared" si="5"/>
        <v>50</v>
      </c>
      <c r="E9" s="57">
        <f t="shared" si="2"/>
        <v>0.58315972222222223</v>
      </c>
      <c r="F9" s="25">
        <f t="shared" si="3"/>
        <v>1.462962962962963E-2</v>
      </c>
      <c r="G9" s="7"/>
      <c r="H9" s="20"/>
      <c r="I9" s="11"/>
      <c r="J9" s="20"/>
      <c r="K9" s="7"/>
      <c r="L9" s="20"/>
      <c r="M9" s="7"/>
      <c r="N9" s="6"/>
      <c r="O9" s="11"/>
      <c r="P9" s="20"/>
      <c r="Q9" s="7">
        <v>1.5706018518518518E-2</v>
      </c>
      <c r="R9" s="6">
        <f t="shared" si="6"/>
        <v>2</v>
      </c>
      <c r="S9" s="7">
        <v>1.5648148148148151E-2</v>
      </c>
      <c r="T9" s="6">
        <f>ROUNDUP(S9/F9,0)</f>
        <v>2</v>
      </c>
      <c r="U9" s="16"/>
      <c r="V9" s="6"/>
      <c r="W9" s="7">
        <v>1.5208333333333332E-2</v>
      </c>
      <c r="X9" s="6">
        <f t="shared" si="7"/>
        <v>2</v>
      </c>
      <c r="Y9" s="7">
        <v>1.7743055555555557E-2</v>
      </c>
      <c r="Z9" s="6">
        <f>ROUNDUP(Y9/F9,0)</f>
        <v>2</v>
      </c>
      <c r="AA9" s="7">
        <v>1.5104166666666667E-2</v>
      </c>
      <c r="AB9" s="6">
        <f>ROUNDUP(AA9/F9,0)</f>
        <v>2</v>
      </c>
      <c r="AC9" s="7">
        <v>8.7546296296296289E-2</v>
      </c>
      <c r="AD9" s="6">
        <f>ROUNDUP(AC9/F9,0)</f>
        <v>6</v>
      </c>
      <c r="AE9" s="7">
        <v>1.503472222222222E-2</v>
      </c>
      <c r="AF9" s="6">
        <f>ROUNDUP(AE9/F9,0)</f>
        <v>2</v>
      </c>
      <c r="AG9" s="7">
        <v>1.4965277777777779E-2</v>
      </c>
      <c r="AH9" s="6">
        <f>ROUNDUP(AG9/F9,0)</f>
        <v>2</v>
      </c>
      <c r="AI9" s="7"/>
      <c r="AJ9" s="17"/>
      <c r="AK9" s="53"/>
      <c r="AL9" s="17"/>
      <c r="AM9" s="49"/>
      <c r="AN9" s="6"/>
      <c r="AO9" s="7">
        <v>2.8310185185185185E-2</v>
      </c>
      <c r="AP9" s="17">
        <f>ROUNDUP(AO9/F9,0)</f>
        <v>2</v>
      </c>
      <c r="AQ9" s="7">
        <v>1.462962962962963E-2</v>
      </c>
      <c r="AR9" s="6">
        <f>ROUNDUP(AQ9/F9,0)</f>
        <v>1</v>
      </c>
      <c r="AS9" s="7">
        <v>8.3101851851851861E-3</v>
      </c>
      <c r="AT9" s="17">
        <f>ROUNDUP(AS9/F9,0)</f>
        <v>1</v>
      </c>
      <c r="AU9" s="7">
        <v>1.5405092592592593E-2</v>
      </c>
      <c r="AV9" s="6">
        <f>ROUNDUP(AU9/F9,0)</f>
        <v>2</v>
      </c>
      <c r="AW9" s="7"/>
      <c r="AX9" s="6"/>
      <c r="AY9" s="7"/>
      <c r="AZ9" s="6"/>
      <c r="BA9" s="7"/>
      <c r="BB9" s="17"/>
      <c r="BC9" s="7"/>
      <c r="BD9" s="17"/>
      <c r="BE9" s="7"/>
      <c r="BF9" s="17"/>
      <c r="BG9" s="7"/>
      <c r="BH9" s="17"/>
      <c r="BI9" s="7"/>
      <c r="BJ9" s="17"/>
      <c r="BK9" s="7"/>
      <c r="BL9" s="6"/>
      <c r="BM9" s="7"/>
      <c r="BN9" s="6"/>
      <c r="BO9" s="7">
        <v>7.8726851851851853E-2</v>
      </c>
      <c r="BP9" s="6">
        <f>ROUNDUP(BO9/F9,0)</f>
        <v>6</v>
      </c>
      <c r="BQ9" s="7"/>
      <c r="BR9" s="6"/>
      <c r="BS9" s="7"/>
      <c r="BT9" s="6"/>
      <c r="BU9" s="7"/>
      <c r="BV9" s="6"/>
      <c r="BW9" s="21"/>
      <c r="BX9" s="17"/>
      <c r="BY9" s="21"/>
      <c r="BZ9" s="17"/>
      <c r="CA9" s="7">
        <v>3.7436342592592591E-2</v>
      </c>
      <c r="CB9" s="17">
        <f>ROUNDUP(CA9/F9,0)</f>
        <v>3</v>
      </c>
      <c r="CC9" s="7"/>
      <c r="CD9" s="6"/>
      <c r="CE9" s="21"/>
      <c r="CF9" s="17"/>
      <c r="CG9" s="21">
        <v>8.2974537037037041E-2</v>
      </c>
      <c r="CH9" s="6">
        <f t="shared" si="1"/>
        <v>6</v>
      </c>
      <c r="CI9" s="7"/>
      <c r="CJ9" s="17"/>
      <c r="CK9" s="7"/>
      <c r="CL9" s="17"/>
      <c r="CM9" s="7"/>
      <c r="CN9" s="17"/>
      <c r="CO9" s="7"/>
      <c r="CP9" s="17">
        <f t="shared" si="4"/>
        <v>0</v>
      </c>
      <c r="CQ9" s="7"/>
      <c r="CR9" s="17"/>
      <c r="CS9" s="7"/>
      <c r="CT9" s="17"/>
      <c r="CU9" s="7"/>
      <c r="CV9" s="17"/>
      <c r="CW9" s="7"/>
      <c r="CX9" s="17"/>
      <c r="CY9" s="7"/>
      <c r="CZ9" s="17"/>
      <c r="DA9" s="7"/>
      <c r="DB9" s="17"/>
    </row>
    <row r="10" spans="1:106" s="33" customFormat="1" ht="16.5" customHeight="1" x14ac:dyDescent="0.2">
      <c r="A10" s="23" t="s">
        <v>17</v>
      </c>
      <c r="B10" s="5" t="s">
        <v>64</v>
      </c>
      <c r="C10" s="61">
        <f t="shared" si="0"/>
        <v>14</v>
      </c>
      <c r="D10" s="13">
        <v>0</v>
      </c>
      <c r="E10" s="57">
        <f t="shared" si="2"/>
        <v>0.5416319444444444</v>
      </c>
      <c r="F10" s="25">
        <f>MINA(Q10,S10,W10,AA10,AE10,AG10,AM10,AQ10,AU10,AY10,BM10,BS10,BU10,CC10,CM10)</f>
        <v>0</v>
      </c>
      <c r="G10" s="7"/>
      <c r="H10" s="20"/>
      <c r="I10" s="11"/>
      <c r="J10" s="20"/>
      <c r="K10" s="7"/>
      <c r="L10" s="20"/>
      <c r="M10" s="7"/>
      <c r="N10" s="6"/>
      <c r="O10" s="11"/>
      <c r="P10" s="20"/>
      <c r="Q10" s="7"/>
      <c r="R10" s="6"/>
      <c r="S10" s="7"/>
      <c r="T10" s="6"/>
      <c r="U10" s="16"/>
      <c r="V10" s="6"/>
      <c r="W10" s="7"/>
      <c r="X10" s="6"/>
      <c r="Y10" s="7"/>
      <c r="Z10" s="6"/>
      <c r="AA10" s="7"/>
      <c r="AB10" s="6"/>
      <c r="AC10" s="7">
        <v>6.9675925925925933E-2</v>
      </c>
      <c r="AD10" s="6" t="e">
        <f>ROUNDUP(AC10/F10,0)</f>
        <v>#DIV/0!</v>
      </c>
      <c r="AE10" s="7"/>
      <c r="AF10" s="6"/>
      <c r="AG10" s="7"/>
      <c r="AH10" s="6"/>
      <c r="AI10" s="7"/>
      <c r="AJ10" s="17"/>
      <c r="AK10" s="53"/>
      <c r="AL10" s="17"/>
      <c r="AM10" s="49"/>
      <c r="AN10" s="6"/>
      <c r="AO10" s="7"/>
      <c r="AP10" s="17"/>
      <c r="AQ10" s="7"/>
      <c r="AR10" s="6"/>
      <c r="AS10" s="7"/>
      <c r="AT10" s="17"/>
      <c r="AU10" s="7"/>
      <c r="AV10" s="6"/>
      <c r="AW10" s="7"/>
      <c r="AX10" s="6"/>
      <c r="AY10" s="7"/>
      <c r="AZ10" s="6"/>
      <c r="BA10" s="7"/>
      <c r="BB10" s="17"/>
      <c r="BC10" s="7"/>
      <c r="BD10" s="17"/>
      <c r="BE10" s="7">
        <v>6.7719907407407409E-2</v>
      </c>
      <c r="BF10" s="17" t="e">
        <f>ROUNDUP(BE10/F10,0)</f>
        <v>#DIV/0!</v>
      </c>
      <c r="BG10" s="7"/>
      <c r="BH10" s="17"/>
      <c r="BI10" s="7"/>
      <c r="BJ10" s="17"/>
      <c r="BK10" s="7"/>
      <c r="BL10" s="6"/>
      <c r="BM10" s="7"/>
      <c r="BN10" s="6"/>
      <c r="BO10" s="7"/>
      <c r="BP10" s="6"/>
      <c r="BQ10" s="7"/>
      <c r="BR10" s="6"/>
      <c r="BS10" s="7"/>
      <c r="BT10" s="6"/>
      <c r="BU10" s="7"/>
      <c r="BV10" s="6"/>
      <c r="BW10" s="21"/>
      <c r="BX10" s="17"/>
      <c r="BY10" s="21"/>
      <c r="BZ10" s="17"/>
      <c r="CA10" s="7"/>
      <c r="CB10" s="17"/>
      <c r="CC10" s="7"/>
      <c r="CD10" s="6"/>
      <c r="CE10" s="21"/>
      <c r="CF10" s="17"/>
      <c r="CG10" s="21">
        <v>6.7986111111111108E-2</v>
      </c>
      <c r="CH10" s="6" t="e">
        <f t="shared" si="1"/>
        <v>#DIV/0!</v>
      </c>
      <c r="CI10" s="7">
        <v>7.9282407407407399E-2</v>
      </c>
      <c r="CJ10" s="17" t="e">
        <f>ROUNDUP(CI10/F10,0)</f>
        <v>#DIV/0!</v>
      </c>
      <c r="CK10" s="7">
        <v>2.7916666666666669E-2</v>
      </c>
      <c r="CL10" s="17" t="e">
        <f>ROUNDUP(CK10/F10,0)</f>
        <v>#DIV/0!</v>
      </c>
      <c r="CM10" s="7"/>
      <c r="CN10" s="17"/>
      <c r="CO10" s="7"/>
      <c r="CP10" s="17" t="e">
        <f t="shared" si="4"/>
        <v>#DIV/0!</v>
      </c>
      <c r="CQ10" s="7">
        <v>0.1610648148148148</v>
      </c>
      <c r="CR10" s="17" t="e">
        <f>ROUNDUP(CQ10/F10,0)</f>
        <v>#DIV/0!</v>
      </c>
      <c r="CS10" s="7"/>
      <c r="CT10" s="17"/>
      <c r="CU10" s="7"/>
      <c r="CV10" s="17"/>
      <c r="CW10" s="7"/>
      <c r="CX10" s="17"/>
      <c r="CY10" s="7"/>
      <c r="CZ10" s="17"/>
      <c r="DA10" s="7"/>
      <c r="DB10" s="17"/>
    </row>
    <row r="11" spans="1:106" s="33" customFormat="1" ht="16.5" customHeight="1" x14ac:dyDescent="0.2">
      <c r="A11" s="23" t="s">
        <v>18</v>
      </c>
      <c r="B11" s="5" t="s">
        <v>9</v>
      </c>
      <c r="C11" s="61">
        <f t="shared" si="0"/>
        <v>7</v>
      </c>
      <c r="D11" s="13">
        <f t="shared" si="5"/>
        <v>48</v>
      </c>
      <c r="E11" s="57">
        <f t="shared" si="2"/>
        <v>0.58726851851851858</v>
      </c>
      <c r="F11" s="25">
        <f t="shared" si="3"/>
        <v>1.8240740740740741E-2</v>
      </c>
      <c r="G11" s="7"/>
      <c r="H11" s="20"/>
      <c r="I11" s="11"/>
      <c r="J11" s="20"/>
      <c r="K11" s="7"/>
      <c r="L11" s="20"/>
      <c r="M11" s="7"/>
      <c r="N11" s="6"/>
      <c r="O11" s="11"/>
      <c r="P11" s="20"/>
      <c r="Q11" s="7">
        <v>1.9502314814814816E-2</v>
      </c>
      <c r="R11" s="6">
        <f t="shared" si="6"/>
        <v>2</v>
      </c>
      <c r="S11" s="7">
        <v>1.9270833333333334E-2</v>
      </c>
      <c r="T11" s="6">
        <f>ROUNDUP(S11/F11,0)</f>
        <v>2</v>
      </c>
      <c r="U11" s="16"/>
      <c r="V11" s="6"/>
      <c r="W11" s="7">
        <v>1.8726851851851852E-2</v>
      </c>
      <c r="X11" s="6">
        <f t="shared" si="7"/>
        <v>2</v>
      </c>
      <c r="Y11" s="7">
        <v>2.3495370370370371E-2</v>
      </c>
      <c r="Z11" s="6">
        <f>ROUNDUP(Y11/F11,0)</f>
        <v>2</v>
      </c>
      <c r="AA11" s="7">
        <v>1.8645833333333334E-2</v>
      </c>
      <c r="AB11" s="6">
        <f>ROUNDUP(AA11/F11,0)</f>
        <v>2</v>
      </c>
      <c r="AC11" s="7"/>
      <c r="AD11" s="6"/>
      <c r="AE11" s="7"/>
      <c r="AF11" s="6"/>
      <c r="AG11" s="7">
        <v>2.5011574074074075E-2</v>
      </c>
      <c r="AH11" s="6">
        <f>ROUNDUP(AG11/F11,0)</f>
        <v>2</v>
      </c>
      <c r="AI11" s="7"/>
      <c r="AJ11" s="17"/>
      <c r="AK11" s="53"/>
      <c r="AL11" s="17"/>
      <c r="AM11" s="49"/>
      <c r="AN11" s="6"/>
      <c r="AO11" s="7"/>
      <c r="AP11" s="17"/>
      <c r="AQ11" s="7">
        <v>1.9201388888888889E-2</v>
      </c>
      <c r="AR11" s="6">
        <f>ROUNDUP(AQ11/F11,0)</f>
        <v>2</v>
      </c>
      <c r="AS11" s="7"/>
      <c r="AT11" s="17"/>
      <c r="AU11" s="7">
        <v>1.8599537037037036E-2</v>
      </c>
      <c r="AV11" s="6">
        <f>ROUNDUP(AU11/F11,0)</f>
        <v>2</v>
      </c>
      <c r="AW11" s="7"/>
      <c r="AX11" s="6"/>
      <c r="AY11" s="7">
        <v>1.8460648148148146E-2</v>
      </c>
      <c r="AZ11" s="6">
        <f>ROUNDUP(AY11/F11,0)</f>
        <v>2</v>
      </c>
      <c r="BA11" s="7"/>
      <c r="BB11" s="17"/>
      <c r="BC11" s="7"/>
      <c r="BD11" s="17"/>
      <c r="BE11" s="7"/>
      <c r="BF11" s="17"/>
      <c r="BG11" s="7"/>
      <c r="BH11" s="17"/>
      <c r="BI11" s="7"/>
      <c r="BJ11" s="17"/>
      <c r="BK11" s="7"/>
      <c r="BL11" s="6"/>
      <c r="BM11" s="7">
        <v>1.8587962962962962E-2</v>
      </c>
      <c r="BN11" s="6">
        <f>ROUNDUP(BM11/F11,0)</f>
        <v>2</v>
      </c>
      <c r="BO11" s="7"/>
      <c r="BP11" s="6"/>
      <c r="BQ11" s="7"/>
      <c r="BR11" s="6"/>
      <c r="BS11" s="7">
        <v>1.8240740740740741E-2</v>
      </c>
      <c r="BT11" s="6">
        <f>ROUNDUP(BS11/F11,0)</f>
        <v>1</v>
      </c>
      <c r="BU11" s="7">
        <v>1.8599537037037036E-2</v>
      </c>
      <c r="BV11" s="6">
        <f>ROUNDUP(BU11/F11,0)</f>
        <v>2</v>
      </c>
      <c r="BW11" s="21"/>
      <c r="BX11" s="17"/>
      <c r="BY11" s="21"/>
      <c r="BZ11" s="17"/>
      <c r="CA11" s="7"/>
      <c r="CB11" s="17"/>
      <c r="CC11" s="7">
        <v>1.8414351851851852E-2</v>
      </c>
      <c r="CD11" s="6">
        <f>ROUNDUP(CC11/F11,0)</f>
        <v>2</v>
      </c>
      <c r="CE11" s="21"/>
      <c r="CF11" s="17"/>
      <c r="CG11" s="21">
        <v>0.10146990740740741</v>
      </c>
      <c r="CH11" s="6">
        <f t="shared" si="1"/>
        <v>6</v>
      </c>
      <c r="CI11" s="7"/>
      <c r="CJ11" s="17"/>
      <c r="CK11" s="7">
        <v>1.2118055555555556E-2</v>
      </c>
      <c r="CL11" s="17">
        <f>ROUNDUP(CK11/F11,0)</f>
        <v>1</v>
      </c>
      <c r="CM11" s="7">
        <v>1.8460648148148146E-2</v>
      </c>
      <c r="CN11" s="17">
        <f>ROUNDUP(CM11/F11,0)</f>
        <v>2</v>
      </c>
      <c r="CO11" s="7"/>
      <c r="CP11" s="17">
        <f t="shared" si="4"/>
        <v>0</v>
      </c>
      <c r="CQ11" s="7"/>
      <c r="CR11" s="17"/>
      <c r="CS11" s="7"/>
      <c r="CT11" s="17"/>
      <c r="CU11" s="7"/>
      <c r="CV11" s="17"/>
      <c r="CW11" s="7">
        <v>4.3738425925925924E-2</v>
      </c>
      <c r="CX11" s="17">
        <f>ROUNDUP(CW11/F11,0)</f>
        <v>3</v>
      </c>
      <c r="CY11" s="7"/>
      <c r="CZ11" s="17"/>
      <c r="DA11" s="7"/>
      <c r="DB11" s="17"/>
    </row>
    <row r="12" spans="1:106" s="33" customFormat="1" ht="16.5" customHeight="1" x14ac:dyDescent="0.2">
      <c r="A12" s="23" t="s">
        <v>19</v>
      </c>
      <c r="B12" s="5" t="s">
        <v>56</v>
      </c>
      <c r="C12" s="61">
        <f t="shared" si="0"/>
        <v>11</v>
      </c>
      <c r="D12" s="13">
        <f t="shared" si="5"/>
        <v>15</v>
      </c>
      <c r="E12" s="57">
        <f t="shared" si="2"/>
        <v>0.1438888888888889</v>
      </c>
      <c r="F12" s="25">
        <f t="shared" si="3"/>
        <v>1.6840277777777777E-2</v>
      </c>
      <c r="G12" s="7"/>
      <c r="H12" s="6"/>
      <c r="I12" s="11"/>
      <c r="J12" s="20"/>
      <c r="K12" s="7"/>
      <c r="L12" s="20"/>
      <c r="M12" s="7"/>
      <c r="N12" s="6"/>
      <c r="O12" s="11"/>
      <c r="P12" s="20"/>
      <c r="Q12" s="7">
        <v>1.7951388888888888E-2</v>
      </c>
      <c r="R12" s="6">
        <f t="shared" si="6"/>
        <v>2</v>
      </c>
      <c r="S12" s="7">
        <v>1.8194444444444444E-2</v>
      </c>
      <c r="T12" s="6">
        <f>ROUNDUP(S12/F12,0)</f>
        <v>2</v>
      </c>
      <c r="U12" s="16"/>
      <c r="V12" s="6"/>
      <c r="W12" s="7">
        <v>1.8229166666666668E-2</v>
      </c>
      <c r="X12" s="6">
        <f t="shared" si="7"/>
        <v>2</v>
      </c>
      <c r="Y12" s="7"/>
      <c r="Z12" s="6"/>
      <c r="AA12" s="7">
        <v>1.7280092592592593E-2</v>
      </c>
      <c r="AB12" s="6">
        <f>ROUNDUP(AA12/F12,0)</f>
        <v>2</v>
      </c>
      <c r="AC12" s="7"/>
      <c r="AD12" s="6"/>
      <c r="AE12" s="7"/>
      <c r="AF12" s="6"/>
      <c r="AG12" s="7"/>
      <c r="AH12" s="6"/>
      <c r="AI12" s="7"/>
      <c r="AJ12" s="17"/>
      <c r="AK12" s="53"/>
      <c r="AL12" s="17"/>
      <c r="AM12" s="49">
        <v>1.7893518518518517E-2</v>
      </c>
      <c r="AN12" s="6">
        <f>ROUNDUP(AM12/F12,0)</f>
        <v>2</v>
      </c>
      <c r="AO12" s="7"/>
      <c r="AP12" s="17"/>
      <c r="AQ12" s="7">
        <v>1.6840277777777777E-2</v>
      </c>
      <c r="AR12" s="6">
        <f>ROUNDUP(AQ12/F12,0)</f>
        <v>1</v>
      </c>
      <c r="AS12" s="7"/>
      <c r="AT12" s="17"/>
      <c r="AU12" s="7"/>
      <c r="AV12" s="6"/>
      <c r="AW12" s="7"/>
      <c r="AX12" s="6"/>
      <c r="AY12" s="7">
        <v>1.8055555555555557E-2</v>
      </c>
      <c r="AZ12" s="6">
        <f>ROUNDUP(AY12/F12,0)</f>
        <v>2</v>
      </c>
      <c r="BA12" s="7"/>
      <c r="BB12" s="17"/>
      <c r="BC12" s="7"/>
      <c r="BD12" s="17"/>
      <c r="BE12" s="7"/>
      <c r="BF12" s="17"/>
      <c r="BG12" s="7"/>
      <c r="BH12" s="17"/>
      <c r="BI12" s="7"/>
      <c r="BJ12" s="17"/>
      <c r="BK12" s="7"/>
      <c r="BL12" s="6"/>
      <c r="BM12" s="7">
        <v>1.9444444444444445E-2</v>
      </c>
      <c r="BN12" s="6">
        <f>ROUNDUP(BM12/F12,0)</f>
        <v>2</v>
      </c>
      <c r="BO12" s="7"/>
      <c r="BP12" s="6"/>
      <c r="BQ12" s="7"/>
      <c r="BR12" s="6"/>
      <c r="BS12" s="7"/>
      <c r="BT12" s="6"/>
      <c r="BU12" s="7"/>
      <c r="BV12" s="6"/>
      <c r="BW12" s="21"/>
      <c r="BX12" s="17"/>
      <c r="BY12" s="21"/>
      <c r="BZ12" s="17"/>
      <c r="CA12" s="7"/>
      <c r="CB12" s="17"/>
      <c r="CC12" s="7"/>
      <c r="CD12" s="6"/>
      <c r="CE12" s="21"/>
      <c r="CF12" s="17"/>
      <c r="CG12" s="21"/>
      <c r="CH12" s="6"/>
      <c r="CI12" s="7"/>
      <c r="CJ12" s="17"/>
      <c r="CK12" s="7"/>
      <c r="CL12" s="17"/>
      <c r="CM12" s="7"/>
      <c r="CN12" s="17"/>
      <c r="CO12" s="7"/>
      <c r="CP12" s="17">
        <f t="shared" si="4"/>
        <v>0</v>
      </c>
      <c r="CQ12" s="7"/>
      <c r="CR12" s="17"/>
      <c r="CS12" s="7"/>
      <c r="CT12" s="17"/>
      <c r="CU12" s="7"/>
      <c r="CV12" s="17"/>
      <c r="CW12" s="7"/>
      <c r="CX12" s="17"/>
      <c r="CY12" s="7"/>
      <c r="CZ12" s="17"/>
      <c r="DA12" s="7"/>
      <c r="DB12" s="17"/>
    </row>
    <row r="13" spans="1:106" s="33" customFormat="1" ht="16.5" customHeight="1" x14ac:dyDescent="0.2">
      <c r="A13" s="23" t="s">
        <v>20</v>
      </c>
      <c r="B13" s="5" t="s">
        <v>2</v>
      </c>
      <c r="C13" s="63">
        <f t="shared" si="0"/>
        <v>3</v>
      </c>
      <c r="D13" s="13">
        <f t="shared" si="5"/>
        <v>124</v>
      </c>
      <c r="E13" s="57">
        <f t="shared" si="2"/>
        <v>1.297465277777778</v>
      </c>
      <c r="F13" s="25">
        <f t="shared" si="3"/>
        <v>1.3287037037037036E-2</v>
      </c>
      <c r="G13" s="7">
        <v>2.9872685185185183E-2</v>
      </c>
      <c r="H13" s="6">
        <f>ROUNDUP(G13/F13,0)</f>
        <v>3</v>
      </c>
      <c r="I13" s="7">
        <v>1.9131944444444444E-2</v>
      </c>
      <c r="J13" s="20">
        <f>ROUNDUP(I13/F13,0)</f>
        <v>2</v>
      </c>
      <c r="K13" s="7">
        <v>2.4027777777777776E-2</v>
      </c>
      <c r="L13" s="20">
        <f>ROUNDUP(K13/F13,0)</f>
        <v>2</v>
      </c>
      <c r="M13" s="7"/>
      <c r="N13" s="6"/>
      <c r="O13" s="7">
        <v>2.1527777777777781E-2</v>
      </c>
      <c r="P13" s="20">
        <f>ROUNDUP(O13/F13,0)</f>
        <v>2</v>
      </c>
      <c r="Q13" s="7">
        <v>1.3564814814814816E-2</v>
      </c>
      <c r="R13" s="6">
        <f t="shared" si="6"/>
        <v>2</v>
      </c>
      <c r="S13" s="7"/>
      <c r="T13" s="6"/>
      <c r="U13" s="16">
        <v>7.1863425925925928E-2</v>
      </c>
      <c r="V13" s="6">
        <f>ROUNDUP(U13/F13,0)</f>
        <v>6</v>
      </c>
      <c r="W13" s="7">
        <v>1.3703703703703704E-2</v>
      </c>
      <c r="X13" s="6">
        <f t="shared" si="7"/>
        <v>2</v>
      </c>
      <c r="Y13" s="7">
        <v>1.6111111111111111E-2</v>
      </c>
      <c r="Z13" s="6">
        <f>ROUNDUP(Y13/F13,0)</f>
        <v>2</v>
      </c>
      <c r="AA13" s="7">
        <v>1.3344907407407408E-2</v>
      </c>
      <c r="AB13" s="6">
        <f>ROUNDUP(AA13/F13,0)</f>
        <v>2</v>
      </c>
      <c r="AC13" s="7">
        <v>7.7928240740740742E-2</v>
      </c>
      <c r="AD13" s="6">
        <f>ROUNDUP(AC13/F13,0)</f>
        <v>6</v>
      </c>
      <c r="AE13" s="7">
        <v>1.3530092592592594E-2</v>
      </c>
      <c r="AF13" s="6">
        <f>ROUNDUP(AE13/F13,0)</f>
        <v>2</v>
      </c>
      <c r="AG13" s="7">
        <v>1.3425925925925924E-2</v>
      </c>
      <c r="AH13" s="6">
        <f>ROUNDUP(AG13/F13,0)</f>
        <v>2</v>
      </c>
      <c r="AI13" s="7">
        <v>1.8298611111111113E-2</v>
      </c>
      <c r="AJ13" s="17">
        <f>ROUNDUP(AI13/F13,0)</f>
        <v>2</v>
      </c>
      <c r="AK13" s="53"/>
      <c r="AL13" s="17"/>
      <c r="AM13" s="49">
        <v>1.3287037037037036E-2</v>
      </c>
      <c r="AN13" s="6">
        <f>ROUNDUP(AM13/F13,0)</f>
        <v>1</v>
      </c>
      <c r="AO13" s="7">
        <v>2.5277777777777777E-2</v>
      </c>
      <c r="AP13" s="17">
        <f>ROUNDUP(AO13/F13,0)</f>
        <v>2</v>
      </c>
      <c r="AQ13" s="7">
        <v>1.3460648148148147E-2</v>
      </c>
      <c r="AR13" s="6">
        <f>ROUNDUP(AQ13/F13,0)</f>
        <v>2</v>
      </c>
      <c r="AS13" s="7">
        <v>2.4722222222222225E-2</v>
      </c>
      <c r="AT13" s="17">
        <f>ROUNDUP(AS13/F13,0)</f>
        <v>2</v>
      </c>
      <c r="AU13" s="7"/>
      <c r="AV13" s="6"/>
      <c r="AW13" s="7"/>
      <c r="AX13" s="6"/>
      <c r="AY13" s="7">
        <v>1.3483796296296298E-2</v>
      </c>
      <c r="AZ13" s="6">
        <f>ROUNDUP(AY13/F13,0)</f>
        <v>2</v>
      </c>
      <c r="BA13" s="7"/>
      <c r="BB13" s="17"/>
      <c r="BC13" s="7"/>
      <c r="BD13" s="17"/>
      <c r="BE13" s="7">
        <v>7.5624999999999998E-2</v>
      </c>
      <c r="BF13" s="17">
        <f>ROUNDUP(BE13/F13,0)</f>
        <v>6</v>
      </c>
      <c r="BG13" s="7"/>
      <c r="BH13" s="17"/>
      <c r="BI13" s="7"/>
      <c r="BJ13" s="17"/>
      <c r="BK13" s="7"/>
      <c r="BL13" s="6"/>
      <c r="BM13" s="7">
        <v>1.375E-2</v>
      </c>
      <c r="BN13" s="6">
        <f>ROUNDUP(BM13/F13,0)</f>
        <v>2</v>
      </c>
      <c r="BO13" s="7">
        <v>6.9652777777777772E-2</v>
      </c>
      <c r="BP13" s="6">
        <f>ROUNDUP(BO13/F13,0)</f>
        <v>6</v>
      </c>
      <c r="BQ13" s="7"/>
      <c r="BR13" s="6"/>
      <c r="BS13" s="7">
        <v>1.4201388888888888E-2</v>
      </c>
      <c r="BT13" s="6">
        <f>ROUNDUP(BS13/F13,0)</f>
        <v>2</v>
      </c>
      <c r="BU13" s="7"/>
      <c r="BV13" s="6"/>
      <c r="BW13" s="21"/>
      <c r="BX13" s="17"/>
      <c r="BY13" s="21">
        <v>2.2824074074074076E-2</v>
      </c>
      <c r="BZ13" s="17">
        <f>ROUNDUP(BY13/F13,0)</f>
        <v>2</v>
      </c>
      <c r="CA13" s="7">
        <v>7.5821759259259255E-2</v>
      </c>
      <c r="CB13" s="17">
        <f>ROUNDUP(CA13/F13,0)</f>
        <v>6</v>
      </c>
      <c r="CC13" s="7"/>
      <c r="CD13" s="6"/>
      <c r="CE13" s="21">
        <v>6.8692129629629631E-2</v>
      </c>
      <c r="CF13" s="17">
        <f>ROUNDUP(CE13/F13,0)</f>
        <v>6</v>
      </c>
      <c r="CG13" s="21">
        <v>7.2071759259259252E-2</v>
      </c>
      <c r="CH13" s="6">
        <f t="shared" si="1"/>
        <v>6</v>
      </c>
      <c r="CI13" s="7">
        <v>8.3946759259259263E-2</v>
      </c>
      <c r="CJ13" s="17">
        <f>ROUNDUP(CI13/F13,0)</f>
        <v>7</v>
      </c>
      <c r="CK13" s="7"/>
      <c r="CL13" s="17"/>
      <c r="CM13" s="7"/>
      <c r="CN13" s="17"/>
      <c r="CO13" s="7"/>
      <c r="CP13" s="17">
        <f t="shared" si="4"/>
        <v>0</v>
      </c>
      <c r="CQ13" s="7">
        <v>0.1610648148148148</v>
      </c>
      <c r="CR13" s="17">
        <f>ROUNDUP(CQ13/F13,0)</f>
        <v>13</v>
      </c>
      <c r="CS13" s="7"/>
      <c r="CT13" s="17"/>
      <c r="CU13" s="7"/>
      <c r="CV13" s="17"/>
      <c r="CW13" s="7"/>
      <c r="CX13" s="17"/>
      <c r="CY13" s="7"/>
      <c r="CZ13" s="17"/>
      <c r="DA13" s="7">
        <v>1.8333333333333333E-2</v>
      </c>
      <c r="DB13" s="17">
        <f>ROUNDUP(DA13/F13,0)</f>
        <v>2</v>
      </c>
    </row>
    <row r="14" spans="1:106" s="33" customFormat="1" ht="16.5" customHeight="1" x14ac:dyDescent="0.2">
      <c r="A14" s="23" t="s">
        <v>58</v>
      </c>
      <c r="B14" s="5" t="s">
        <v>57</v>
      </c>
      <c r="C14" s="61">
        <f t="shared" si="0"/>
        <v>10</v>
      </c>
      <c r="D14" s="13">
        <f t="shared" si="5"/>
        <v>19</v>
      </c>
      <c r="E14" s="57">
        <f t="shared" si="2"/>
        <v>0.15877314814814814</v>
      </c>
      <c r="F14" s="25">
        <f t="shared" si="3"/>
        <v>1.4664351851851852E-2</v>
      </c>
      <c r="G14" s="7"/>
      <c r="H14" s="6"/>
      <c r="I14" s="7"/>
      <c r="J14" s="20"/>
      <c r="K14" s="7"/>
      <c r="L14" s="20"/>
      <c r="M14" s="7"/>
      <c r="N14" s="6"/>
      <c r="O14" s="7"/>
      <c r="P14" s="20"/>
      <c r="Q14" s="7"/>
      <c r="R14" s="6"/>
      <c r="S14" s="7">
        <v>1.6458333333333332E-2</v>
      </c>
      <c r="T14" s="6">
        <f>ROUNDUP(S14/F14,0)</f>
        <v>2</v>
      </c>
      <c r="U14" s="16"/>
      <c r="V14" s="6"/>
      <c r="W14" s="7">
        <v>1.4664351851851852E-2</v>
      </c>
      <c r="X14" s="6">
        <f>ROUNDUP(W14/F14,0)</f>
        <v>1</v>
      </c>
      <c r="Y14" s="7"/>
      <c r="Z14" s="6"/>
      <c r="AA14" s="7">
        <v>1.539351851851852E-2</v>
      </c>
      <c r="AB14" s="6">
        <f>ROUNDUP(AA14/F14,0)</f>
        <v>2</v>
      </c>
      <c r="AC14" s="7"/>
      <c r="AD14" s="6"/>
      <c r="AE14" s="7">
        <v>1.4814814814814814E-2</v>
      </c>
      <c r="AF14" s="6">
        <f>ROUNDUP(AE14/F14,0)</f>
        <v>2</v>
      </c>
      <c r="AG14" s="7"/>
      <c r="AH14" s="6"/>
      <c r="AI14" s="7"/>
      <c r="AJ14" s="17"/>
      <c r="AK14" s="53"/>
      <c r="AL14" s="17"/>
      <c r="AM14" s="49">
        <v>1.5532407407407406E-2</v>
      </c>
      <c r="AN14" s="6">
        <f>ROUNDUP(AM14/F14,0)</f>
        <v>2</v>
      </c>
      <c r="AO14" s="7"/>
      <c r="AP14" s="17"/>
      <c r="AQ14" s="7"/>
      <c r="AR14" s="6"/>
      <c r="AS14" s="7"/>
      <c r="AT14" s="17"/>
      <c r="AU14" s="7">
        <v>1.8055555555555557E-2</v>
      </c>
      <c r="AV14" s="6">
        <f>ROUNDUP(AU14/F14,0)</f>
        <v>2</v>
      </c>
      <c r="AW14" s="7"/>
      <c r="AX14" s="6"/>
      <c r="AY14" s="7">
        <v>1.5555555555555553E-2</v>
      </c>
      <c r="AZ14" s="6">
        <f>ROUNDUP(AY14/F14,0)</f>
        <v>2</v>
      </c>
      <c r="BA14" s="7"/>
      <c r="BB14" s="17"/>
      <c r="BC14" s="7"/>
      <c r="BD14" s="17"/>
      <c r="BE14" s="7"/>
      <c r="BF14" s="17"/>
      <c r="BG14" s="7"/>
      <c r="BH14" s="17"/>
      <c r="BI14" s="7"/>
      <c r="BJ14" s="17"/>
      <c r="BK14" s="7"/>
      <c r="BL14" s="6"/>
      <c r="BM14" s="7">
        <v>1.6238425925925924E-2</v>
      </c>
      <c r="BN14" s="6">
        <f>ROUNDUP(BM14/F14,0)</f>
        <v>2</v>
      </c>
      <c r="BO14" s="7"/>
      <c r="BP14" s="6"/>
      <c r="BQ14" s="7"/>
      <c r="BR14" s="6"/>
      <c r="BS14" s="7">
        <v>1.6030092592592592E-2</v>
      </c>
      <c r="BT14" s="6">
        <f>ROUNDUP(BS14/F14,0)</f>
        <v>2</v>
      </c>
      <c r="BU14" s="7"/>
      <c r="BV14" s="6"/>
      <c r="BW14" s="21"/>
      <c r="BX14" s="17"/>
      <c r="BY14" s="21"/>
      <c r="BZ14" s="17"/>
      <c r="CA14" s="7"/>
      <c r="CB14" s="17"/>
      <c r="CC14" s="7"/>
      <c r="CD14" s="6"/>
      <c r="CE14" s="21"/>
      <c r="CF14" s="17"/>
      <c r="CG14" s="21"/>
      <c r="CH14" s="6"/>
      <c r="CI14" s="7"/>
      <c r="CJ14" s="17"/>
      <c r="CK14" s="7"/>
      <c r="CL14" s="17"/>
      <c r="CM14" s="7"/>
      <c r="CN14" s="17"/>
      <c r="CO14" s="7"/>
      <c r="CP14" s="17">
        <f t="shared" si="4"/>
        <v>0</v>
      </c>
      <c r="CQ14" s="7"/>
      <c r="CR14" s="17"/>
      <c r="CS14" s="7"/>
      <c r="CT14" s="17"/>
      <c r="CU14" s="7"/>
      <c r="CV14" s="17"/>
      <c r="CW14" s="7"/>
      <c r="CX14" s="17"/>
      <c r="CY14" s="7"/>
      <c r="CZ14" s="17"/>
      <c r="DA14" s="7"/>
      <c r="DB14" s="17"/>
    </row>
    <row r="15" spans="1:106" s="33" customFormat="1" ht="16.5" customHeight="1" x14ac:dyDescent="0.2">
      <c r="A15" s="23" t="s">
        <v>61</v>
      </c>
      <c r="B15" s="5" t="s">
        <v>60</v>
      </c>
      <c r="C15" s="61">
        <f t="shared" si="0"/>
        <v>13</v>
      </c>
      <c r="D15" s="13">
        <f t="shared" si="5"/>
        <v>9</v>
      </c>
      <c r="E15" s="57">
        <f t="shared" si="2"/>
        <v>7.211805555555556E-2</v>
      </c>
      <c r="F15" s="25">
        <f t="shared" si="3"/>
        <v>1.4131944444444445E-2</v>
      </c>
      <c r="G15" s="7"/>
      <c r="H15" s="20"/>
      <c r="I15" s="7"/>
      <c r="J15" s="20"/>
      <c r="K15" s="7"/>
      <c r="L15" s="20"/>
      <c r="M15" s="7"/>
      <c r="N15" s="6"/>
      <c r="O15" s="7"/>
      <c r="P15" s="20"/>
      <c r="Q15" s="7"/>
      <c r="R15" s="6"/>
      <c r="S15" s="7"/>
      <c r="T15" s="6"/>
      <c r="U15" s="16"/>
      <c r="V15" s="6"/>
      <c r="W15" s="7">
        <v>1.4525462962962964E-2</v>
      </c>
      <c r="X15" s="6">
        <f>ROUNDUP(W15/F15,0)</f>
        <v>2</v>
      </c>
      <c r="Y15" s="7"/>
      <c r="Z15" s="6"/>
      <c r="AA15" s="7">
        <v>1.4699074074074074E-2</v>
      </c>
      <c r="AB15" s="6">
        <f>ROUNDUP(AA15/F15,0)</f>
        <v>2</v>
      </c>
      <c r="AC15" s="7"/>
      <c r="AD15" s="6"/>
      <c r="AE15" s="7">
        <v>1.4282407407407409E-2</v>
      </c>
      <c r="AF15" s="6">
        <f>ROUNDUP(AE15/F15,0)</f>
        <v>2</v>
      </c>
      <c r="AG15" s="7"/>
      <c r="AH15" s="6"/>
      <c r="AI15" s="7"/>
      <c r="AJ15" s="17"/>
      <c r="AK15" s="53"/>
      <c r="AL15" s="17"/>
      <c r="AM15" s="49"/>
      <c r="AN15" s="6"/>
      <c r="AO15" s="7"/>
      <c r="AP15" s="17"/>
      <c r="AQ15" s="7">
        <v>1.4131944444444445E-2</v>
      </c>
      <c r="AR15" s="6">
        <f>ROUNDUP(AQ15/F15,0)</f>
        <v>1</v>
      </c>
      <c r="AS15" s="7"/>
      <c r="AT15" s="17"/>
      <c r="AU15" s="7">
        <v>1.4479166666666668E-2</v>
      </c>
      <c r="AV15" s="6">
        <f>ROUNDUP(AU15/F15,0)</f>
        <v>2</v>
      </c>
      <c r="AW15" s="7"/>
      <c r="AX15" s="6"/>
      <c r="AY15" s="7"/>
      <c r="AZ15" s="6"/>
      <c r="BA15" s="7"/>
      <c r="BB15" s="17"/>
      <c r="BC15" s="7"/>
      <c r="BD15" s="17"/>
      <c r="BE15" s="7"/>
      <c r="BF15" s="17"/>
      <c r="BG15" s="7"/>
      <c r="BH15" s="17"/>
      <c r="BI15" s="7"/>
      <c r="BJ15" s="17"/>
      <c r="BK15" s="7"/>
      <c r="BL15" s="6"/>
      <c r="BM15" s="7"/>
      <c r="BN15" s="6"/>
      <c r="BO15" s="7"/>
      <c r="BP15" s="6"/>
      <c r="BQ15" s="7"/>
      <c r="BR15" s="6"/>
      <c r="BS15" s="7"/>
      <c r="BT15" s="6"/>
      <c r="BU15" s="7"/>
      <c r="BV15" s="6"/>
      <c r="BW15" s="21"/>
      <c r="BX15" s="17"/>
      <c r="BY15" s="21"/>
      <c r="BZ15" s="17"/>
      <c r="CA15" s="7"/>
      <c r="CB15" s="17"/>
      <c r="CC15" s="7"/>
      <c r="CD15" s="6"/>
      <c r="CE15" s="21"/>
      <c r="CF15" s="17"/>
      <c r="CG15" s="21"/>
      <c r="CH15" s="6"/>
      <c r="CI15" s="7"/>
      <c r="CJ15" s="17"/>
      <c r="CK15" s="7"/>
      <c r="CL15" s="17"/>
      <c r="CM15" s="7"/>
      <c r="CN15" s="17"/>
      <c r="CO15" s="7"/>
      <c r="CP15" s="17">
        <f t="shared" si="4"/>
        <v>0</v>
      </c>
      <c r="CQ15" s="7"/>
      <c r="CR15" s="17"/>
      <c r="CS15" s="7"/>
      <c r="CT15" s="17"/>
      <c r="CU15" s="7"/>
      <c r="CV15" s="17"/>
      <c r="CW15" s="7"/>
      <c r="CX15" s="17"/>
      <c r="CY15" s="7"/>
      <c r="CZ15" s="17"/>
      <c r="DA15" s="7"/>
      <c r="DB15" s="17"/>
    </row>
    <row r="16" spans="1:106" s="33" customFormat="1" ht="16.5" customHeight="1" x14ac:dyDescent="0.2">
      <c r="A16" s="23" t="s">
        <v>63</v>
      </c>
      <c r="B16" s="5" t="s">
        <v>67</v>
      </c>
      <c r="C16" s="61">
        <f t="shared" si="0"/>
        <v>14</v>
      </c>
      <c r="D16" s="13">
        <v>0</v>
      </c>
      <c r="E16" s="57">
        <f t="shared" si="2"/>
        <v>0.13128472222222221</v>
      </c>
      <c r="F16" s="25">
        <f t="shared" si="3"/>
        <v>0</v>
      </c>
      <c r="G16" s="7"/>
      <c r="H16" s="6"/>
      <c r="I16" s="7"/>
      <c r="J16" s="20"/>
      <c r="K16" s="7"/>
      <c r="L16" s="20"/>
      <c r="M16" s="7"/>
      <c r="N16" s="6"/>
      <c r="O16" s="7"/>
      <c r="P16" s="20"/>
      <c r="Q16" s="7"/>
      <c r="R16" s="6"/>
      <c r="S16" s="7"/>
      <c r="T16" s="6"/>
      <c r="U16" s="16"/>
      <c r="V16" s="6"/>
      <c r="W16" s="7"/>
      <c r="X16" s="6"/>
      <c r="Y16" s="7"/>
      <c r="Z16" s="6"/>
      <c r="AA16" s="7"/>
      <c r="AB16" s="6"/>
      <c r="AC16" s="7"/>
      <c r="AD16" s="6"/>
      <c r="AE16" s="7"/>
      <c r="AF16" s="6"/>
      <c r="AG16" s="7"/>
      <c r="AH16" s="6"/>
      <c r="AI16" s="7">
        <v>1.5763888888888886E-2</v>
      </c>
      <c r="AJ16" s="17" t="e">
        <f>ROUNDUP(AI16/F16,0)</f>
        <v>#DIV/0!</v>
      </c>
      <c r="AK16" s="53"/>
      <c r="AL16" s="17"/>
      <c r="AM16" s="49"/>
      <c r="AN16" s="6"/>
      <c r="AO16" s="7"/>
      <c r="AP16" s="17"/>
      <c r="AQ16" s="7"/>
      <c r="AR16" s="6"/>
      <c r="AS16" s="7">
        <v>2.8958333333333336E-2</v>
      </c>
      <c r="AT16" s="17" t="e">
        <f>ROUNDUP(AS16/F16,0)</f>
        <v>#DIV/0!</v>
      </c>
      <c r="AU16" s="7"/>
      <c r="AV16" s="6"/>
      <c r="AW16" s="7"/>
      <c r="AX16" s="6"/>
      <c r="AY16" s="7"/>
      <c r="AZ16" s="6"/>
      <c r="BA16" s="7"/>
      <c r="BB16" s="17"/>
      <c r="BC16" s="7"/>
      <c r="BD16" s="17"/>
      <c r="BE16" s="7"/>
      <c r="BF16" s="17"/>
      <c r="BG16" s="7"/>
      <c r="BH16" s="17"/>
      <c r="BI16" s="7"/>
      <c r="BJ16" s="17"/>
      <c r="BK16" s="7"/>
      <c r="BL16" s="6"/>
      <c r="BM16" s="7"/>
      <c r="BN16" s="6"/>
      <c r="BO16" s="7"/>
      <c r="BP16" s="6"/>
      <c r="BQ16" s="7"/>
      <c r="BR16" s="6"/>
      <c r="BS16" s="7"/>
      <c r="BT16" s="6"/>
      <c r="BU16" s="7"/>
      <c r="BV16" s="6"/>
      <c r="BW16" s="21"/>
      <c r="BX16" s="17"/>
      <c r="BY16" s="21"/>
      <c r="BZ16" s="17"/>
      <c r="CA16" s="7"/>
      <c r="CB16" s="17"/>
      <c r="CC16" s="7"/>
      <c r="CD16" s="6"/>
      <c r="CE16" s="21"/>
      <c r="CF16" s="17"/>
      <c r="CG16" s="21"/>
      <c r="CH16" s="6"/>
      <c r="CI16" s="7"/>
      <c r="CJ16" s="17"/>
      <c r="CK16" s="7"/>
      <c r="CL16" s="17"/>
      <c r="CM16" s="7"/>
      <c r="CN16" s="17"/>
      <c r="CO16" s="7"/>
      <c r="CP16" s="17" t="e">
        <f t="shared" si="4"/>
        <v>#DIV/0!</v>
      </c>
      <c r="CQ16" s="7"/>
      <c r="CR16" s="17"/>
      <c r="CS16" s="7"/>
      <c r="CT16" s="17"/>
      <c r="CU16" s="7">
        <v>4.0752314814814811E-2</v>
      </c>
      <c r="CV16" s="17" t="e">
        <f>ROUNDUP(CU16/F16,0)</f>
        <v>#DIV/0!</v>
      </c>
      <c r="CW16" s="7"/>
      <c r="CX16" s="17"/>
      <c r="CY16" s="7">
        <v>1.0335648148148148E-2</v>
      </c>
      <c r="CZ16" s="17" t="e">
        <f>ROUNDUP(CY16/F16,0)</f>
        <v>#DIV/0!</v>
      </c>
      <c r="DA16" s="7">
        <v>2.5138888888888891E-2</v>
      </c>
      <c r="DB16" s="17" t="e">
        <f>ROUNDUP(DA16/F16,0)</f>
        <v>#DIV/0!</v>
      </c>
    </row>
    <row r="17" spans="1:106" s="33" customFormat="1" ht="16.5" customHeight="1" x14ac:dyDescent="0.2">
      <c r="A17" s="23" t="s">
        <v>66</v>
      </c>
      <c r="B17" s="5" t="s">
        <v>25</v>
      </c>
      <c r="C17" s="63">
        <f t="shared" si="0"/>
        <v>2</v>
      </c>
      <c r="D17" s="13">
        <f t="shared" si="5"/>
        <v>127</v>
      </c>
      <c r="E17" s="57">
        <f t="shared" si="2"/>
        <v>1.3311342592592594</v>
      </c>
      <c r="F17" s="25">
        <f t="shared" si="3"/>
        <v>1.2893518518518519E-2</v>
      </c>
      <c r="G17" s="7"/>
      <c r="H17" s="6"/>
      <c r="I17" s="7">
        <v>1.8564814814814815E-2</v>
      </c>
      <c r="J17" s="20">
        <f>ROUNDUP(I17/F17,0)</f>
        <v>2</v>
      </c>
      <c r="K17" s="7">
        <v>2.5972222222222219E-2</v>
      </c>
      <c r="L17" s="20">
        <f>ROUNDUP(K17/F17,0)</f>
        <v>3</v>
      </c>
      <c r="M17" s="7">
        <v>3.2754629629629627E-2</v>
      </c>
      <c r="N17" s="6">
        <f>ROUNDUP(M17/F17,0)</f>
        <v>3</v>
      </c>
      <c r="O17" s="7">
        <v>2.1840277777777778E-2</v>
      </c>
      <c r="P17" s="20">
        <f>ROUNDUP(O17/F17,0)</f>
        <v>2</v>
      </c>
      <c r="Q17" s="7">
        <v>1.3495370370370371E-2</v>
      </c>
      <c r="R17" s="6">
        <f t="shared" si="6"/>
        <v>2</v>
      </c>
      <c r="S17" s="7">
        <v>1.4131944444444445E-2</v>
      </c>
      <c r="T17" s="6">
        <f>ROUNDUP(S17/F17,0)</f>
        <v>2</v>
      </c>
      <c r="U17" s="16">
        <v>0.15628472222222223</v>
      </c>
      <c r="V17" s="6">
        <f>ROUNDUP(U17/F17,0)</f>
        <v>13</v>
      </c>
      <c r="W17" s="7">
        <v>1.315972222222222E-2</v>
      </c>
      <c r="X17" s="6">
        <f t="shared" si="7"/>
        <v>2</v>
      </c>
      <c r="Y17" s="7">
        <v>1.6574074074074074E-2</v>
      </c>
      <c r="Z17" s="6">
        <f>ROUNDUP(Y17/F17,0)</f>
        <v>2</v>
      </c>
      <c r="AA17" s="7">
        <v>1.2893518518518519E-2</v>
      </c>
      <c r="AB17" s="6">
        <f>ROUNDUP(AA17/F17,0)</f>
        <v>1</v>
      </c>
      <c r="AC17" s="7">
        <v>7.5925925925925938E-2</v>
      </c>
      <c r="AD17" s="6">
        <f>ROUNDUP(AC17/F17,0)</f>
        <v>6</v>
      </c>
      <c r="AE17" s="7">
        <v>1.3194444444444444E-2</v>
      </c>
      <c r="AF17" s="6">
        <f>ROUNDUP(AE17/F17,0)</f>
        <v>2</v>
      </c>
      <c r="AG17" s="7">
        <v>1.315972222222222E-2</v>
      </c>
      <c r="AH17" s="6">
        <f>ROUNDUP(AG17/F17,0)</f>
        <v>2</v>
      </c>
      <c r="AI17" s="7">
        <v>1.6122685185185184E-2</v>
      </c>
      <c r="AJ17" s="17">
        <f>ROUNDUP(AI17/F17,0)</f>
        <v>2</v>
      </c>
      <c r="AK17" s="53"/>
      <c r="AL17" s="17"/>
      <c r="AM17" s="49">
        <v>1.3113425925925926E-2</v>
      </c>
      <c r="AN17" s="6">
        <f>ROUNDUP(AM17/F17,0)</f>
        <v>2</v>
      </c>
      <c r="AO17" s="7">
        <v>2.5960648148148149E-2</v>
      </c>
      <c r="AP17" s="17">
        <f>ROUNDUP(AO17/F17,0)</f>
        <v>3</v>
      </c>
      <c r="AQ17" s="7">
        <v>1.3078703703703703E-2</v>
      </c>
      <c r="AR17" s="6">
        <f>ROUNDUP(AQ17/F17,0)</f>
        <v>2</v>
      </c>
      <c r="AS17" s="7">
        <v>2.5335648148148149E-2</v>
      </c>
      <c r="AT17" s="17">
        <f>ROUNDUP(AS17/F17,0)</f>
        <v>2</v>
      </c>
      <c r="AU17" s="7">
        <v>1.3101851851851852E-2</v>
      </c>
      <c r="AV17" s="6">
        <f>ROUNDUP(AU17/F17,0)</f>
        <v>2</v>
      </c>
      <c r="AW17" s="7"/>
      <c r="AX17" s="6"/>
      <c r="AY17" s="7">
        <v>1.329861111111111E-2</v>
      </c>
      <c r="AZ17" s="6">
        <f>ROUNDUP(AY17/F17,0)</f>
        <v>2</v>
      </c>
      <c r="BA17" s="7"/>
      <c r="BB17" s="17"/>
      <c r="BC17" s="7"/>
      <c r="BD17" s="17"/>
      <c r="BE17" s="7">
        <v>7.464120370370371E-2</v>
      </c>
      <c r="BF17" s="17">
        <f>ROUNDUP(BE17/F17,0)</f>
        <v>6</v>
      </c>
      <c r="BG17" s="7"/>
      <c r="BH17" s="17"/>
      <c r="BI17" s="7"/>
      <c r="BJ17" s="17"/>
      <c r="BK17" s="7"/>
      <c r="BL17" s="6"/>
      <c r="BM17" s="7">
        <v>1.4143518518518519E-2</v>
      </c>
      <c r="BN17" s="6">
        <f>ROUNDUP(BM17/F17,0)</f>
        <v>2</v>
      </c>
      <c r="BO17" s="7">
        <v>6.5150462962962966E-2</v>
      </c>
      <c r="BP17" s="6">
        <f>ROUNDUP(BO17/F17,0)</f>
        <v>6</v>
      </c>
      <c r="BQ17" s="7"/>
      <c r="BR17" s="6"/>
      <c r="BS17" s="7">
        <v>1.4108796296296295E-2</v>
      </c>
      <c r="BT17" s="6">
        <f>ROUNDUP(BS17/F17,0)</f>
        <v>2</v>
      </c>
      <c r="BU17" s="7"/>
      <c r="BV17" s="6"/>
      <c r="BW17" s="21">
        <v>1.7708333333333333E-2</v>
      </c>
      <c r="BX17" s="17">
        <f>ROUNDUP(BW17/F17,0)</f>
        <v>2</v>
      </c>
      <c r="BY17" s="21">
        <v>2.3680555555555555E-2</v>
      </c>
      <c r="BZ17" s="17">
        <f>ROUNDUP(BY17/F17,0)</f>
        <v>2</v>
      </c>
      <c r="CA17" s="7">
        <v>3.9050925925925926E-2</v>
      </c>
      <c r="CB17" s="17">
        <f>ROUNDUP(CA17/F17,0)</f>
        <v>4</v>
      </c>
      <c r="CC17" s="7">
        <v>1.4386574074074072E-2</v>
      </c>
      <c r="CD17" s="6">
        <f>ROUNDUP(CC17/F17,0)</f>
        <v>2</v>
      </c>
      <c r="CE17" s="21"/>
      <c r="CF17" s="17"/>
      <c r="CG17" s="21">
        <v>7.2673611111111105E-2</v>
      </c>
      <c r="CH17" s="6">
        <f t="shared" si="1"/>
        <v>6</v>
      </c>
      <c r="CI17" s="7"/>
      <c r="CJ17" s="17"/>
      <c r="CK17" s="7"/>
      <c r="CL17" s="17"/>
      <c r="CM17" s="7"/>
      <c r="CN17" s="17"/>
      <c r="CO17" s="7"/>
      <c r="CP17" s="17">
        <f t="shared" si="4"/>
        <v>0</v>
      </c>
      <c r="CQ17" s="7"/>
      <c r="CR17" s="17"/>
      <c r="CS17" s="7">
        <v>3.6041666666666666E-2</v>
      </c>
      <c r="CT17" s="17">
        <f>ROUNDUP(CS17/F17,0)</f>
        <v>3</v>
      </c>
      <c r="CU17" s="7">
        <v>0.17435185185185187</v>
      </c>
      <c r="CV17" s="17">
        <f>ROUNDUP(CU17/F17,0)</f>
        <v>14</v>
      </c>
      <c r="CW17" s="7"/>
      <c r="CX17" s="17"/>
      <c r="CY17" s="7">
        <v>2.7280092592592592E-2</v>
      </c>
      <c r="CZ17" s="17">
        <f>ROUNDUP(CY17/F17,0)</f>
        <v>3</v>
      </c>
      <c r="DA17" s="7">
        <v>1.877314814814815E-2</v>
      </c>
      <c r="DB17" s="17">
        <f>ROUNDUP(DA17/F17,0)</f>
        <v>2</v>
      </c>
    </row>
    <row r="18" spans="1:106" s="33" customFormat="1" ht="16.5" customHeight="1" x14ac:dyDescent="0.2">
      <c r="A18" s="23" t="s">
        <v>69</v>
      </c>
      <c r="B18" s="5" t="s">
        <v>21</v>
      </c>
      <c r="C18" s="61">
        <f t="shared" si="0"/>
        <v>5</v>
      </c>
      <c r="D18" s="13">
        <f t="shared" si="5"/>
        <v>50</v>
      </c>
      <c r="E18" s="57">
        <f t="shared" si="2"/>
        <v>0.56219907407407399</v>
      </c>
      <c r="F18" s="25">
        <f t="shared" si="3"/>
        <v>1.6875000000000001E-2</v>
      </c>
      <c r="G18" s="7"/>
      <c r="H18" s="6"/>
      <c r="I18" s="11"/>
      <c r="J18" s="20"/>
      <c r="K18" s="7"/>
      <c r="L18" s="20"/>
      <c r="M18" s="7"/>
      <c r="N18" s="6"/>
      <c r="O18" s="11"/>
      <c r="P18" s="20"/>
      <c r="Q18" s="7">
        <v>1.8379629629629628E-2</v>
      </c>
      <c r="R18" s="6">
        <f>ROUNDUP(Q18/F18,0)</f>
        <v>2</v>
      </c>
      <c r="S18" s="7">
        <v>1.8252314814814815E-2</v>
      </c>
      <c r="T18" s="6">
        <f>ROUNDUP(S18/F18,0)</f>
        <v>2</v>
      </c>
      <c r="U18" s="16"/>
      <c r="V18" s="6"/>
      <c r="W18" s="7">
        <v>1.7708333333333333E-2</v>
      </c>
      <c r="X18" s="6">
        <f>ROUNDUP(W18/F18,0)</f>
        <v>2</v>
      </c>
      <c r="Y18" s="7">
        <v>2.1597222222222223E-2</v>
      </c>
      <c r="Z18" s="6">
        <f>ROUNDUP(Y18/F18,0)</f>
        <v>2</v>
      </c>
      <c r="AA18" s="7">
        <v>1.8090277777777778E-2</v>
      </c>
      <c r="AB18" s="6">
        <f>ROUNDUP(AA18/F18,0)</f>
        <v>2</v>
      </c>
      <c r="AC18" s="7"/>
      <c r="AD18" s="6"/>
      <c r="AE18" s="7">
        <v>1.7291666666666667E-2</v>
      </c>
      <c r="AF18" s="20">
        <f>ROUNDUP(AE18/F18,0)</f>
        <v>2</v>
      </c>
      <c r="AG18" s="7">
        <v>1.7083333333333336E-2</v>
      </c>
      <c r="AH18" s="6">
        <f>ROUNDUP(AG18/F18,0)</f>
        <v>2</v>
      </c>
      <c r="AI18" s="7"/>
      <c r="AJ18" s="20"/>
      <c r="AK18" s="54"/>
      <c r="AL18" s="17"/>
      <c r="AM18" s="49">
        <v>1.7500000000000002E-2</v>
      </c>
      <c r="AN18" s="6">
        <f>ROUNDUP(AM18/F18,0)</f>
        <v>2</v>
      </c>
      <c r="AO18" s="7">
        <v>3.1944444444444449E-2</v>
      </c>
      <c r="AP18" s="20">
        <f>ROUNDUP(AO18/F18,0)</f>
        <v>2</v>
      </c>
      <c r="AQ18" s="7">
        <v>1.6875000000000001E-2</v>
      </c>
      <c r="AR18" s="6">
        <f>ROUNDUP(AQ18/F18,0)</f>
        <v>1</v>
      </c>
      <c r="AS18" s="7">
        <v>9.5023148148148159E-3</v>
      </c>
      <c r="AT18" s="17">
        <f>ROUNDUP(AS18/F18,0)</f>
        <v>1</v>
      </c>
      <c r="AU18" s="7">
        <v>1.6979166666666667E-2</v>
      </c>
      <c r="AV18" s="6">
        <f>ROUNDUP(AU18/F18,0)</f>
        <v>2</v>
      </c>
      <c r="AW18" s="7"/>
      <c r="AX18" s="6"/>
      <c r="AY18" s="7">
        <v>1.7430555555555557E-2</v>
      </c>
      <c r="AZ18" s="6">
        <f>ROUNDUP(AY18/F18,0)</f>
        <v>2</v>
      </c>
      <c r="BA18" s="7"/>
      <c r="BB18" s="17"/>
      <c r="BC18" s="7"/>
      <c r="BD18" s="17"/>
      <c r="BE18" s="7"/>
      <c r="BF18" s="17"/>
      <c r="BG18" s="7"/>
      <c r="BH18" s="17"/>
      <c r="BI18" s="7"/>
      <c r="BJ18" s="17"/>
      <c r="BK18" s="7"/>
      <c r="BL18" s="6"/>
      <c r="BM18" s="7">
        <v>1.8530092592592595E-2</v>
      </c>
      <c r="BN18" s="6">
        <f>ROUNDUP(BM18/F18,0)</f>
        <v>2</v>
      </c>
      <c r="BO18" s="7"/>
      <c r="BP18" s="6"/>
      <c r="BQ18" s="7"/>
      <c r="BR18" s="6"/>
      <c r="BS18" s="7">
        <v>1.8206018518518517E-2</v>
      </c>
      <c r="BT18" s="6">
        <f>ROUNDUP(BS18/F18,0)</f>
        <v>2</v>
      </c>
      <c r="BU18" s="7"/>
      <c r="BV18" s="6"/>
      <c r="BW18" s="21"/>
      <c r="BX18" s="6"/>
      <c r="BY18" s="21"/>
      <c r="BZ18" s="6"/>
      <c r="CA18" s="7"/>
      <c r="CB18" s="17"/>
      <c r="CC18" s="7">
        <v>1.8206018518518517E-2</v>
      </c>
      <c r="CD18" s="6">
        <f>ROUNDUP(CC18/F18,0)</f>
        <v>2</v>
      </c>
      <c r="CE18" s="21"/>
      <c r="CF18" s="17"/>
      <c r="CG18" s="21">
        <v>9.5937499999999995E-2</v>
      </c>
      <c r="CH18" s="6">
        <f t="shared" si="1"/>
        <v>6</v>
      </c>
      <c r="CI18" s="7"/>
      <c r="CJ18" s="17"/>
      <c r="CK18" s="7"/>
      <c r="CL18" s="17"/>
      <c r="CM18" s="7">
        <v>1.8460648148148146E-2</v>
      </c>
      <c r="CN18" s="17">
        <f>ROUNDUP(CM18/F18,0)</f>
        <v>2</v>
      </c>
      <c r="CO18" s="7"/>
      <c r="CP18" s="17">
        <f t="shared" si="4"/>
        <v>0</v>
      </c>
      <c r="CQ18" s="7"/>
      <c r="CR18" s="17"/>
      <c r="CS18" s="7"/>
      <c r="CT18" s="17"/>
      <c r="CU18" s="7"/>
      <c r="CV18" s="17"/>
      <c r="CW18" s="7"/>
      <c r="CX18" s="17"/>
      <c r="CY18" s="7"/>
      <c r="CZ18" s="17"/>
      <c r="DA18" s="7">
        <v>2.1874999999999999E-2</v>
      </c>
      <c r="DB18" s="17">
        <f>ROUNDUP(DA18/F18,0)</f>
        <v>2</v>
      </c>
    </row>
    <row r="19" spans="1:106" s="33" customFormat="1" ht="16.5" customHeight="1" x14ac:dyDescent="0.2">
      <c r="A19" s="23" t="s">
        <v>72</v>
      </c>
      <c r="B19" s="29" t="s">
        <v>68</v>
      </c>
      <c r="C19" s="62">
        <f t="shared" si="0"/>
        <v>14</v>
      </c>
      <c r="D19" s="13">
        <v>0</v>
      </c>
      <c r="E19" s="57">
        <f t="shared" si="2"/>
        <v>2.4652777777777777E-2</v>
      </c>
      <c r="F19" s="25">
        <f t="shared" si="3"/>
        <v>0</v>
      </c>
      <c r="G19" s="41"/>
      <c r="H19" s="42"/>
      <c r="I19" s="43"/>
      <c r="J19" s="44"/>
      <c r="K19" s="41"/>
      <c r="L19" s="44"/>
      <c r="M19" s="41"/>
      <c r="N19" s="42"/>
      <c r="O19" s="43"/>
      <c r="P19" s="44"/>
      <c r="Q19" s="41"/>
      <c r="R19" s="42"/>
      <c r="S19" s="41"/>
      <c r="T19" s="42"/>
      <c r="U19" s="45"/>
      <c r="V19" s="42"/>
      <c r="W19" s="41"/>
      <c r="X19" s="42"/>
      <c r="Y19" s="41"/>
      <c r="Z19" s="42"/>
      <c r="AA19" s="41"/>
      <c r="AB19" s="42"/>
      <c r="AC19" s="41"/>
      <c r="AD19" s="42"/>
      <c r="AE19" s="41"/>
      <c r="AF19" s="42"/>
      <c r="AG19" s="41"/>
      <c r="AH19" s="42"/>
      <c r="AI19" s="41">
        <v>2.4652777777777777E-2</v>
      </c>
      <c r="AJ19" s="44" t="e">
        <f>ROUNDUP(AI19/F19,0)</f>
        <v>#DIV/0!</v>
      </c>
      <c r="AK19" s="55"/>
      <c r="AL19" s="17"/>
      <c r="AM19" s="50"/>
      <c r="AN19" s="42"/>
      <c r="AO19" s="41"/>
      <c r="AP19" s="42"/>
      <c r="AQ19" s="41"/>
      <c r="AR19" s="42"/>
      <c r="AS19" s="41"/>
      <c r="AT19" s="17"/>
      <c r="AU19" s="41"/>
      <c r="AV19" s="42"/>
      <c r="AW19" s="41"/>
      <c r="AX19" s="42"/>
      <c r="AY19" s="41"/>
      <c r="AZ19" s="42"/>
      <c r="BA19" s="41"/>
      <c r="BB19" s="17"/>
      <c r="BC19" s="41"/>
      <c r="BD19" s="17"/>
      <c r="BE19" s="41"/>
      <c r="BF19" s="17"/>
      <c r="BG19" s="41"/>
      <c r="BH19" s="17"/>
      <c r="BI19" s="41"/>
      <c r="BJ19" s="17"/>
      <c r="BK19" s="41"/>
      <c r="BL19" s="42"/>
      <c r="BM19" s="41"/>
      <c r="BN19" s="42"/>
      <c r="BO19" s="41"/>
      <c r="BP19" s="42"/>
      <c r="BQ19" s="41"/>
      <c r="BR19" s="42"/>
      <c r="BS19" s="41"/>
      <c r="BT19" s="42"/>
      <c r="BU19" s="41"/>
      <c r="BV19" s="42"/>
      <c r="BW19" s="46"/>
      <c r="BX19" s="42"/>
      <c r="BY19" s="46"/>
      <c r="BZ19" s="42"/>
      <c r="CA19" s="41"/>
      <c r="CB19" s="17"/>
      <c r="CC19" s="41"/>
      <c r="CD19" s="42"/>
      <c r="CE19" s="46"/>
      <c r="CF19" s="17"/>
      <c r="CG19" s="46"/>
      <c r="CH19" s="42"/>
      <c r="CI19" s="41"/>
      <c r="CJ19" s="17"/>
      <c r="CK19" s="41"/>
      <c r="CL19" s="17"/>
      <c r="CM19" s="41"/>
      <c r="CN19" s="17"/>
      <c r="CO19" s="41"/>
      <c r="CP19" s="17" t="e">
        <f t="shared" si="4"/>
        <v>#DIV/0!</v>
      </c>
      <c r="CQ19" s="41"/>
      <c r="CR19" s="17"/>
      <c r="CS19" s="41"/>
      <c r="CT19" s="17"/>
      <c r="CU19" s="41"/>
      <c r="CV19" s="17"/>
      <c r="CW19" s="41"/>
      <c r="CX19" s="17"/>
      <c r="CY19" s="41"/>
      <c r="CZ19" s="17"/>
      <c r="DA19" s="41"/>
      <c r="DB19" s="17"/>
    </row>
    <row r="20" spans="1:106" s="33" customFormat="1" ht="16.5" customHeight="1" thickBot="1" x14ac:dyDescent="0.25">
      <c r="A20" s="83" t="s">
        <v>74</v>
      </c>
      <c r="B20" s="75" t="s">
        <v>71</v>
      </c>
      <c r="C20" s="84">
        <f t="shared" si="0"/>
        <v>14</v>
      </c>
      <c r="D20" s="77">
        <v>0</v>
      </c>
      <c r="E20" s="78">
        <f t="shared" si="2"/>
        <v>0.1015972222222222</v>
      </c>
      <c r="F20" s="79">
        <f t="shared" si="3"/>
        <v>0</v>
      </c>
      <c r="G20" s="35"/>
      <c r="H20" s="34"/>
      <c r="I20" s="38"/>
      <c r="J20" s="36"/>
      <c r="K20" s="35"/>
      <c r="L20" s="36"/>
      <c r="M20" s="35"/>
      <c r="N20" s="34"/>
      <c r="O20" s="38"/>
      <c r="P20" s="36"/>
      <c r="Q20" s="35"/>
      <c r="R20" s="34"/>
      <c r="S20" s="35"/>
      <c r="T20" s="34"/>
      <c r="U20" s="39"/>
      <c r="V20" s="34"/>
      <c r="W20" s="35"/>
      <c r="X20" s="34"/>
      <c r="Y20" s="35"/>
      <c r="Z20" s="34"/>
      <c r="AA20" s="35"/>
      <c r="AB20" s="34"/>
      <c r="AC20" s="35"/>
      <c r="AD20" s="34"/>
      <c r="AE20" s="35"/>
      <c r="AF20" s="34"/>
      <c r="AG20" s="35"/>
      <c r="AH20" s="34"/>
      <c r="AI20" s="35"/>
      <c r="AJ20" s="36"/>
      <c r="AK20" s="56"/>
      <c r="AL20" s="47"/>
      <c r="AM20" s="51"/>
      <c r="AN20" s="34"/>
      <c r="AO20" s="35">
        <v>2.6712962962962966E-2</v>
      </c>
      <c r="AP20" s="34" t="e">
        <f>ROUNDUP(AO20/D20,0)</f>
        <v>#DIV/0!</v>
      </c>
      <c r="AQ20" s="35"/>
      <c r="AR20" s="34"/>
      <c r="AS20" s="35"/>
      <c r="AT20" s="47"/>
      <c r="AU20" s="35"/>
      <c r="AV20" s="34"/>
      <c r="AW20" s="35"/>
      <c r="AX20" s="34"/>
      <c r="AY20" s="35"/>
      <c r="AZ20" s="34"/>
      <c r="BA20" s="35"/>
      <c r="BB20" s="47"/>
      <c r="BC20" s="35"/>
      <c r="BD20" s="47"/>
      <c r="BE20" s="35"/>
      <c r="BF20" s="47"/>
      <c r="BG20" s="35"/>
      <c r="BH20" s="47"/>
      <c r="BI20" s="35"/>
      <c r="BJ20" s="47"/>
      <c r="BK20" s="35"/>
      <c r="BL20" s="34"/>
      <c r="BM20" s="35"/>
      <c r="BN20" s="34"/>
      <c r="BO20" s="35"/>
      <c r="BP20" s="34"/>
      <c r="BQ20" s="35"/>
      <c r="BR20" s="34"/>
      <c r="BS20" s="35"/>
      <c r="BT20" s="34"/>
      <c r="BU20" s="35"/>
      <c r="BV20" s="34"/>
      <c r="BW20" s="37"/>
      <c r="BX20" s="34"/>
      <c r="BY20" s="37"/>
      <c r="BZ20" s="34"/>
      <c r="CA20" s="35">
        <v>3.7442129629629624E-2</v>
      </c>
      <c r="CB20" s="47" t="e">
        <f>ROUNDUP(CA20/F20,0)</f>
        <v>#DIV/0!</v>
      </c>
      <c r="CC20" s="35"/>
      <c r="CD20" s="34"/>
      <c r="CE20" s="37"/>
      <c r="CF20" s="58"/>
      <c r="CG20" s="37"/>
      <c r="CH20" s="34"/>
      <c r="CI20" s="35"/>
      <c r="CJ20" s="47"/>
      <c r="CK20" s="35"/>
      <c r="CL20" s="47"/>
      <c r="CM20" s="59"/>
      <c r="CN20" s="47"/>
      <c r="CO20" s="35"/>
      <c r="CP20" s="47" t="e">
        <f t="shared" si="4"/>
        <v>#DIV/0!</v>
      </c>
      <c r="CQ20" s="59"/>
      <c r="CR20" s="58"/>
      <c r="CS20" s="59"/>
      <c r="CT20" s="47"/>
      <c r="CU20" s="59"/>
      <c r="CV20" s="58"/>
      <c r="CW20" s="35"/>
      <c r="CX20" s="47"/>
      <c r="CY20" s="35"/>
      <c r="CZ20" s="47"/>
      <c r="DA20" s="35"/>
      <c r="DB20" s="47"/>
    </row>
    <row r="21" spans="1:106" ht="16.5" x14ac:dyDescent="0.3">
      <c r="A21" s="878" t="s">
        <v>111</v>
      </c>
      <c r="B21" s="879"/>
      <c r="C21" s="80">
        <v>238</v>
      </c>
      <c r="D21" s="74" t="s">
        <v>112</v>
      </c>
      <c r="E21" s="912">
        <f>SUM(E3:E20)</f>
        <v>9.264166666666668</v>
      </c>
      <c r="F21" s="913"/>
    </row>
    <row r="22" spans="1:106" ht="26.25" customHeight="1" x14ac:dyDescent="0.3">
      <c r="A22" s="756" t="s">
        <v>31</v>
      </c>
      <c r="B22" s="756"/>
      <c r="C22" s="756"/>
      <c r="D22" s="756"/>
      <c r="E22" s="756"/>
      <c r="F22" s="756"/>
    </row>
    <row r="23" spans="1:106" ht="15" customHeight="1" x14ac:dyDescent="0.3">
      <c r="A23" s="917" t="s">
        <v>27</v>
      </c>
      <c r="B23" s="917"/>
      <c r="C23" s="917"/>
      <c r="D23" s="917"/>
      <c r="E23" s="917"/>
      <c r="F23" s="917"/>
    </row>
    <row r="24" spans="1:106" ht="15.75" customHeight="1" x14ac:dyDescent="0.3">
      <c r="A24" s="917" t="s">
        <v>55</v>
      </c>
      <c r="B24" s="917"/>
      <c r="C24" s="917"/>
      <c r="D24" s="917"/>
      <c r="E24" s="917"/>
      <c r="F24" s="917"/>
    </row>
    <row r="25" spans="1:106" ht="27" customHeight="1" x14ac:dyDescent="0.3">
      <c r="A25" s="917" t="s">
        <v>32</v>
      </c>
      <c r="B25" s="917"/>
      <c r="C25" s="917"/>
      <c r="D25" s="917"/>
      <c r="E25" s="917"/>
      <c r="F25" s="917"/>
    </row>
    <row r="26" spans="1:106" x14ac:dyDescent="0.3">
      <c r="B26" s="72"/>
    </row>
  </sheetData>
  <mergeCells count="61">
    <mergeCell ref="AY1:AZ1"/>
    <mergeCell ref="AW1:AX1"/>
    <mergeCell ref="BA1:BB1"/>
    <mergeCell ref="AS1:AT1"/>
    <mergeCell ref="AU1:AV1"/>
    <mergeCell ref="DA1:DB1"/>
    <mergeCell ref="CI1:CJ1"/>
    <mergeCell ref="CU1:CV1"/>
    <mergeCell ref="CM1:CN1"/>
    <mergeCell ref="CK1:CL1"/>
    <mergeCell ref="CW1:CX1"/>
    <mergeCell ref="CQ1:CR1"/>
    <mergeCell ref="CO1:CP1"/>
    <mergeCell ref="CS1:CT1"/>
    <mergeCell ref="CY1:CZ1"/>
    <mergeCell ref="A25:F25"/>
    <mergeCell ref="A21:B21"/>
    <mergeCell ref="E21:F21"/>
    <mergeCell ref="G1:H1"/>
    <mergeCell ref="A24:F24"/>
    <mergeCell ref="CG1:CH1"/>
    <mergeCell ref="BW1:BX1"/>
    <mergeCell ref="BY1:BZ1"/>
    <mergeCell ref="CC1:CD1"/>
    <mergeCell ref="CE1:CF1"/>
    <mergeCell ref="CA1:CB1"/>
    <mergeCell ref="Y1:Z1"/>
    <mergeCell ref="W1:X1"/>
    <mergeCell ref="AC1:AD1"/>
    <mergeCell ref="Q1:R1"/>
    <mergeCell ref="AE1:AF1"/>
    <mergeCell ref="AA1:AB1"/>
    <mergeCell ref="S1:T1"/>
    <mergeCell ref="U1:V1"/>
    <mergeCell ref="BS1:BT1"/>
    <mergeCell ref="BU1:BV1"/>
    <mergeCell ref="BO1:BP1"/>
    <mergeCell ref="AG1:AH1"/>
    <mergeCell ref="AM1:AN1"/>
    <mergeCell ref="AI1:AJ1"/>
    <mergeCell ref="BM1:BN1"/>
    <mergeCell ref="BQ1:BR1"/>
    <mergeCell ref="BK1:BL1"/>
    <mergeCell ref="BI1:BJ1"/>
    <mergeCell ref="AK1:AL1"/>
    <mergeCell ref="AO1:AP1"/>
    <mergeCell ref="BG1:BH1"/>
    <mergeCell ref="AQ1:AR1"/>
    <mergeCell ref="BC1:BD1"/>
    <mergeCell ref="BE1:BF1"/>
    <mergeCell ref="O1:P1"/>
    <mergeCell ref="A22:F22"/>
    <mergeCell ref="A23:F23"/>
    <mergeCell ref="F1:F2"/>
    <mergeCell ref="I1:J1"/>
    <mergeCell ref="M1:N1"/>
    <mergeCell ref="K1:L1"/>
    <mergeCell ref="C1:C2"/>
    <mergeCell ref="E1:E2"/>
    <mergeCell ref="A1:B2"/>
    <mergeCell ref="D1:D2"/>
  </mergeCells>
  <phoneticPr fontId="3" type="noConversion"/>
  <hyperlinks>
    <hyperlink ref="M1:N1" r:id="rId1" display="8.3. Malé Březno" xr:uid="{00000000-0004-0000-0B00-000000000000}"/>
    <hyperlink ref="O1:P1" r:id="rId2" display="14.3. Boreč" xr:uid="{00000000-0004-0000-0B00-000001000000}"/>
    <hyperlink ref="I1:J1" r:id="rId3" display="31.1.     Opárno" xr:uid="{00000000-0004-0000-0B00-000002000000}"/>
    <hyperlink ref="Q1:R1" r:id="rId4" display="18.3. 1.Běkodo" xr:uid="{00000000-0004-0000-0B00-000003000000}"/>
    <hyperlink ref="S1:T1" r:id="rId5" display="25.3. 2.Běkodo" xr:uid="{00000000-0004-0000-0B00-000004000000}"/>
    <hyperlink ref="W1:X1" r:id="rId6" display="8.4. 3.Běkodo" xr:uid="{00000000-0004-0000-0B00-000005000000}"/>
    <hyperlink ref="Y1:Z1" r:id="rId7" display="11.4.       BnD" xr:uid="{00000000-0004-0000-0B00-000006000000}"/>
    <hyperlink ref="G1:H1" r:id="rId8" display="11.1.                Bezručák" xr:uid="{00000000-0004-0000-0B00-000007000000}"/>
    <hyperlink ref="U1:V1" r:id="rId9" display="5.4. Trhové Sviny" xr:uid="{00000000-0004-0000-0B00-000008000000}"/>
    <hyperlink ref="K1:L1" r:id="rId10" display="1.3.    Louny" xr:uid="{00000000-0004-0000-0B00-000009000000}"/>
    <hyperlink ref="AA1:AB1" r:id="rId11" display="8.4. 3.Běkodo" xr:uid="{00000000-0004-0000-0B00-00000A000000}"/>
    <hyperlink ref="AE1:AF1" r:id="rId12" display="29.4. 5.Běkodo" xr:uid="{00000000-0004-0000-0B00-00000B000000}"/>
    <hyperlink ref="AG1:AH1" r:id="rId13" display="8.4. 3.Běkodo" xr:uid="{00000000-0004-0000-0B00-00000C000000}"/>
    <hyperlink ref="AM1:AN1" r:id="rId14" display="8.4. 3.Běkodo" xr:uid="{00000000-0004-0000-0B00-00000D000000}"/>
    <hyperlink ref="AQ1:AR1" r:id="rId15" display="8.4. 3.Běkodo" xr:uid="{00000000-0004-0000-0B00-00000E000000}"/>
    <hyperlink ref="AU1:AV1" r:id="rId16" display="8.4. 3.Běkodo" xr:uid="{00000000-0004-0000-0B00-00000F000000}"/>
    <hyperlink ref="AY1:AZ1" r:id="rId17" display="8.4. 3.Běkodo" xr:uid="{00000000-0004-0000-0B00-000010000000}"/>
    <hyperlink ref="BM1:BN1" r:id="rId18" display="8.4. 3.Běkodo" xr:uid="{00000000-0004-0000-0B00-000011000000}"/>
    <hyperlink ref="BS1:BT1" r:id="rId19" display="8.4. 3.Běkodo" xr:uid="{00000000-0004-0000-0B00-000012000000}"/>
    <hyperlink ref="BU1:BV1" r:id="rId20" display="8.4. 3.Běkodo" xr:uid="{00000000-0004-0000-0B00-000013000000}"/>
    <hyperlink ref="CC1:CD1" r:id="rId21" display="8.4. 3.Běkodo" xr:uid="{00000000-0004-0000-0B00-000014000000}"/>
    <hyperlink ref="CG1:CH1" r:id="rId22" display="28.9. MilešovKa(p)" xr:uid="{00000000-0004-0000-0B00-000015000000}"/>
    <hyperlink ref="BO1:BP1" r:id="rId23" display="29.8. Kácov" xr:uid="{00000000-0004-0000-0B00-000016000000}"/>
    <hyperlink ref="AC1:AD1" r:id="rId24" display="26.4. Loučná" xr:uid="{00000000-0004-0000-0B00-000017000000}"/>
    <hyperlink ref="AI1:AJ1" r:id="rId25" display="8.5. Sherpa Cup" xr:uid="{00000000-0004-0000-0B00-000018000000}"/>
    <hyperlink ref="BY1:BZ1" r:id="rId26" display="19.9. Běh na Bouřňák" xr:uid="{00000000-0004-0000-0B00-000019000000}"/>
    <hyperlink ref="AO1:AP1" r:id="rId27" display="24.5.   Komárka" xr:uid="{00000000-0004-0000-0B00-00001A000000}"/>
    <hyperlink ref="AS1:AT1" r:id="rId28" display="8.4. 3.Běkodo" xr:uid="{00000000-0004-0000-0B00-00001B000000}"/>
    <hyperlink ref="BI1:BJ1" r:id="rId29" display="8.8.    Kytlický minitriatlon" xr:uid="{00000000-0004-0000-0B00-00001C000000}"/>
    <hyperlink ref="CA1:CB1" r:id="rId30" display="20.9.Duatlon Kytlice" xr:uid="{00000000-0004-0000-0B00-00001D000000}"/>
    <hyperlink ref="BE1:BF1" r:id="rId31" display="18.7. Klínovec" xr:uid="{00000000-0004-0000-0B00-00001E000000}"/>
    <hyperlink ref="AK1:AL1" r:id="rId32" display="16.5. Triatlon Trias" xr:uid="{00000000-0004-0000-0B00-00001F000000}"/>
    <hyperlink ref="AW1:AX1" r:id="rId33" display="14.6. Triatlon Trhové Sviny" xr:uid="{00000000-0004-0000-0B00-000020000000}"/>
    <hyperlink ref="BA1:BB1" r:id="rId34" display="27.6. Triatlon Cheminvest" xr:uid="{00000000-0004-0000-0B00-000021000000}"/>
    <hyperlink ref="BC1:BD1" r:id="rId35" display="11.7. Triatlon Grafiman" xr:uid="{00000000-0004-0000-0B00-000022000000}"/>
    <hyperlink ref="BG1:BH1" r:id="rId36" display="http://www.mosaznymuz.cz/" xr:uid="{00000000-0004-0000-0B00-000023000000}"/>
    <hyperlink ref="BK1:BL1" r:id="rId37" display="15.8. Triatlon Krušnoman" xr:uid="{00000000-0004-0000-0B00-000024000000}"/>
    <hyperlink ref="BQ1:BR1" r:id="rId38" display="29.8. Kácov" xr:uid="{00000000-0004-0000-0B00-000025000000}"/>
    <hyperlink ref="BW1:BX1" r:id="rId39" display="17.9. Bažantnice" xr:uid="{00000000-0004-0000-0B00-000026000000}"/>
    <hyperlink ref="CE1:CF1" r:id="rId40" display="26.9. Duatlon Mělník" xr:uid="{00000000-0004-0000-0B00-000027000000}"/>
    <hyperlink ref="CI1:CJ1" r:id="rId41" display="8.4. 3.Běkodo" xr:uid="{00000000-0004-0000-0B00-000028000000}"/>
    <hyperlink ref="CK1:CL1" r:id="rId42" display="4.10. Duchcovský viadukt" xr:uid="{00000000-0004-0000-0B00-000029000000}"/>
    <hyperlink ref="CU1:CV1" r:id="rId43" display="7.10. 15.Běkodo" xr:uid="{00000000-0004-0000-0B00-00002A000000}"/>
    <hyperlink ref="CM1:CN1" r:id="rId44" display="8.4. 3.Běkodo" xr:uid="{00000000-0004-0000-0B00-00002B000000}"/>
    <hyperlink ref="CS1:CT1" r:id="rId45" display="7.10. 15.Běkodo" xr:uid="{00000000-0004-0000-0B00-00002C000000}"/>
  </hyperlinks>
  <pageMargins left="0.39370078740157483" right="0.39370078740157483" top="0.39370078740157483" bottom="0.39370078740157483" header="0.51181102362204722" footer="0.51181102362204722"/>
  <pageSetup paperSize="9" orientation="landscape" r:id="rId46"/>
  <headerFooter alignWithMargins="0">
    <oddHeader>&amp;C&amp;"Calibri"&amp;10&amp;K000000AGC Internal Use Only.&amp;1#</oddHeader>
  </headerFooter>
  <legacy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Farda Petr</cp:lastModifiedBy>
  <cp:lastPrinted>2025-01-10T16:09:07Z</cp:lastPrinted>
  <dcterms:created xsi:type="dcterms:W3CDTF">1996-10-14T23:33:28Z</dcterms:created>
  <dcterms:modified xsi:type="dcterms:W3CDTF">2025-04-22T13:27:01Z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f2eb32-1734-49e1-8398-a303cd34c189_Enabled">
    <vt:lpwstr>True</vt:lpwstr>
  </property>
  <property fmtid="{D5CDD505-2E9C-101B-9397-08002B2CF9AE}" pid="3" name="MSIP_Label_05f2eb32-1734-49e1-8398-a303cd34c189_SiteId">
    <vt:lpwstr>faa6053b-36c4-4c36-af04-796200c185bf</vt:lpwstr>
  </property>
  <property fmtid="{D5CDD505-2E9C-101B-9397-08002B2CF9AE}" pid="4" name="MSIP_Label_05f2eb32-1734-49e1-8398-a303cd34c189_Owner">
    <vt:lpwstr>Petr.Farda@eu.agc.com</vt:lpwstr>
  </property>
  <property fmtid="{D5CDD505-2E9C-101B-9397-08002B2CF9AE}" pid="5" name="MSIP_Label_05f2eb32-1734-49e1-8398-a303cd34c189_SetDate">
    <vt:lpwstr>2018-08-06T08:25:13.0373536Z</vt:lpwstr>
  </property>
  <property fmtid="{D5CDD505-2E9C-101B-9397-08002B2CF9AE}" pid="6" name="MSIP_Label_05f2eb32-1734-49e1-8398-a303cd34c189_Name">
    <vt:lpwstr>Internal Use Only</vt:lpwstr>
  </property>
  <property fmtid="{D5CDD505-2E9C-101B-9397-08002B2CF9AE}" pid="7" name="MSIP_Label_05f2eb32-1734-49e1-8398-a303cd34c189_Application">
    <vt:lpwstr>Microsoft Azure Information Protection</vt:lpwstr>
  </property>
  <property fmtid="{D5CDD505-2E9C-101B-9397-08002B2CF9AE}" pid="8" name="MSIP_Label_05f2eb32-1734-49e1-8398-a303cd34c189_Extended_MSFT_Method">
    <vt:lpwstr>Automatic</vt:lpwstr>
  </property>
  <property fmtid="{D5CDD505-2E9C-101B-9397-08002B2CF9AE}" pid="9" name="MSIP_Label_9b500289-1a9c-442f-923d-4f95209608d2_Enabled">
    <vt:lpwstr>true</vt:lpwstr>
  </property>
  <property fmtid="{D5CDD505-2E9C-101B-9397-08002B2CF9AE}" pid="10" name="MSIP_Label_9b500289-1a9c-442f-923d-4f95209608d2_SetDate">
    <vt:lpwstr>2021-05-10T12:56:11Z</vt:lpwstr>
  </property>
  <property fmtid="{D5CDD505-2E9C-101B-9397-08002B2CF9AE}" pid="11" name="MSIP_Label_9b500289-1a9c-442f-923d-4f95209608d2_Method">
    <vt:lpwstr>Standard</vt:lpwstr>
  </property>
  <property fmtid="{D5CDD505-2E9C-101B-9397-08002B2CF9AE}" pid="12" name="MSIP_Label_9b500289-1a9c-442f-923d-4f95209608d2_Name">
    <vt:lpwstr>GCEP2 - Others</vt:lpwstr>
  </property>
  <property fmtid="{D5CDD505-2E9C-101B-9397-08002B2CF9AE}" pid="13" name="MSIP_Label_9b500289-1a9c-442f-923d-4f95209608d2_SiteId">
    <vt:lpwstr>90c56ca2-d892-45ce-810d-6cf368facdb3</vt:lpwstr>
  </property>
  <property fmtid="{D5CDD505-2E9C-101B-9397-08002B2CF9AE}" pid="14" name="MSIP_Label_9b500289-1a9c-442f-923d-4f95209608d2_ActionId">
    <vt:lpwstr>9fb12b3f-c561-4d06-860d-0f9857353c1a</vt:lpwstr>
  </property>
  <property fmtid="{D5CDD505-2E9C-101B-9397-08002B2CF9AE}" pid="15" name="MSIP_Label_9b500289-1a9c-442f-923d-4f95209608d2_ContentBits">
    <vt:lpwstr>0</vt:lpwstr>
  </property>
</Properties>
</file>